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/>
  <bookViews>
    <workbookView xWindow="-105" yWindow="-105" windowWidth="23250" windowHeight="12450" tabRatio="647" activeTab="1"/>
  </bookViews>
  <sheets>
    <sheet name="DATA" sheetId="1" r:id="rId1"/>
    <sheet name="Proceeding" sheetId="2" r:id="rId2"/>
    <sheet name="Bill" sheetId="3" r:id="rId3"/>
    <sheet name="FORM 47" sheetId="4" state="hidden" r:id="rId4"/>
    <sheet name="47 BACK" sheetId="5" state="hidden" r:id="rId5"/>
    <sheet name="Paper token &amp; 101" sheetId="6" state="hidden" r:id="rId6"/>
    <sheet name="P.Tax" sheetId="7" state="hidden" r:id="rId7"/>
    <sheet name="Beneficiary list" sheetId="8" state="hidden" r:id="rId8"/>
  </sheets>
  <definedNames>
    <definedName name="_xlnm._FilterDatabase" localSheetId="7" hidden="1">'Beneficiary list'!$J$8:$J$60</definedName>
    <definedName name="_xlnm._FilterDatabase" localSheetId="2" hidden="1">Bill!$U$4:$U$15</definedName>
    <definedName name="_xlnm._FilterDatabase" localSheetId="1" hidden="1">Proceeding!$O$19:$O$28</definedName>
    <definedName name="_xlnm.Print_Area" localSheetId="4">'47 BACK'!$B$2:$N$52</definedName>
    <definedName name="_xlnm.Print_Area" localSheetId="7">'Beneficiary list'!$B$2:$I$82</definedName>
    <definedName name="_xlnm.Print_Area" localSheetId="2">Bill!$B$2:$T$26</definedName>
    <definedName name="_xlnm.Print_Area" localSheetId="3">'FORM 47'!$B$2:$Y$64</definedName>
    <definedName name="_xlnm.Print_Area" localSheetId="5">'Paper token &amp; 101'!$B$2:$AT$44</definedName>
    <definedName name="_xlnm.Print_Area" localSheetId="1">Proceeding!$B$2:$N$35</definedName>
    <definedName name="Z_340A9385_E852_4E4D_A583_AFEA31E6F2A2_.wvu.Cols" localSheetId="2" hidden="1">Bill!$H:$I</definedName>
    <definedName name="Z_340A9385_E852_4E4D_A583_AFEA31E6F2A2_.wvu.FilterData" localSheetId="2" hidden="1">Bill!$B$2:$T$15</definedName>
    <definedName name="Z_340A9385_E852_4E4D_A583_AFEA31E6F2A2_.wvu.Rows" localSheetId="0" hidden="1">DATA!$281:$370</definedName>
    <definedName name="Z_34BEBDC2_7578_4B7D_A7C5_77848E4CD0BB_.wvu.Cols" localSheetId="1" hidden="1">Proceeding!$T:$AR</definedName>
    <definedName name="Z_34BEBDC2_7578_4B7D_A7C5_77848E4CD0BB_.wvu.FilterData" localSheetId="7" hidden="1">'Beneficiary list'!$J$8:$J$60</definedName>
    <definedName name="Z_34BEBDC2_7578_4B7D_A7C5_77848E4CD0BB_.wvu.FilterData" localSheetId="2" hidden="1">Bill!$U$4:$U$15</definedName>
    <definedName name="Z_34BEBDC2_7578_4B7D_A7C5_77848E4CD0BB_.wvu.FilterData" localSheetId="1" hidden="1">Proceeding!$O$19:$O$28</definedName>
    <definedName name="Z_34BEBDC2_7578_4B7D_A7C5_77848E4CD0BB_.wvu.PrintArea" localSheetId="4" hidden="1">'47 BACK'!$B$2:$N$52</definedName>
    <definedName name="Z_34BEBDC2_7578_4B7D_A7C5_77848E4CD0BB_.wvu.PrintArea" localSheetId="7" hidden="1">'Beneficiary list'!$B$2:$I$82</definedName>
    <definedName name="Z_34BEBDC2_7578_4B7D_A7C5_77848E4CD0BB_.wvu.PrintArea" localSheetId="2" hidden="1">Bill!$B$2:$T$26</definedName>
    <definedName name="Z_34BEBDC2_7578_4B7D_A7C5_77848E4CD0BB_.wvu.PrintArea" localSheetId="3" hidden="1">'FORM 47'!$B$2:$Y$64</definedName>
    <definedName name="Z_34BEBDC2_7578_4B7D_A7C5_77848E4CD0BB_.wvu.PrintArea" localSheetId="5" hidden="1">'Paper token &amp; 101'!$B$2:$AT$44</definedName>
    <definedName name="Z_34BEBDC2_7578_4B7D_A7C5_77848E4CD0BB_.wvu.PrintArea" localSheetId="1" hidden="1">Proceeding!$B$2:$N$35</definedName>
    <definedName name="Z_34BEBDC2_7578_4B7D_A7C5_77848E4CD0BB_.wvu.Rows" localSheetId="0" hidden="1">DATA!$279:$375</definedName>
    <definedName name="Z_37DD68CE_9295_44D6_9BAE_7D01EB2C5AF4_.wvu.Cols" localSheetId="1" hidden="1">Proceeding!$T:$AR</definedName>
    <definedName name="Z_37DD68CE_9295_44D6_9BAE_7D01EB2C5AF4_.wvu.FilterData" localSheetId="7" hidden="1">'Beneficiary list'!$J$8:$J$60</definedName>
    <definedName name="Z_37DD68CE_9295_44D6_9BAE_7D01EB2C5AF4_.wvu.FilterData" localSheetId="2" hidden="1">Bill!$U$4:$U$15</definedName>
    <definedName name="Z_37DD68CE_9295_44D6_9BAE_7D01EB2C5AF4_.wvu.FilterData" localSheetId="1" hidden="1">Proceeding!$O$19:$O$28</definedName>
    <definedName name="Z_37DD68CE_9295_44D6_9BAE_7D01EB2C5AF4_.wvu.PrintArea" localSheetId="4" hidden="1">'47 BACK'!$B$2:$N$52</definedName>
    <definedName name="Z_37DD68CE_9295_44D6_9BAE_7D01EB2C5AF4_.wvu.PrintArea" localSheetId="7" hidden="1">'Beneficiary list'!$B$2:$I$82</definedName>
    <definedName name="Z_37DD68CE_9295_44D6_9BAE_7D01EB2C5AF4_.wvu.PrintArea" localSheetId="2" hidden="1">Bill!$B$2:$T$26</definedName>
    <definedName name="Z_37DD68CE_9295_44D6_9BAE_7D01EB2C5AF4_.wvu.PrintArea" localSheetId="3" hidden="1">'FORM 47'!$B$2:$Y$64</definedName>
    <definedName name="Z_37DD68CE_9295_44D6_9BAE_7D01EB2C5AF4_.wvu.PrintArea" localSheetId="5" hidden="1">'Paper token &amp; 101'!$B$2:$AT$44</definedName>
    <definedName name="Z_37DD68CE_9295_44D6_9BAE_7D01EB2C5AF4_.wvu.PrintArea" localSheetId="1" hidden="1">Proceeding!$B$2:$N$35</definedName>
    <definedName name="Z_37DD68CE_9295_44D6_9BAE_7D01EB2C5AF4_.wvu.Rows" localSheetId="0" hidden="1">DATA!$279:$375</definedName>
    <definedName name="Z_3DEFF3FF_D6DE_4F8C_ACA9_8837C2EAEAE2_.wvu.Cols" localSheetId="1" hidden="1">Proceeding!$H:$I,Proceeding!$T:$AC</definedName>
    <definedName name="Z_3DEFF3FF_D6DE_4F8C_ACA9_8837C2EAEAE2_.wvu.FilterData" localSheetId="7" hidden="1">'Beneficiary list'!$J$8:$J$60</definedName>
    <definedName name="Z_3DEFF3FF_D6DE_4F8C_ACA9_8837C2EAEAE2_.wvu.FilterData" localSheetId="2" hidden="1">Bill!$U$4:$U$15</definedName>
    <definedName name="Z_3DEFF3FF_D6DE_4F8C_ACA9_8837C2EAEAE2_.wvu.FilterData" localSheetId="1" hidden="1">Proceeding!$O$19:$O$25</definedName>
    <definedName name="Z_3DEFF3FF_D6DE_4F8C_ACA9_8837C2EAEAE2_.wvu.PrintArea" localSheetId="4" hidden="1">'47 BACK'!$B$2:$N$52</definedName>
    <definedName name="Z_3DEFF3FF_D6DE_4F8C_ACA9_8837C2EAEAE2_.wvu.PrintArea" localSheetId="7" hidden="1">'Beneficiary list'!$B$2:$I$82</definedName>
    <definedName name="Z_3DEFF3FF_D6DE_4F8C_ACA9_8837C2EAEAE2_.wvu.PrintArea" localSheetId="2" hidden="1">Bill!$B$2:$T$26</definedName>
    <definedName name="Z_3DEFF3FF_D6DE_4F8C_ACA9_8837C2EAEAE2_.wvu.PrintArea" localSheetId="3" hidden="1">'FORM 47'!$B$2:$Y$64</definedName>
    <definedName name="Z_3DEFF3FF_D6DE_4F8C_ACA9_8837C2EAEAE2_.wvu.PrintArea" localSheetId="5" hidden="1">'Paper token &amp; 101'!$B$2:$AT$44</definedName>
    <definedName name="Z_3DEFF3FF_D6DE_4F8C_ACA9_8837C2EAEAE2_.wvu.PrintArea" localSheetId="1" hidden="1">Proceeding!$B$2:$N$35</definedName>
    <definedName name="Z_3DEFF3FF_D6DE_4F8C_ACA9_8837C2EAEAE2_.wvu.Rows" localSheetId="0" hidden="1">DATA!$279:$375</definedName>
    <definedName name="Z_940E2FCB_B854_4F75_9AD7_E56C487E0C55_.wvu.Cols" localSheetId="1" hidden="1">Proceeding!$H:$I,Proceeding!$T:$AC</definedName>
    <definedName name="Z_940E2FCB_B854_4F75_9AD7_E56C487E0C55_.wvu.FilterData" localSheetId="7" hidden="1">'Beneficiary list'!$J$8:$J$60</definedName>
    <definedName name="Z_940E2FCB_B854_4F75_9AD7_E56C487E0C55_.wvu.FilterData" localSheetId="2" hidden="1">Bill!$U$4:$U$15</definedName>
    <definedName name="Z_940E2FCB_B854_4F75_9AD7_E56C487E0C55_.wvu.FilterData" localSheetId="1" hidden="1">Proceeding!$O$19:$O$25</definedName>
    <definedName name="Z_940E2FCB_B854_4F75_9AD7_E56C487E0C55_.wvu.PrintArea" localSheetId="4" hidden="1">'47 BACK'!$B$2:$N$52</definedName>
    <definedName name="Z_940E2FCB_B854_4F75_9AD7_E56C487E0C55_.wvu.PrintArea" localSheetId="7" hidden="1">'Beneficiary list'!$B$2:$I$82</definedName>
    <definedName name="Z_940E2FCB_B854_4F75_9AD7_E56C487E0C55_.wvu.PrintArea" localSheetId="2" hidden="1">Bill!$B$2:$T$26</definedName>
    <definedName name="Z_940E2FCB_B854_4F75_9AD7_E56C487E0C55_.wvu.PrintArea" localSheetId="3" hidden="1">'FORM 47'!$B$2:$Y$64</definedName>
    <definedName name="Z_940E2FCB_B854_4F75_9AD7_E56C487E0C55_.wvu.PrintArea" localSheetId="5" hidden="1">'Paper token &amp; 101'!$B$2:$AT$44</definedName>
    <definedName name="Z_940E2FCB_B854_4F75_9AD7_E56C487E0C55_.wvu.PrintArea" localSheetId="1" hidden="1">Proceeding!$B$2:$N$35</definedName>
    <definedName name="Z_9CACA31B_9FE7_481A_8278_FF86DF5F6926_.wvu.Cols" localSheetId="1" hidden="1">Proceeding!$H:$I,Proceeding!$T:$AC</definedName>
    <definedName name="Z_9CACA31B_9FE7_481A_8278_FF86DF5F6926_.wvu.FilterData" localSheetId="7" hidden="1">'Beneficiary list'!$J$8:$J$60</definedName>
    <definedName name="Z_9CACA31B_9FE7_481A_8278_FF86DF5F6926_.wvu.FilterData" localSheetId="2" hidden="1">Bill!$U$4:$U$15</definedName>
    <definedName name="Z_9CACA31B_9FE7_481A_8278_FF86DF5F6926_.wvu.FilterData" localSheetId="1" hidden="1">Proceeding!$O$19:$O$25</definedName>
    <definedName name="Z_9CACA31B_9FE7_481A_8278_FF86DF5F6926_.wvu.PrintArea" localSheetId="4" hidden="1">'47 BACK'!$B$2:$N$52</definedName>
    <definedName name="Z_9CACA31B_9FE7_481A_8278_FF86DF5F6926_.wvu.PrintArea" localSheetId="7" hidden="1">'Beneficiary list'!$B$2:$I$82</definedName>
    <definedName name="Z_9CACA31B_9FE7_481A_8278_FF86DF5F6926_.wvu.PrintArea" localSheetId="2" hidden="1">Bill!$B$2:$T$26</definedName>
    <definedName name="Z_9CACA31B_9FE7_481A_8278_FF86DF5F6926_.wvu.PrintArea" localSheetId="3" hidden="1">'FORM 47'!$B$2:$Y$64</definedName>
    <definedName name="Z_9CACA31B_9FE7_481A_8278_FF86DF5F6926_.wvu.PrintArea" localSheetId="5" hidden="1">'Paper token &amp; 101'!$B$2:$AT$44</definedName>
    <definedName name="Z_9CACA31B_9FE7_481A_8278_FF86DF5F6926_.wvu.PrintArea" localSheetId="1" hidden="1">Proceeding!$B$2:$N$35</definedName>
    <definedName name="Z_9CACA31B_9FE7_481A_8278_FF86DF5F6926_.wvu.Rows" localSheetId="0" hidden="1">DATA!$279:$375</definedName>
    <definedName name="Z_CF090448_E3EB_4DF7_9F4D_6FAB00B12654_.wvu.Cols" localSheetId="1" hidden="1">Proceeding!$T:$AR</definedName>
    <definedName name="Z_CF090448_E3EB_4DF7_9F4D_6FAB00B12654_.wvu.FilterData" localSheetId="7" hidden="1">'Beneficiary list'!$J$8:$J$60</definedName>
    <definedName name="Z_CF090448_E3EB_4DF7_9F4D_6FAB00B12654_.wvu.FilterData" localSheetId="2" hidden="1">Bill!$U$4:$U$15</definedName>
    <definedName name="Z_CF090448_E3EB_4DF7_9F4D_6FAB00B12654_.wvu.FilterData" localSheetId="1" hidden="1">Proceeding!$O$19:$O$28</definedName>
    <definedName name="Z_CF090448_E3EB_4DF7_9F4D_6FAB00B12654_.wvu.PrintArea" localSheetId="4" hidden="1">'47 BACK'!$B$2:$N$52</definedName>
    <definedName name="Z_CF090448_E3EB_4DF7_9F4D_6FAB00B12654_.wvu.PrintArea" localSheetId="7" hidden="1">'Beneficiary list'!$B$2:$I$82</definedName>
    <definedName name="Z_CF090448_E3EB_4DF7_9F4D_6FAB00B12654_.wvu.PrintArea" localSheetId="2" hidden="1">Bill!$B$2:$T$26</definedName>
    <definedName name="Z_CF090448_E3EB_4DF7_9F4D_6FAB00B12654_.wvu.PrintArea" localSheetId="3" hidden="1">'FORM 47'!$B$2:$Y$64</definedName>
    <definedName name="Z_CF090448_E3EB_4DF7_9F4D_6FAB00B12654_.wvu.PrintArea" localSheetId="5" hidden="1">'Paper token &amp; 101'!$B$2:$AT$44</definedName>
    <definedName name="Z_CF090448_E3EB_4DF7_9F4D_6FAB00B12654_.wvu.PrintArea" localSheetId="1" hidden="1">Proceeding!$B$2:$N$35</definedName>
    <definedName name="Z_CF090448_E3EB_4DF7_9F4D_6FAB00B12654_.wvu.Rows" localSheetId="0" hidden="1">DATA!$279:$375</definedName>
    <definedName name="Z_DD7D8E5B_3733_44D0_920D_ACE6E22D5459_.wvu.Cols" localSheetId="1" hidden="1">Proceeding!$T:$AR</definedName>
    <definedName name="Z_DD7D8E5B_3733_44D0_920D_ACE6E22D5459_.wvu.FilterData" localSheetId="7" hidden="1">'Beneficiary list'!$J$8:$J$60</definedName>
    <definedName name="Z_DD7D8E5B_3733_44D0_920D_ACE6E22D5459_.wvu.FilterData" localSheetId="2" hidden="1">Bill!$U$4:$U$15</definedName>
    <definedName name="Z_DD7D8E5B_3733_44D0_920D_ACE6E22D5459_.wvu.FilterData" localSheetId="1" hidden="1">Proceeding!$O$19:$O$28</definedName>
    <definedName name="Z_DD7D8E5B_3733_44D0_920D_ACE6E22D5459_.wvu.PrintArea" localSheetId="4" hidden="1">'47 BACK'!$B$2:$N$52</definedName>
    <definedName name="Z_DD7D8E5B_3733_44D0_920D_ACE6E22D5459_.wvu.PrintArea" localSheetId="7" hidden="1">'Beneficiary list'!$B$2:$I$82</definedName>
    <definedName name="Z_DD7D8E5B_3733_44D0_920D_ACE6E22D5459_.wvu.PrintArea" localSheetId="2" hidden="1">Bill!$B$2:$T$26</definedName>
    <definedName name="Z_DD7D8E5B_3733_44D0_920D_ACE6E22D5459_.wvu.PrintArea" localSheetId="3" hidden="1">'FORM 47'!$B$2:$Y$64</definedName>
    <definedName name="Z_DD7D8E5B_3733_44D0_920D_ACE6E22D5459_.wvu.PrintArea" localSheetId="5" hidden="1">'Paper token &amp; 101'!$B$2:$AT$44</definedName>
    <definedName name="Z_DD7D8E5B_3733_44D0_920D_ACE6E22D5459_.wvu.PrintArea" localSheetId="1" hidden="1">Proceeding!$B$2:$N$35</definedName>
    <definedName name="Z_DD7D8E5B_3733_44D0_920D_ACE6E22D5459_.wvu.Rows" localSheetId="0" hidden="1">DATA!$279:$375</definedName>
  </definedNames>
  <calcPr calcId="124519"/>
  <customWorkbookViews>
    <customWorkbookView name="Windows User - Personal View" guid="{34BEBDC2-7578-4B7D-A7C5-77848E4CD0BB}" mergeInterval="0" personalView="1" maximized="1" xWindow="1" yWindow="1" windowWidth="1366" windowHeight="538" tabRatio="647" activeSheetId="1" showComments="commIndAndComment"/>
    <customWorkbookView name="Ramanjaneyulu - Personal View" guid="{37DD68CE-9295-44D6-9BAE-7D01EB2C5AF4}" mergeInterval="0" personalView="1" maximized="1" xWindow="1" yWindow="1" windowWidth="1366" windowHeight="538" tabRatio="647" activeSheetId="1"/>
    <customWorkbookView name="MY PC - Personal View" guid="{9CACA31B-9FE7-481A-8278-FF86DF5F6926}" mergeInterval="0" personalView="1" maximized="1" xWindow="1" yWindow="1" windowWidth="1366" windowHeight="538" tabRatio="647" activeSheetId="1" showComments="commIndAndComment"/>
    <customWorkbookView name="OTHERS - Personal View" guid="{340A9385-E852-4E4D-A583-AFEA31E6F2A2}" mergeInterval="0" personalView="1" maximized="1" xWindow="1" yWindow="1" windowWidth="1280" windowHeight="457" tabRatio="647" activeSheetId="1"/>
    <customWorkbookView name="cr - Personal View" guid="{940E2FCB-B854-4F75-9AD7-E56C487E0C55}" mergeInterval="0" personalView="1" maximized="1" xWindow="1" yWindow="1" windowWidth="1366" windowHeight="538" tabRatio="647" activeSheetId="1"/>
    <customWorkbookView name="MY - Personal View" guid="{3DEFF3FF-D6DE-4F8C-ACA9-8837C2EAEAE2}" mergeInterval="0" personalView="1" maximized="1" xWindow="1" yWindow="1" windowWidth="1366" windowHeight="548" tabRatio="647" activeSheetId="1"/>
    <customWorkbookView name="LENOVO - Personal View" guid="{CF090448-E3EB-4DF7-9F4D-6FAB00B12654}" mergeInterval="0" personalView="1" maximized="1" xWindow="1" yWindow="1" windowWidth="1366" windowHeight="538" tabRatio="647" activeSheetId="1" showComments="commIndAndComment"/>
    <customWorkbookView name="Ramanjaneyulu C - Personal View" guid="{DD7D8E5B-3733-44D0-920D-ACE6E22D5459}" mergeInterval="0" personalView="1" maximized="1" xWindow="-9" yWindow="-9" windowWidth="1938" windowHeight="1038" tabRatio="647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" i="2"/>
  <c r="E5"/>
  <c r="B2"/>
  <c r="D25"/>
  <c r="E25"/>
  <c r="F25"/>
  <c r="G25"/>
  <c r="L25"/>
  <c r="N25" s="1"/>
  <c r="O25" s="1"/>
  <c r="M25"/>
  <c r="T25"/>
  <c r="U25"/>
  <c r="V25" s="1"/>
  <c r="W25"/>
  <c r="Y25"/>
  <c r="Z25"/>
  <c r="AA25"/>
  <c r="AB25"/>
  <c r="AC25"/>
  <c r="K25" s="1"/>
  <c r="AG25"/>
  <c r="AH25"/>
  <c r="AK25" s="1"/>
  <c r="H25" s="1"/>
  <c r="AJ25"/>
  <c r="AL25"/>
  <c r="AM25"/>
  <c r="AN25"/>
  <c r="AO25"/>
  <c r="AP25"/>
  <c r="I25" s="1"/>
  <c r="B2" i="3"/>
  <c r="J31" i="2"/>
  <c r="N21" i="3"/>
  <c r="G22" i="2"/>
  <c r="G23"/>
  <c r="G24"/>
  <c r="G21"/>
  <c r="AI25" l="1"/>
  <c r="X25"/>
  <c r="J25" s="1"/>
  <c r="F22"/>
  <c r="G6" i="3" s="1"/>
  <c r="F23" i="2"/>
  <c r="G7" i="3" s="1"/>
  <c r="F24" i="2"/>
  <c r="G8" i="3" s="1"/>
  <c r="G14"/>
  <c r="B3" i="2"/>
  <c r="AG22"/>
  <c r="AH22"/>
  <c r="AI22" s="1"/>
  <c r="AJ22"/>
  <c r="AL22"/>
  <c r="AM22"/>
  <c r="AN22" s="1"/>
  <c r="AO22"/>
  <c r="AG23"/>
  <c r="AH23"/>
  <c r="AI23" s="1"/>
  <c r="AJ23"/>
  <c r="AL23"/>
  <c r="AM23"/>
  <c r="AN23" s="1"/>
  <c r="AO23"/>
  <c r="AG24"/>
  <c r="AH24"/>
  <c r="AI24" s="1"/>
  <c r="AJ24"/>
  <c r="AL24"/>
  <c r="AM24"/>
  <c r="AO24"/>
  <c r="AO21"/>
  <c r="AM21"/>
  <c r="AN21" s="1"/>
  <c r="AJ21"/>
  <c r="AH21"/>
  <c r="AI21" s="1"/>
  <c r="T22"/>
  <c r="U22"/>
  <c r="V22" s="1"/>
  <c r="W22"/>
  <c r="Y22"/>
  <c r="Z22"/>
  <c r="AB22"/>
  <c r="T23"/>
  <c r="U23"/>
  <c r="W23"/>
  <c r="Y23"/>
  <c r="Z23"/>
  <c r="AA23" s="1"/>
  <c r="AB23"/>
  <c r="T24"/>
  <c r="U24"/>
  <c r="V24" s="1"/>
  <c r="W24"/>
  <c r="Y24"/>
  <c r="Z24"/>
  <c r="AA24" s="1"/>
  <c r="AB24"/>
  <c r="AB21"/>
  <c r="Z21"/>
  <c r="AA21" s="1"/>
  <c r="W21"/>
  <c r="U21"/>
  <c r="V21" s="1"/>
  <c r="T21"/>
  <c r="BS345" i="1"/>
  <c r="BS347"/>
  <c r="BT346" s="1"/>
  <c r="D7" i="2"/>
  <c r="O3" i="3"/>
  <c r="BX286" i="1"/>
  <c r="BX285" s="1"/>
  <c r="BX284" s="1"/>
  <c r="BX283" s="1"/>
  <c r="BZ300" s="1"/>
  <c r="CA289"/>
  <c r="AA22" i="2" l="1"/>
  <c r="AC22" s="1"/>
  <c r="AP23"/>
  <c r="AP22"/>
  <c r="AC23"/>
  <c r="AC24"/>
  <c r="X22"/>
  <c r="AN24"/>
  <c r="AP24" s="1"/>
  <c r="X24"/>
  <c r="AK24"/>
  <c r="V23"/>
  <c r="X23" s="1"/>
  <c r="AK23"/>
  <c r="AK22"/>
  <c r="BZ299" i="1"/>
  <c r="BZ298"/>
  <c r="BZ297"/>
  <c r="BZ294"/>
  <c r="BZ296"/>
  <c r="BZ303"/>
  <c r="BZ295"/>
  <c r="BZ301"/>
  <c r="BZ304"/>
  <c r="BZ302"/>
  <c r="BZ305"/>
  <c r="BZ306"/>
  <c r="BP363"/>
  <c r="BQ365" s="1"/>
  <c r="BS366" s="1"/>
  <c r="BX287"/>
  <c r="BX292"/>
  <c r="BX282"/>
  <c r="BZ286" l="1"/>
  <c r="BZ282"/>
  <c r="BZ288"/>
  <c r="BZ287"/>
  <c r="BZ289"/>
  <c r="BZ290"/>
  <c r="BZ283"/>
  <c r="BZ291"/>
  <c r="BZ284"/>
  <c r="BZ292"/>
  <c r="BZ285"/>
  <c r="BZ293"/>
  <c r="C76" i="8"/>
  <c r="B70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F16"/>
  <c r="G16"/>
  <c r="H16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F44"/>
  <c r="G44"/>
  <c r="H44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F53"/>
  <c r="G53"/>
  <c r="H53"/>
  <c r="F54"/>
  <c r="G54"/>
  <c r="H54"/>
  <c r="F55"/>
  <c r="G55"/>
  <c r="H55"/>
  <c r="F56"/>
  <c r="G56"/>
  <c r="H56"/>
  <c r="F57"/>
  <c r="G57"/>
  <c r="H57"/>
  <c r="F58"/>
  <c r="G58"/>
  <c r="H58"/>
  <c r="B72"/>
  <c r="B73"/>
  <c r="C5" i="7"/>
  <c r="C29" s="1"/>
  <c r="F5"/>
  <c r="F29" s="1"/>
  <c r="F6"/>
  <c r="F30" s="1"/>
  <c r="C9"/>
  <c r="C33" s="1"/>
  <c r="A12"/>
  <c r="A36" s="1"/>
  <c r="D6" i="6"/>
  <c r="AP6" s="1"/>
  <c r="D7"/>
  <c r="D9"/>
  <c r="AB6" s="1"/>
  <c r="F13"/>
  <c r="M13"/>
  <c r="AO9" s="1"/>
  <c r="AA24"/>
  <c r="F29"/>
  <c r="AB22" s="1"/>
  <c r="C29" i="5"/>
  <c r="C33"/>
  <c r="B3" i="4"/>
  <c r="G8"/>
  <c r="G11"/>
  <c r="U11"/>
  <c r="G15"/>
  <c r="S15"/>
  <c r="U48"/>
  <c r="I50" s="1"/>
  <c r="L25" i="6" s="1"/>
  <c r="N3" i="3"/>
  <c r="L4"/>
  <c r="C5"/>
  <c r="C9" i="8" s="1"/>
  <c r="H5" i="3"/>
  <c r="J5" s="1"/>
  <c r="P5" s="1"/>
  <c r="C6"/>
  <c r="C10" i="8" s="1"/>
  <c r="B10" s="1"/>
  <c r="H6" i="3"/>
  <c r="J6" s="1"/>
  <c r="C7"/>
  <c r="C11" i="8" s="1"/>
  <c r="B11" s="1"/>
  <c r="H7" i="3"/>
  <c r="J7" s="1"/>
  <c r="C8"/>
  <c r="C12" i="8" s="1"/>
  <c r="B12" s="1"/>
  <c r="H8" i="3"/>
  <c r="J8" s="1"/>
  <c r="C13" i="8"/>
  <c r="B13" s="1"/>
  <c r="C14"/>
  <c r="B14" s="1"/>
  <c r="C15"/>
  <c r="B15" s="1"/>
  <c r="C16"/>
  <c r="B16" s="1"/>
  <c r="C17"/>
  <c r="B17" s="1"/>
  <c r="C14" i="3"/>
  <c r="C18" i="8" s="1"/>
  <c r="B18" s="1"/>
  <c r="H14" i="3"/>
  <c r="J14" s="1"/>
  <c r="C19" i="8"/>
  <c r="B19" s="1"/>
  <c r="C20"/>
  <c r="B20" s="1"/>
  <c r="C21"/>
  <c r="B21" s="1"/>
  <c r="C22"/>
  <c r="B22" s="1"/>
  <c r="C23"/>
  <c r="B23" s="1"/>
  <c r="C24"/>
  <c r="B24" s="1"/>
  <c r="C25"/>
  <c r="B25" s="1"/>
  <c r="C26"/>
  <c r="B26" s="1"/>
  <c r="C27"/>
  <c r="B27" s="1"/>
  <c r="C28"/>
  <c r="B28" s="1"/>
  <c r="C29"/>
  <c r="B29" s="1"/>
  <c r="C30"/>
  <c r="B30" s="1"/>
  <c r="C31"/>
  <c r="B31" s="1"/>
  <c r="C32"/>
  <c r="B32" s="1"/>
  <c r="C33"/>
  <c r="B33" s="1"/>
  <c r="C34"/>
  <c r="B34" s="1"/>
  <c r="C35"/>
  <c r="B35" s="1"/>
  <c r="C36"/>
  <c r="B36" s="1"/>
  <c r="C37"/>
  <c r="B37" s="1"/>
  <c r="C38"/>
  <c r="B38" s="1"/>
  <c r="C39"/>
  <c r="B39" s="1"/>
  <c r="C40"/>
  <c r="B40" s="1"/>
  <c r="C41"/>
  <c r="B41" s="1"/>
  <c r="C42"/>
  <c r="B42" s="1"/>
  <c r="C43"/>
  <c r="B43" s="1"/>
  <c r="C44"/>
  <c r="B44" s="1"/>
  <c r="C45"/>
  <c r="B45" s="1"/>
  <c r="C46"/>
  <c r="B46" s="1"/>
  <c r="C47"/>
  <c r="B47" s="1"/>
  <c r="C48"/>
  <c r="B48" s="1"/>
  <c r="C49"/>
  <c r="B49" s="1"/>
  <c r="C50"/>
  <c r="B50" s="1"/>
  <c r="C51"/>
  <c r="B51" s="1"/>
  <c r="C52"/>
  <c r="B52" s="1"/>
  <c r="C53"/>
  <c r="B53" s="1"/>
  <c r="C54"/>
  <c r="B54" s="1"/>
  <c r="C55"/>
  <c r="B55" s="1"/>
  <c r="C56"/>
  <c r="B56" s="1"/>
  <c r="C57"/>
  <c r="B57" s="1"/>
  <c r="C58"/>
  <c r="B58" s="1"/>
  <c r="C16" i="2"/>
  <c r="D21"/>
  <c r="E21"/>
  <c r="E5" i="3" s="1"/>
  <c r="F21" i="2"/>
  <c r="G5" i="3" s="1"/>
  <c r="L21" i="2"/>
  <c r="M21"/>
  <c r="M5" i="3" s="1"/>
  <c r="Y21" i="2"/>
  <c r="AG21"/>
  <c r="AL21"/>
  <c r="D22"/>
  <c r="E22"/>
  <c r="E6" i="3" s="1"/>
  <c r="L22" i="2"/>
  <c r="M22"/>
  <c r="M6" i="3" s="1"/>
  <c r="K22" i="2"/>
  <c r="H22"/>
  <c r="D23"/>
  <c r="E23"/>
  <c r="E7" i="3" s="1"/>
  <c r="L23" i="2"/>
  <c r="M23"/>
  <c r="M7" i="3" s="1"/>
  <c r="K23" i="2"/>
  <c r="H23"/>
  <c r="D24"/>
  <c r="E24"/>
  <c r="E8" i="3" s="1"/>
  <c r="L24" i="2"/>
  <c r="M24"/>
  <c r="M8" i="3" s="1"/>
  <c r="K24" i="2"/>
  <c r="H24"/>
  <c r="I13" i="8"/>
  <c r="J13" s="1"/>
  <c r="E14" i="3"/>
  <c r="T14" s="1"/>
  <c r="M14"/>
  <c r="I51" i="8"/>
  <c r="J51" s="1"/>
  <c r="BY287" i="1"/>
  <c r="BP298"/>
  <c r="BY299"/>
  <c r="CV302"/>
  <c r="CW302"/>
  <c r="CV303"/>
  <c r="CW303"/>
  <c r="CV304"/>
  <c r="CW304"/>
  <c r="CV305"/>
  <c r="CW305"/>
  <c r="CV306"/>
  <c r="CW306"/>
  <c r="CS307"/>
  <c r="CT307"/>
  <c r="CU307" s="1"/>
  <c r="CV307"/>
  <c r="CW307"/>
  <c r="CS308"/>
  <c r="CT308"/>
  <c r="CU308" s="1"/>
  <c r="CV308"/>
  <c r="CW308"/>
  <c r="CW313"/>
  <c r="CM317"/>
  <c r="CX325"/>
  <c r="CY325"/>
  <c r="CX326"/>
  <c r="CY326"/>
  <c r="CX327"/>
  <c r="CY327"/>
  <c r="CE359"/>
  <c r="CF359"/>
  <c r="CG359"/>
  <c r="CH359"/>
  <c r="N22" i="2" l="1"/>
  <c r="O22" s="1"/>
  <c r="N24"/>
  <c r="O24" s="1"/>
  <c r="N23"/>
  <c r="O23" s="1"/>
  <c r="P7" i="3"/>
  <c r="I7"/>
  <c r="O7" s="1"/>
  <c r="I14"/>
  <c r="I6"/>
  <c r="P6"/>
  <c r="I5"/>
  <c r="O5" s="1"/>
  <c r="K8"/>
  <c r="Q8" s="1"/>
  <c r="I8"/>
  <c r="O8" s="1"/>
  <c r="L8"/>
  <c r="N8"/>
  <c r="N21" i="2"/>
  <c r="AC21"/>
  <c r="K21" s="1"/>
  <c r="D27" i="8"/>
  <c r="J23" i="2"/>
  <c r="P8" i="3"/>
  <c r="N7"/>
  <c r="J24" i="2"/>
  <c r="AP21"/>
  <c r="K6" i="3"/>
  <c r="Q6" s="1"/>
  <c r="Q14"/>
  <c r="P14"/>
  <c r="O14"/>
  <c r="L5"/>
  <c r="N14"/>
  <c r="J22" i="2"/>
  <c r="AK21"/>
  <c r="H21" s="1"/>
  <c r="K14" i="3"/>
  <c r="N6"/>
  <c r="G22" i="4"/>
  <c r="M15" i="6" s="1"/>
  <c r="G28" i="4"/>
  <c r="H18" i="6" s="1"/>
  <c r="I22" i="4"/>
  <c r="G24"/>
  <c r="P15" i="6" s="1"/>
  <c r="I28" i="4"/>
  <c r="F28"/>
  <c r="F18" i="6" s="1"/>
  <c r="H24" i="4"/>
  <c r="Q15" i="6" s="1"/>
  <c r="I24" i="4"/>
  <c r="I54" i="8"/>
  <c r="J54" s="1"/>
  <c r="V3" i="4"/>
  <c r="BT366" i="1"/>
  <c r="BU366"/>
  <c r="BV366" s="1"/>
  <c r="I52" i="8"/>
  <c r="J52" s="1"/>
  <c r="D44"/>
  <c r="I31"/>
  <c r="J31" s="1"/>
  <c r="I50"/>
  <c r="J50" s="1"/>
  <c r="D47"/>
  <c r="D38"/>
  <c r="D35"/>
  <c r="I33"/>
  <c r="J33" s="1"/>
  <c r="D31"/>
  <c r="D28"/>
  <c r="I26"/>
  <c r="J26" s="1"/>
  <c r="I25"/>
  <c r="J25" s="1"/>
  <c r="D23"/>
  <c r="D20"/>
  <c r="I18"/>
  <c r="J18" s="1"/>
  <c r="U14" i="3"/>
  <c r="I17" i="8"/>
  <c r="J17" s="1"/>
  <c r="I56"/>
  <c r="J56" s="1"/>
  <c r="D55"/>
  <c r="D49"/>
  <c r="D42"/>
  <c r="I53"/>
  <c r="J53" s="1"/>
  <c r="D50"/>
  <c r="I45"/>
  <c r="J45" s="1"/>
  <c r="I41"/>
  <c r="J41" s="1"/>
  <c r="I36"/>
  <c r="J36" s="1"/>
  <c r="D33"/>
  <c r="D29"/>
  <c r="D26"/>
  <c r="D21"/>
  <c r="D18"/>
  <c r="D14" i="3"/>
  <c r="I27" i="8"/>
  <c r="J27" s="1"/>
  <c r="D58"/>
  <c r="D52"/>
  <c r="I47"/>
  <c r="J47" s="1"/>
  <c r="I38"/>
  <c r="J38" s="1"/>
  <c r="I23"/>
  <c r="J23" s="1"/>
  <c r="B2" i="6"/>
  <c r="C4" i="4"/>
  <c r="D53" i="8"/>
  <c r="I48"/>
  <c r="J48" s="1"/>
  <c r="D45"/>
  <c r="D41"/>
  <c r="I40"/>
  <c r="J40" s="1"/>
  <c r="D7"/>
  <c r="E11" i="6"/>
  <c r="AC9" s="1"/>
  <c r="S13" i="4"/>
  <c r="G13"/>
  <c r="I57" i="8"/>
  <c r="J57" s="1"/>
  <c r="I55"/>
  <c r="J55" s="1"/>
  <c r="D54"/>
  <c r="D48"/>
  <c r="I43"/>
  <c r="J43" s="1"/>
  <c r="D40"/>
  <c r="D12"/>
  <c r="D8" i="3"/>
  <c r="D56" i="8"/>
  <c r="I35"/>
  <c r="J35" s="1"/>
  <c r="I28"/>
  <c r="J28" s="1"/>
  <c r="I20"/>
  <c r="J20" s="1"/>
  <c r="E76"/>
  <c r="O11" i="6"/>
  <c r="B2" i="4"/>
  <c r="D9" i="7"/>
  <c r="D33" s="1"/>
  <c r="A2"/>
  <c r="A26" s="1"/>
  <c r="B71" i="8"/>
  <c r="D51"/>
  <c r="I46"/>
  <c r="J46" s="1"/>
  <c r="D43"/>
  <c r="I49"/>
  <c r="J49" s="1"/>
  <c r="D46"/>
  <c r="I39"/>
  <c r="J39" s="1"/>
  <c r="I58"/>
  <c r="J58" s="1"/>
  <c r="D57"/>
  <c r="I44"/>
  <c r="J44" s="1"/>
  <c r="I42"/>
  <c r="J42" s="1"/>
  <c r="D36"/>
  <c r="I30"/>
  <c r="J30" s="1"/>
  <c r="D25"/>
  <c r="I22"/>
  <c r="J22" s="1"/>
  <c r="D17"/>
  <c r="I14"/>
  <c r="J14" s="1"/>
  <c r="D39"/>
  <c r="I34"/>
  <c r="J34" s="1"/>
  <c r="D30"/>
  <c r="D22"/>
  <c r="I19"/>
  <c r="J19" s="1"/>
  <c r="D14"/>
  <c r="I37"/>
  <c r="J37" s="1"/>
  <c r="D34"/>
  <c r="I32"/>
  <c r="J32" s="1"/>
  <c r="I24"/>
  <c r="J24" s="1"/>
  <c r="D19"/>
  <c r="I16"/>
  <c r="J16" s="1"/>
  <c r="D11"/>
  <c r="D7" i="3"/>
  <c r="D37" i="8"/>
  <c r="D32"/>
  <c r="I29"/>
  <c r="J29" s="1"/>
  <c r="D24"/>
  <c r="I21"/>
  <c r="J21" s="1"/>
  <c r="D16"/>
  <c r="D10"/>
  <c r="D6" i="3"/>
  <c r="D13" i="8"/>
  <c r="D5" i="3"/>
  <c r="D9" i="8"/>
  <c r="I15"/>
  <c r="J15" s="1"/>
  <c r="D15"/>
  <c r="L14" i="3"/>
  <c r="K7"/>
  <c r="Q7" s="1"/>
  <c r="L7"/>
  <c r="O6"/>
  <c r="K5"/>
  <c r="Q5" s="1"/>
  <c r="N5"/>
  <c r="R14"/>
  <c r="L6"/>
  <c r="T8" l="1"/>
  <c r="U8" s="1"/>
  <c r="T7"/>
  <c r="T6"/>
  <c r="T5"/>
  <c r="O20" i="2"/>
  <c r="O21"/>
  <c r="X21"/>
  <c r="J21" s="1"/>
  <c r="O15" i="3"/>
  <c r="I42" i="4" s="1"/>
  <c r="P15" i="3"/>
  <c r="I44" i="4" s="1"/>
  <c r="BW366" i="1"/>
  <c r="L6" i="4" s="1"/>
  <c r="BT365" i="1"/>
  <c r="G6" i="4" s="1"/>
  <c r="N15" i="3"/>
  <c r="Q15"/>
  <c r="I12" i="8" l="1"/>
  <c r="J12" s="1"/>
  <c r="I11"/>
  <c r="J11" s="1"/>
  <c r="U7" i="3"/>
  <c r="U6"/>
  <c r="I10" i="8"/>
  <c r="J10" s="1"/>
  <c r="F9" i="7"/>
  <c r="F10" s="1"/>
  <c r="BU365" i="1"/>
  <c r="H6" i="4" s="1"/>
  <c r="I9" i="8"/>
  <c r="U5" i="3"/>
  <c r="T15"/>
  <c r="I40" i="4"/>
  <c r="I49" s="1"/>
  <c r="BX366" i="1"/>
  <c r="M6" i="4" s="1"/>
  <c r="F33" i="7" l="1"/>
  <c r="F34" s="1"/>
  <c r="C25" i="6"/>
  <c r="I51" i="4"/>
  <c r="B59" s="1"/>
  <c r="R25" i="6"/>
  <c r="AQ18" s="1"/>
  <c r="I12" i="5"/>
  <c r="U15" i="3"/>
  <c r="BZ331" i="1"/>
  <c r="J9" i="8"/>
  <c r="I59"/>
  <c r="I76" s="1"/>
  <c r="BZ329" i="1" l="1"/>
  <c r="CA329" s="1"/>
  <c r="BZ337"/>
  <c r="CA328" l="1"/>
  <c r="CA327" s="1"/>
  <c r="BZ335"/>
  <c r="CA335" s="1"/>
  <c r="CB329"/>
  <c r="BZ328"/>
  <c r="BZ327" s="1"/>
  <c r="CA334" l="1"/>
  <c r="CA333" s="1"/>
  <c r="CB328"/>
  <c r="CB327" s="1"/>
  <c r="CB335"/>
  <c r="CC329"/>
  <c r="BZ334"/>
  <c r="BZ333" s="1"/>
  <c r="CC328" l="1"/>
  <c r="CC327" s="1"/>
  <c r="CA331" s="1"/>
  <c r="CB334"/>
  <c r="CB333" s="1"/>
  <c r="CC335"/>
  <c r="C13" i="5" l="1"/>
  <c r="C53" i="4"/>
  <c r="D27" i="6"/>
  <c r="AC20" s="1"/>
  <c r="E18" i="3"/>
  <c r="B60" i="8" s="1"/>
  <c r="B78" s="1"/>
  <c r="CC334" i="1"/>
  <c r="CC333" s="1"/>
  <c r="CA337" s="1"/>
  <c r="B18" i="4" s="1"/>
</calcChain>
</file>

<file path=xl/sharedStrings.xml><?xml version="1.0" encoding="utf-8"?>
<sst xmlns="http://schemas.openxmlformats.org/spreadsheetml/2006/main" count="529" uniqueCount="397">
  <si>
    <t>Designation</t>
  </si>
  <si>
    <t>HRA</t>
  </si>
  <si>
    <t>DA</t>
  </si>
  <si>
    <t>Basic Pay</t>
  </si>
  <si>
    <t>DDO Office Name</t>
  </si>
  <si>
    <t>APGLI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</si>
  <si>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</si>
  <si>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</si>
  <si>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</si>
  <si>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</si>
  <si>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</si>
  <si>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</si>
  <si>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</si>
  <si>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</si>
  <si>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</si>
  <si>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</si>
  <si>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</si>
  <si>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</si>
  <si>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Bill month</t>
  </si>
  <si>
    <t>Sri.</t>
  </si>
  <si>
    <t>Smt.</t>
  </si>
  <si>
    <t>Kum.</t>
  </si>
  <si>
    <t>One</t>
  </si>
  <si>
    <t xml:space="preserve">Two </t>
  </si>
  <si>
    <t>Three</t>
  </si>
  <si>
    <t>Four</t>
  </si>
  <si>
    <t>Five</t>
  </si>
  <si>
    <t>Six</t>
  </si>
  <si>
    <t>Seven</t>
  </si>
  <si>
    <t>Eight</t>
  </si>
  <si>
    <t>Nine</t>
  </si>
  <si>
    <t>Ten</t>
  </si>
  <si>
    <t>Eleven</t>
  </si>
  <si>
    <t>Twelve</t>
  </si>
  <si>
    <t>Thirteen</t>
  </si>
  <si>
    <t>Fourteen</t>
  </si>
  <si>
    <t>Fifteen</t>
  </si>
  <si>
    <t>Sixteen</t>
  </si>
  <si>
    <t>Seventeen</t>
  </si>
  <si>
    <t>Eighteen</t>
  </si>
  <si>
    <t>Nineteen</t>
  </si>
  <si>
    <t>Twenty</t>
  </si>
  <si>
    <t>Twenty One</t>
  </si>
  <si>
    <t>Twenty Two</t>
  </si>
  <si>
    <t>Twenty Three</t>
  </si>
  <si>
    <t>Twenty Four</t>
  </si>
  <si>
    <t>Twenty Five</t>
  </si>
  <si>
    <t>Twenty Six</t>
  </si>
  <si>
    <t>Twenty Seven</t>
  </si>
  <si>
    <t>Twenty Eight</t>
  </si>
  <si>
    <t xml:space="preserve">Twenty Nine </t>
  </si>
  <si>
    <t xml:space="preserve">Thirty </t>
  </si>
  <si>
    <t>Thirty One</t>
  </si>
  <si>
    <t>Thirty Two</t>
  </si>
  <si>
    <t>Thirty Three</t>
  </si>
  <si>
    <t>Thirty Four</t>
  </si>
  <si>
    <t>Thirty Five</t>
  </si>
  <si>
    <t>Thirty Six</t>
  </si>
  <si>
    <t>Thirty Seven</t>
  </si>
  <si>
    <t xml:space="preserve">Thirty Eight </t>
  </si>
  <si>
    <t>Thirty Nine</t>
  </si>
  <si>
    <t>Fourty</t>
  </si>
  <si>
    <t>Fourty One</t>
  </si>
  <si>
    <t>Fourty Two</t>
  </si>
  <si>
    <t>Fourty Three</t>
  </si>
  <si>
    <t>Fourty Four</t>
  </si>
  <si>
    <t>Fourty Five</t>
  </si>
  <si>
    <t>Fourty Six</t>
  </si>
  <si>
    <t>Fourty Seven</t>
  </si>
  <si>
    <t>Fourty Eight</t>
  </si>
  <si>
    <t>Fourty Nine</t>
  </si>
  <si>
    <t>Fifty</t>
  </si>
  <si>
    <t>Fifty One</t>
  </si>
  <si>
    <t>Fifty Two</t>
  </si>
  <si>
    <t>Fifty Three</t>
  </si>
  <si>
    <t>Fifty Four</t>
  </si>
  <si>
    <t>Fifty Five</t>
  </si>
  <si>
    <t>Fifty Six</t>
  </si>
  <si>
    <t>Fifty Seven</t>
  </si>
  <si>
    <t>Fifty Eight</t>
  </si>
  <si>
    <t>Fifty Nine</t>
  </si>
  <si>
    <t xml:space="preserve">Sixty </t>
  </si>
  <si>
    <t>Sixty One</t>
  </si>
  <si>
    <t>Sixty Two</t>
  </si>
  <si>
    <t>Sixty Three</t>
  </si>
  <si>
    <t>Sixty Four</t>
  </si>
  <si>
    <t>Sixty Five</t>
  </si>
  <si>
    <t>Sixty Six</t>
  </si>
  <si>
    <t>Sixty Seven</t>
  </si>
  <si>
    <t>Sixty Eight</t>
  </si>
  <si>
    <t>Sixty Nine</t>
  </si>
  <si>
    <t>Seventy</t>
  </si>
  <si>
    <t>Seventy One</t>
  </si>
  <si>
    <t>Seventy Two</t>
  </si>
  <si>
    <t>Seventy Three</t>
  </si>
  <si>
    <t>Seventy Four</t>
  </si>
  <si>
    <t>Seventy Five</t>
  </si>
  <si>
    <t>Seventy Six</t>
  </si>
  <si>
    <t>Seventy Seven</t>
  </si>
  <si>
    <t>Seventy Eight</t>
  </si>
  <si>
    <t>Seventy Nine</t>
  </si>
  <si>
    <t>Eighty</t>
  </si>
  <si>
    <t>Eighty One</t>
  </si>
  <si>
    <t>Eighty Two</t>
  </si>
  <si>
    <t>Eighty Three</t>
  </si>
  <si>
    <t>Eighty Four</t>
  </si>
  <si>
    <t>Eighty Five</t>
  </si>
  <si>
    <t>Eighty Six</t>
  </si>
  <si>
    <t>Eighty Seven</t>
  </si>
  <si>
    <t>Eighty Eight</t>
  </si>
  <si>
    <t>Eighty Nine</t>
  </si>
  <si>
    <t>Ninty</t>
  </si>
  <si>
    <t>Ninty One</t>
  </si>
  <si>
    <t xml:space="preserve">Ninty Two </t>
  </si>
  <si>
    <t>Ninty Three</t>
  </si>
  <si>
    <t>Ninty Four</t>
  </si>
  <si>
    <t>Ninty Five</t>
  </si>
  <si>
    <t>Ninty Six</t>
  </si>
  <si>
    <t>Ninty Seven</t>
  </si>
  <si>
    <t>Ninty Eight</t>
  </si>
  <si>
    <t>Ninty Nine</t>
  </si>
  <si>
    <t>Lakhs</t>
  </si>
  <si>
    <t>Thousands</t>
  </si>
  <si>
    <t>Hundred</t>
  </si>
  <si>
    <t>Rc.No:</t>
  </si>
  <si>
    <t>Sub:</t>
  </si>
  <si>
    <t>Ref:</t>
  </si>
  <si>
    <t>(For Treasury Use Only)</t>
  </si>
  <si>
    <t>Pay Bill for the Month &amp; Year</t>
  </si>
  <si>
    <t>DATE:  _____________</t>
  </si>
  <si>
    <t xml:space="preserve">Treasury / P.A.O Code </t>
  </si>
  <si>
    <t xml:space="preserve">Trans ID: </t>
  </si>
  <si>
    <t xml:space="preserve">D.D.O.Code </t>
  </si>
  <si>
    <t>District  :</t>
  </si>
  <si>
    <t>DDO Designation</t>
  </si>
  <si>
    <t>DDO OFFICE NAME :</t>
  </si>
  <si>
    <t>BANK CODE</t>
  </si>
  <si>
    <t>BANK NAME:</t>
  </si>
  <si>
    <t>DDOs TBR No.</t>
  </si>
  <si>
    <t>Head of Account</t>
  </si>
  <si>
    <t>Deducations</t>
  </si>
  <si>
    <t>Amount</t>
  </si>
  <si>
    <t xml:space="preserve">Major Head </t>
  </si>
  <si>
    <t>General Education</t>
  </si>
  <si>
    <t>Rs.</t>
  </si>
  <si>
    <t>Sub Major</t>
  </si>
  <si>
    <t xml:space="preserve">Minor Head </t>
  </si>
  <si>
    <t>Group Insurance/AIS</t>
  </si>
  <si>
    <t>Group Sub-Head</t>
  </si>
  <si>
    <t>-</t>
  </si>
  <si>
    <t>Professional Tax</t>
  </si>
  <si>
    <t>Sub Head</t>
  </si>
  <si>
    <t>House Rent</t>
  </si>
  <si>
    <t>Detail Head</t>
  </si>
  <si>
    <t>Salaries</t>
  </si>
  <si>
    <t>Festival Adv.&amp;APCO Adv.</t>
  </si>
  <si>
    <t>Educational Adv.</t>
  </si>
  <si>
    <t>HBA (P)</t>
  </si>
  <si>
    <t>Non-plan=N/Plan=P</t>
  </si>
  <si>
    <t>N</t>
  </si>
  <si>
    <t>Charged=C/Voted=V</t>
  </si>
  <si>
    <t>V</t>
  </si>
  <si>
    <t>HBA (I)</t>
  </si>
  <si>
    <t>Contingency Fund/MH</t>
  </si>
  <si>
    <t>Car Adv.(P)</t>
  </si>
  <si>
    <t>Service Major Head</t>
  </si>
  <si>
    <t>Car Adv.(I)</t>
  </si>
  <si>
    <t>Motor Cycle Adv.(P)</t>
  </si>
  <si>
    <t>Motor Cycle Adv.(I)</t>
  </si>
  <si>
    <t>011 - Pay</t>
  </si>
  <si>
    <t>Cycle Adv.</t>
  </si>
  <si>
    <t>012-   Allowances</t>
  </si>
  <si>
    <t>Marriage Adv.(P)</t>
  </si>
  <si>
    <t>013 - Dearness Allowances</t>
  </si>
  <si>
    <t>Marriage Adv.(I)</t>
  </si>
  <si>
    <t>015-   I.R.</t>
  </si>
  <si>
    <t>Income Tax</t>
  </si>
  <si>
    <t>016-   H.R.A.</t>
  </si>
  <si>
    <t>Class IV GPF- D.T.O</t>
  </si>
  <si>
    <t>EWF Loan</t>
  </si>
  <si>
    <t>Total Govt. Deducations</t>
  </si>
  <si>
    <t xml:space="preserve">Gross Total </t>
  </si>
  <si>
    <t>Total Non-Govt.Deducations</t>
  </si>
  <si>
    <t>Less Govt. Deductions</t>
  </si>
  <si>
    <t>A.G.Nett Amount</t>
  </si>
  <si>
    <t xml:space="preserve">A.G.Nett Amount in words </t>
  </si>
  <si>
    <t>Drawing Officer</t>
  </si>
  <si>
    <t>FOR USE IN TREASURY / PAY &amp; ACCOUNTS OFFICE ONLY</t>
  </si>
  <si>
    <t>Pay</t>
  </si>
  <si>
    <t xml:space="preserve">_________________ </t>
  </si>
  <si>
    <t xml:space="preserve">_______________________________________________________ Only) by Cash / Cheque / Draft / </t>
  </si>
  <si>
    <t>Account credit as under and Rs________________________________________________________</t>
  </si>
  <si>
    <t>____________________________________________ only) by adjustment.</t>
  </si>
  <si>
    <t>1.Rs._________________ by transfer credit to the SB Accounts of the Employees (as per Annexure-I)</t>
  </si>
  <si>
    <t>2.Rs._________________ by transfer credit to the DDO Account towards of Non-Govt.Deducations.</t>
  </si>
  <si>
    <t>Rs</t>
  </si>
  <si>
    <t>Treasury Officer / Pay &amp; Accounts Officer</t>
  </si>
  <si>
    <t>BUDGET</t>
  </si>
  <si>
    <t>Total Expenditure including this Bill</t>
  </si>
  <si>
    <t>Balance</t>
  </si>
  <si>
    <t>This bill amount Rs.</t>
  </si>
  <si>
    <t xml:space="preserve"> paid by cash / cheque / draft adjust to account.</t>
  </si>
  <si>
    <t>Received Cash</t>
  </si>
  <si>
    <t>REQUIRED CERTIFICATES</t>
  </si>
  <si>
    <t>Certified That the amount claimed in this bill has not been already drawn and paid previously.</t>
  </si>
  <si>
    <t>Certified that if any excess amount is paid due to the fixation the same will be recovered from the</t>
  </si>
  <si>
    <t>Certified that the note of arrears claims has been carried in the respective copies office bill register .</t>
  </si>
  <si>
    <t>Certified that the necessary fixation entries have been made in the service register of the individual.</t>
  </si>
  <si>
    <t>DRAWING OFFICER</t>
  </si>
  <si>
    <t>For the use Of  Accountant  General  Office</t>
  </si>
  <si>
    <t>APTC FORM 101</t>
  </si>
  <si>
    <t>PAPER TOKEN</t>
  </si>
  <si>
    <t>(See subsidiary Rule 2(W) under Treasury Rule 15:
Govt. Memo No.38907/ Accounts / 65 /5, Dt:21-02-1963)</t>
  </si>
  <si>
    <t>STO Code</t>
  </si>
  <si>
    <t>:</t>
  </si>
  <si>
    <t>Date</t>
  </si>
  <si>
    <t>DDO Cede:</t>
  </si>
  <si>
    <t>Treasury/PAO Code</t>
  </si>
  <si>
    <t>STO Name</t>
  </si>
  <si>
    <t>DDO Code</t>
  </si>
  <si>
    <t>Trans ID</t>
  </si>
  <si>
    <t>Treasury / PAO Name</t>
  </si>
  <si>
    <t>Bank Branch Code</t>
  </si>
  <si>
    <t>Name:</t>
  </si>
  <si>
    <t>To</t>
  </si>
  <si>
    <t>The Treasury Officer / Manager</t>
  </si>
  <si>
    <t>(Sub-MH)</t>
  </si>
  <si>
    <t>(Minor Head)</t>
  </si>
  <si>
    <t>(Grp-SH)</t>
  </si>
  <si>
    <t>Please Pay Bill No.</t>
  </si>
  <si>
    <t>dated</t>
  </si>
  <si>
    <t>for Rs.</t>
  </si>
  <si>
    <t>(Sub Head)</t>
  </si>
  <si>
    <t>(Det. Head)</t>
  </si>
  <si>
    <t>(Sub Det. Head)</t>
  </si>
  <si>
    <t>(Rupees in words</t>
  </si>
  <si>
    <t xml:space="preserve">Non - Plan </t>
  </si>
  <si>
    <t>=</t>
  </si>
  <si>
    <t>Changed = C</t>
  </si>
  <si>
    <t xml:space="preserve">Contingency Fund </t>
  </si>
  <si>
    <t>Voted = V</t>
  </si>
  <si>
    <t>MH / Service Major Head</t>
  </si>
  <si>
    <t xml:space="preserve">the Smt/Sri </t>
  </si>
  <si>
    <t>for the office</t>
  </si>
  <si>
    <t>of the</t>
  </si>
  <si>
    <t>whose speciemem</t>
  </si>
  <si>
    <t>Gross Rs.</t>
  </si>
  <si>
    <t>Deductions Rs.</t>
  </si>
  <si>
    <t>Net Rs.</t>
  </si>
  <si>
    <t>signature is attested herewith.</t>
  </si>
  <si>
    <t>(Net Rupees</t>
  </si>
  <si>
    <t>Messenger Neme</t>
  </si>
  <si>
    <t>Designation:</t>
  </si>
  <si>
    <t>(As in APTC Form - 101)</t>
  </si>
  <si>
    <t>Signature of the Govt. Servant</t>
  </si>
  <si>
    <t>Received the payment</t>
  </si>
  <si>
    <t>Specimen Signature of Messenger</t>
  </si>
  <si>
    <t>1)</t>
  </si>
  <si>
    <t>Date:</t>
  </si>
  <si>
    <t>Dated:</t>
  </si>
  <si>
    <t>2)</t>
  </si>
  <si>
    <t>Attested</t>
  </si>
  <si>
    <t>Signature of the DDO</t>
  </si>
  <si>
    <t>Signature of the Govt.</t>
  </si>
  <si>
    <t>DDO Signature</t>
  </si>
  <si>
    <t>STO Signature</t>
  </si>
  <si>
    <t>Servant receiving the Payment</t>
  </si>
  <si>
    <t>Purpose</t>
  </si>
  <si>
    <t>Order:</t>
  </si>
  <si>
    <t>Copy to :</t>
  </si>
  <si>
    <t>Total</t>
  </si>
  <si>
    <t>Net Amount</t>
  </si>
  <si>
    <t xml:space="preserve"> / 2013-14</t>
  </si>
  <si>
    <t>(Rupees _______________________________________________</t>
  </si>
  <si>
    <t>CPS</t>
  </si>
  <si>
    <t>G.P.F/PF/ZP PF</t>
  </si>
  <si>
    <t>CSS</t>
  </si>
  <si>
    <t>Sub Treasury code:</t>
  </si>
  <si>
    <t>DDO Code :</t>
  </si>
  <si>
    <t>S.No</t>
  </si>
  <si>
    <t>Emp.Code</t>
  </si>
  <si>
    <t>DDO Name:</t>
  </si>
  <si>
    <t>bill prepared month</t>
  </si>
  <si>
    <t>Net Amount:</t>
  </si>
  <si>
    <t>Head of Account:  0028-00-107-00-01-000-000</t>
  </si>
  <si>
    <t>Name &amp; Desgination</t>
  </si>
  <si>
    <t>Name &amp; Designation</t>
  </si>
  <si>
    <t>P.Tax  Deduction Amount</t>
  </si>
  <si>
    <t>P.Tax Deduction  Amount</t>
  </si>
  <si>
    <t>Budget allocation for the year 201...-201…</t>
  </si>
  <si>
    <t>Certified that the D.A.is claimed in terms of  G.O.Ms.No……. Finance Dept.,dated…...-…….-20…..</t>
  </si>
  <si>
    <t>Certified that the H.R.A. is claimed in terms of G.O.Ms.No…….Finance Dept.,dated : ...-...-20...</t>
  </si>
  <si>
    <r>
      <t xml:space="preserve">Permanent / </t>
    </r>
    <r>
      <rPr>
        <strike/>
        <sz val="9"/>
        <rFont val="Cambria"/>
        <family val="1"/>
      </rPr>
      <t>Temporary</t>
    </r>
  </si>
  <si>
    <t>S.No.</t>
  </si>
  <si>
    <t>From</t>
  </si>
  <si>
    <t>3. Application of the Individual,  dt</t>
  </si>
  <si>
    <t>Employee Name</t>
  </si>
  <si>
    <t>Disgnation</t>
  </si>
  <si>
    <t>No. of Days Surrendered</t>
  </si>
  <si>
    <t>Bank Account No.</t>
  </si>
  <si>
    <t>(Employee Details)</t>
  </si>
  <si>
    <t>(To be furnished by the DDO in triplicate along with the bill)</t>
  </si>
  <si>
    <t xml:space="preserve">Name of the NPB: </t>
  </si>
  <si>
    <t xml:space="preserve">DDO Code:          </t>
  </si>
  <si>
    <t>DDO Designation:</t>
  </si>
  <si>
    <t xml:space="preserve"> Signature of the TO</t>
  </si>
  <si>
    <t>(with seal)</t>
  </si>
  <si>
    <t>ANNEXURE-II</t>
  </si>
  <si>
    <t>Trasaction ID:</t>
  </si>
  <si>
    <t>Name of the pay Bank (NPB)</t>
  </si>
  <si>
    <t>Amount to be recovered</t>
  </si>
  <si>
    <t>Signture of the TO</t>
  </si>
  <si>
    <t>Earned Leave at Credit</t>
  </si>
  <si>
    <t>Place of Working</t>
  </si>
  <si>
    <t>School Name</t>
  </si>
  <si>
    <t>Employee ID No.</t>
  </si>
  <si>
    <t>Name of the Employee</t>
  </si>
  <si>
    <t>Surrender of leave availed previously</t>
  </si>
  <si>
    <t>No. of days Surrendered</t>
  </si>
  <si>
    <t>Balance of Earned Leave</t>
  </si>
  <si>
    <t>The Concerned Employee</t>
  </si>
  <si>
    <t xml:space="preserve">The Sub-Treasury officer </t>
  </si>
  <si>
    <t>The Office file</t>
  </si>
  <si>
    <t>Finacial Year</t>
  </si>
  <si>
    <t>Bank Name</t>
  </si>
  <si>
    <t>SBI, Pathikonda</t>
  </si>
  <si>
    <t>No.of days surrender</t>
  </si>
  <si>
    <t>Pay Particulors</t>
  </si>
  <si>
    <t>Employee ID  No</t>
  </si>
  <si>
    <t xml:space="preserve">Amount to be Credited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</si>
  <si>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Employee                           A/C No.                                                                                                                                                                                                                                             </t>
  </si>
  <si>
    <t>Total:</t>
  </si>
  <si>
    <t>School Name &amp; Working place</t>
  </si>
  <si>
    <t>Trans-ID-No :</t>
  </si>
  <si>
    <t xml:space="preserve">  Date :</t>
  </si>
  <si>
    <t>FPI/ Sp. Pay</t>
  </si>
  <si>
    <t>………..</t>
  </si>
  <si>
    <t>Sub Detailed Head</t>
  </si>
  <si>
    <t>Bank IFSC Code</t>
  </si>
  <si>
    <t>SBIN0015396</t>
  </si>
  <si>
    <t>Addl. Inc.</t>
  </si>
  <si>
    <t>If you want to Change Head of Accounts , Edit</t>
  </si>
  <si>
    <t>Z.P.High  School</t>
  </si>
  <si>
    <t xml:space="preserve">Surrender of leave availed Now </t>
  </si>
  <si>
    <t xml:space="preserve">Surrender availed Last year </t>
  </si>
  <si>
    <t>Certified that the pay is fixed in terms of G.O.Ms. NO….0 Finance Dept.,dated…………..</t>
  </si>
  <si>
    <t>dated : …………………….</t>
  </si>
  <si>
    <t>Certified that the City Compensatory Allowance (CCA) is claimed in terms of G.O.M.S No…………</t>
  </si>
  <si>
    <t>Finance  Dept.,dated : ……………………</t>
  </si>
  <si>
    <t>dated : …………………</t>
  </si>
  <si>
    <t>EMPLOYEES BENEFICIARY LIST</t>
  </si>
  <si>
    <t>Enter Year</t>
  </si>
  <si>
    <t>Proceeding No.</t>
  </si>
  <si>
    <t>Department</t>
  </si>
  <si>
    <t>Secondary School Education</t>
  </si>
  <si>
    <t xml:space="preserve">DDO Name </t>
  </si>
  <si>
    <t xml:space="preserve">Proceeding issu DDO </t>
  </si>
  <si>
    <t xml:space="preserve">DDO Working Place </t>
  </si>
  <si>
    <t xml:space="preserve">Mandal </t>
  </si>
  <si>
    <t xml:space="preserve">DDO Qualification </t>
  </si>
  <si>
    <t xml:space="preserve">If Dy.E.O Division </t>
  </si>
  <si>
    <t xml:space="preserve">Proceeding Date </t>
  </si>
  <si>
    <t xml:space="preserve">District </t>
  </si>
  <si>
    <r>
      <t xml:space="preserve">Prepared by: C.Ramanjaneyulu, S.A (P.S)         -  Visit    </t>
    </r>
    <r>
      <rPr>
        <b/>
        <sz val="11"/>
        <color indexed="8"/>
        <rFont val="Cambria"/>
        <family val="1"/>
        <scheme val="major"/>
      </rPr>
      <t xml:space="preserve"> </t>
    </r>
    <r>
      <rPr>
        <sz val="11"/>
        <color indexed="10"/>
        <rFont val="Cambria"/>
        <family val="1"/>
        <scheme val="major"/>
      </rPr>
      <t>www.teacherNews.in</t>
    </r>
  </si>
  <si>
    <t>FPI/          S. Pay</t>
  </si>
  <si>
    <t>Update software visit    www.teacherNews.in ( C.Ramanjaneyulu) - PRC 2022</t>
  </si>
  <si>
    <r>
      <t>Surrender Leave Software (</t>
    </r>
    <r>
      <rPr>
        <b/>
        <sz val="18"/>
        <color rgb="FFFFFF00"/>
        <rFont val="Cambria"/>
        <family val="1"/>
        <scheme val="major"/>
      </rPr>
      <t xml:space="preserve"> </t>
    </r>
    <r>
      <rPr>
        <b/>
        <sz val="18"/>
        <color rgb="FF00FF00"/>
        <rFont val="Cambria"/>
        <family val="1"/>
        <scheme val="major"/>
      </rPr>
      <t>Bill  Prepared upto 50 Employees</t>
    </r>
    <r>
      <rPr>
        <b/>
        <sz val="18"/>
        <color indexed="43"/>
        <rFont val="Cambria"/>
        <family val="1"/>
        <scheme val="major"/>
      </rPr>
      <t xml:space="preserve"> </t>
    </r>
    <r>
      <rPr>
        <b/>
        <sz val="18"/>
        <color indexed="9"/>
        <rFont val="Cambria"/>
        <family val="1"/>
        <scheme val="major"/>
      </rPr>
      <t>)</t>
    </r>
  </si>
  <si>
    <t>C Ramanjaneyulu</t>
  </si>
  <si>
    <t>For Update PRC 2022 Visit below link</t>
  </si>
  <si>
    <t>www.teachernews.in</t>
  </si>
  <si>
    <r>
      <t xml:space="preserve">For Update Software Information,  Add My Number </t>
    </r>
    <r>
      <rPr>
        <b/>
        <sz val="12"/>
        <color theme="0"/>
        <rFont val="Cambria"/>
        <family val="1"/>
        <scheme val="major"/>
      </rPr>
      <t xml:space="preserve"> 8978531101</t>
    </r>
    <r>
      <rPr>
        <b/>
        <sz val="12"/>
        <color rgb="FF00FF00"/>
        <rFont val="Cambria"/>
        <family val="1"/>
        <scheme val="major"/>
      </rPr>
      <t xml:space="preserve">  Your WhatsApp Groups</t>
    </r>
  </si>
  <si>
    <t>P Devarajulu Reddy</t>
  </si>
  <si>
    <t>Headmaster</t>
  </si>
  <si>
    <t>2024-25</t>
  </si>
  <si>
    <t>Chittoor</t>
  </si>
  <si>
    <t>Thavanampalle</t>
  </si>
  <si>
    <t xml:space="preserve"> M.sc.</t>
  </si>
  <si>
    <t xml:space="preserve"> B.Ed.,</t>
  </si>
  <si>
    <t>G Nandakumar</t>
  </si>
  <si>
    <t>E S Krishna Reddy</t>
  </si>
  <si>
    <t>S Shanmuga Sundaram</t>
  </si>
  <si>
    <t>E J Vijayakrishna Reddy</t>
  </si>
  <si>
    <t>1103431</t>
  </si>
  <si>
    <t>1103127</t>
  </si>
  <si>
    <t>1125179</t>
  </si>
  <si>
    <t>1103135</t>
  </si>
  <si>
    <t>SA (BS)</t>
  </si>
  <si>
    <t>SA (Eng)</t>
  </si>
  <si>
    <t>SA (MM)</t>
  </si>
  <si>
    <t>Thavanaampalle</t>
  </si>
  <si>
    <t>SA (SS)</t>
  </si>
  <si>
    <t xml:space="preserve">                         Certified that the individuals are not availed this concession during the previous financial year and current financial year (15/30)days surrender bill.Certified that this has not been drawn &amp; paid previously.</t>
  </si>
  <si>
    <t>2.  Cir.Memo.No.14781-C/278/FR.I/2011, Finance (FR.I) Department, dated.22-06-2011</t>
  </si>
  <si>
    <t>1.  G.O.MS NO.1, Dated: 17.01.2022</t>
  </si>
  <si>
    <t>Designa tion</t>
  </si>
  <si>
    <t>Surrender of leave availing  now</t>
  </si>
  <si>
    <t>25/SL/2024</t>
  </si>
</sst>
</file>

<file path=xl/styles.xml><?xml version="1.0" encoding="utf-8"?>
<styleSheet xmlns="http://schemas.openxmlformats.org/spreadsheetml/2006/main">
  <numFmts count="5">
    <numFmt numFmtId="164" formatCode="[$-409]mmm\-yy;@"/>
    <numFmt numFmtId="165" formatCode="[$-409]d\-mmm\-yy;@"/>
    <numFmt numFmtId="166" formatCode="[$-409]d\-mmm\-yyyy;@"/>
    <numFmt numFmtId="167" formatCode="0;[Red]0"/>
    <numFmt numFmtId="168" formatCode="[$-409]mmm/yy;@"/>
  </numFmts>
  <fonts count="104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u/>
      <sz val="9"/>
      <name val="Arial"/>
      <family val="2"/>
    </font>
    <font>
      <b/>
      <u/>
      <sz val="10"/>
      <color indexed="8"/>
      <name val="Verdana"/>
      <family val="2"/>
    </font>
    <font>
      <sz val="11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trike/>
      <sz val="9"/>
      <name val="Cambria"/>
      <family val="1"/>
    </font>
    <font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5"/>
      <name val="Arial"/>
      <family val="2"/>
    </font>
    <font>
      <sz val="16"/>
      <name val="Times New Roman"/>
      <family val="1"/>
    </font>
    <font>
      <b/>
      <u/>
      <sz val="18"/>
      <name val="Times New Roman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name val="Cambria"/>
      <family val="1"/>
      <scheme val="major"/>
    </font>
    <font>
      <sz val="9"/>
      <color theme="1"/>
      <name val="Cambria"/>
      <family val="1"/>
      <scheme val="major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sz val="9"/>
      <color indexed="9"/>
      <name val="Cambria"/>
      <family val="1"/>
      <scheme val="major"/>
    </font>
    <font>
      <sz val="10"/>
      <color theme="1"/>
      <name val="Cambria"/>
      <family val="1"/>
      <scheme val="major"/>
    </font>
    <font>
      <sz val="11"/>
      <color theme="0"/>
      <name val="Cambria"/>
      <family val="1"/>
      <scheme val="major"/>
    </font>
    <font>
      <sz val="10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theme="6" tint="0.59999389629810485"/>
      <name val="Cambria"/>
      <family val="1"/>
      <scheme val="major"/>
    </font>
    <font>
      <sz val="11"/>
      <color theme="6" tint="0.59999389629810485"/>
      <name val="Calibri"/>
      <family val="2"/>
      <scheme val="minor"/>
    </font>
    <font>
      <sz val="12"/>
      <color theme="1"/>
      <name val="Cambria"/>
      <family val="1"/>
      <scheme val="major"/>
    </font>
    <font>
      <sz val="12"/>
      <color theme="0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0"/>
      <color theme="1"/>
      <name val="Times New Roman"/>
      <family val="1"/>
    </font>
    <font>
      <b/>
      <sz val="9"/>
      <color indexed="8"/>
      <name val="Cambria"/>
      <family val="1"/>
      <scheme val="major"/>
    </font>
    <font>
      <b/>
      <sz val="9"/>
      <color indexed="12"/>
      <name val="Cambria"/>
      <family val="1"/>
      <scheme val="major"/>
    </font>
    <font>
      <sz val="9"/>
      <color indexed="10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4"/>
      <name val="Cambria"/>
      <family val="1"/>
      <scheme val="major"/>
    </font>
    <font>
      <sz val="11"/>
      <name val="Cambria"/>
      <family val="1"/>
      <scheme val="major"/>
    </font>
    <font>
      <sz val="16"/>
      <name val="Cambria"/>
      <family val="1"/>
      <scheme val="major"/>
    </font>
    <font>
      <sz val="9"/>
      <color theme="1"/>
      <name val="Calibri"/>
      <family val="2"/>
      <scheme val="minor"/>
    </font>
    <font>
      <sz val="10"/>
      <color theme="0"/>
      <name val="Cambria"/>
      <family val="1"/>
      <scheme val="major"/>
    </font>
    <font>
      <sz val="8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indexed="8"/>
      <name val="Calibri"/>
      <family val="2"/>
    </font>
    <font>
      <sz val="13"/>
      <color theme="1"/>
      <name val="Cambria"/>
      <family val="1"/>
      <scheme val="major"/>
    </font>
    <font>
      <u/>
      <sz val="12"/>
      <color theme="1"/>
      <name val="Cambria"/>
      <family val="1"/>
      <scheme val="major"/>
    </font>
    <font>
      <b/>
      <sz val="10.5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b/>
      <sz val="11"/>
      <color indexed="8"/>
      <name val="Cambria"/>
      <family val="1"/>
      <scheme val="major"/>
    </font>
    <font>
      <sz val="11"/>
      <color indexed="10"/>
      <name val="Cambria"/>
      <family val="1"/>
      <scheme val="major"/>
    </font>
    <font>
      <sz val="10"/>
      <color rgb="FFFFFF66"/>
      <name val="Cambria"/>
      <family val="1"/>
      <scheme val="major"/>
    </font>
    <font>
      <sz val="16"/>
      <color rgb="FFFFFF66"/>
      <name val="Cambria"/>
      <family val="1"/>
      <scheme val="major"/>
    </font>
    <font>
      <b/>
      <sz val="12"/>
      <color rgb="FFFFFF00"/>
      <name val="Cambria"/>
      <family val="1"/>
      <scheme val="major"/>
    </font>
    <font>
      <b/>
      <sz val="11"/>
      <name val="Cambria"/>
      <family val="1"/>
      <scheme val="major"/>
    </font>
    <font>
      <sz val="11"/>
      <color rgb="FFFF0000"/>
      <name val="Cambria"/>
      <family val="1"/>
      <scheme val="major"/>
    </font>
    <font>
      <sz val="10"/>
      <color rgb="FFFF0000"/>
      <name val="Cambria"/>
      <family val="1"/>
      <scheme val="major"/>
    </font>
    <font>
      <sz val="12"/>
      <color rgb="FFFF0000"/>
      <name val="Cambria"/>
      <family val="1"/>
      <scheme val="major"/>
    </font>
    <font>
      <sz val="14"/>
      <color rgb="FFFF0000"/>
      <name val="Cambria"/>
      <family val="1"/>
      <scheme val="major"/>
    </font>
    <font>
      <b/>
      <sz val="18"/>
      <color theme="0"/>
      <name val="Cambria"/>
      <family val="1"/>
      <scheme val="major"/>
    </font>
    <font>
      <b/>
      <sz val="18"/>
      <color rgb="FFFFFF00"/>
      <name val="Cambria"/>
      <family val="1"/>
      <scheme val="major"/>
    </font>
    <font>
      <b/>
      <sz val="18"/>
      <color indexed="43"/>
      <name val="Cambria"/>
      <family val="1"/>
      <scheme val="major"/>
    </font>
    <font>
      <b/>
      <sz val="18"/>
      <color indexed="9"/>
      <name val="Cambria"/>
      <family val="1"/>
      <scheme val="major"/>
    </font>
    <font>
      <b/>
      <sz val="12"/>
      <color rgb="FFFFFF66"/>
      <name val="Cambria"/>
      <family val="1"/>
      <scheme val="major"/>
    </font>
    <font>
      <sz val="8"/>
      <name val="Calibri"/>
      <family val="2"/>
      <scheme val="minor"/>
    </font>
    <font>
      <sz val="18"/>
      <color rgb="FF00FF00"/>
      <name val="Cambria"/>
      <family val="1"/>
      <scheme val="major"/>
    </font>
    <font>
      <b/>
      <sz val="18"/>
      <color rgb="FF00FF00"/>
      <name val="Cambria"/>
      <family val="1"/>
      <scheme val="major"/>
    </font>
    <font>
      <b/>
      <sz val="16"/>
      <color rgb="FFFFFF66"/>
      <name val="Cambria"/>
      <family val="1"/>
      <scheme val="major"/>
    </font>
    <font>
      <sz val="12"/>
      <color rgb="FFFFFF00"/>
      <name val="Cambria"/>
      <family val="1"/>
      <scheme val="major"/>
    </font>
    <font>
      <sz val="11"/>
      <color rgb="FFFFFF00"/>
      <name val="Cambria"/>
      <family val="1"/>
      <scheme val="major"/>
    </font>
    <font>
      <u/>
      <sz val="11"/>
      <color theme="10"/>
      <name val="Calibri"/>
      <family val="2"/>
      <scheme val="minor"/>
    </font>
    <font>
      <sz val="16"/>
      <color theme="0"/>
      <name val="Cambria"/>
      <family val="1"/>
    </font>
    <font>
      <sz val="11"/>
      <name val="Cambria"/>
      <family val="1"/>
    </font>
    <font>
      <b/>
      <sz val="12"/>
      <color rgb="FFFF0000"/>
      <name val="Cambria"/>
      <family val="1"/>
    </font>
    <font>
      <u/>
      <sz val="18"/>
      <color theme="10"/>
      <name val="Book Antiqua"/>
      <family val="1"/>
    </font>
    <font>
      <b/>
      <sz val="12"/>
      <color rgb="FF00FF00"/>
      <name val="Cambria"/>
      <family val="1"/>
      <scheme val="major"/>
    </font>
    <font>
      <b/>
      <sz val="12"/>
      <color theme="0"/>
      <name val="Cambria"/>
      <family val="1"/>
      <scheme val="major"/>
    </font>
    <font>
      <sz val="8"/>
      <color theme="1"/>
      <name val="Cambria"/>
      <family val="1"/>
      <scheme val="major"/>
    </font>
    <font>
      <sz val="12"/>
      <color indexed="8"/>
      <name val="Cambria"/>
      <family val="1"/>
      <scheme val="major"/>
    </font>
    <font>
      <sz val="12"/>
      <color theme="6" tint="0.59999389629810485"/>
      <name val="Cambria"/>
      <family val="1"/>
      <scheme val="major"/>
    </font>
    <font>
      <sz val="10"/>
      <color rgb="FFD8E4BC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0"/>
      <color theme="6" tint="0.59999389629810485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362800"/>
        <bgColor indexed="64"/>
      </patternFill>
    </fill>
    <fill>
      <patternFill patternType="solid">
        <fgColor theme="5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indexed="64"/>
      </bottom>
      <diagonal/>
    </border>
    <border>
      <left/>
      <right style="medium">
        <color rgb="FFFF0000"/>
      </right>
      <top/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hair">
        <color rgb="FFFF0000"/>
      </left>
      <right/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/>
      <bottom/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hair">
        <color rgb="FFFF0000"/>
      </left>
      <right/>
      <top/>
      <bottom/>
      <diagonal/>
    </border>
    <border>
      <left/>
      <right style="medium">
        <color rgb="FFFF0000"/>
      </right>
      <top style="hair">
        <color indexed="64"/>
      </top>
      <bottom/>
      <diagonal/>
    </border>
    <border>
      <left style="double">
        <color rgb="FFFF0000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double">
        <color rgb="FFFF0000"/>
      </right>
      <top style="medium">
        <color theme="1"/>
      </top>
      <bottom/>
      <diagonal/>
    </border>
    <border>
      <left style="double">
        <color rgb="FFFF0000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/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indexed="64"/>
      </top>
      <bottom/>
      <diagonal/>
    </border>
    <border>
      <left/>
      <right/>
      <top/>
      <bottom style="hair">
        <color theme="1"/>
      </bottom>
      <diagonal/>
    </border>
    <border>
      <left/>
      <right style="medium">
        <color rgb="FFFF0000"/>
      </right>
      <top/>
      <bottom style="hair">
        <color theme="1"/>
      </bottom>
      <diagonal/>
    </border>
    <border>
      <left/>
      <right style="medium">
        <color rgb="FFFF0000"/>
      </right>
      <top/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medium">
        <color theme="1"/>
      </bottom>
      <diagonal/>
    </border>
    <border>
      <left style="double">
        <color rgb="FFFF0000"/>
      </left>
      <right/>
      <top/>
      <bottom style="medium">
        <color indexed="64"/>
      </bottom>
      <diagonal/>
    </border>
    <border>
      <left/>
      <right style="double">
        <color rgb="FFFF0000"/>
      </right>
      <top/>
      <bottom style="medium">
        <color indexed="64"/>
      </bottom>
      <diagonal/>
    </border>
    <border>
      <left/>
      <right style="double">
        <color rgb="FFFF0000"/>
      </right>
      <top/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/>
      <diagonal/>
    </border>
    <border>
      <left style="medium">
        <color rgb="FFFF0000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rgb="FFFF0000"/>
      </right>
      <top/>
      <bottom style="dashed">
        <color indexed="64"/>
      </bottom>
      <diagonal/>
    </border>
    <border>
      <left style="medium">
        <color rgb="FFFF0000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rgb="FFFF0000"/>
      </left>
      <right style="dashed">
        <color indexed="64"/>
      </right>
      <top style="dashed">
        <color indexed="64"/>
      </top>
      <bottom style="medium">
        <color rgb="FFFF0000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rgb="FFFF0000"/>
      </bottom>
      <diagonal/>
    </border>
    <border>
      <left style="dashed">
        <color indexed="64"/>
      </left>
      <right style="medium">
        <color rgb="FFFF0000"/>
      </right>
      <top style="dashed">
        <color indexed="64"/>
      </top>
      <bottom style="medium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 style="hair">
        <color rgb="FFFF0000"/>
      </top>
      <bottom style="thin">
        <color indexed="64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</borders>
  <cellStyleXfs count="11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63" fillId="0" borderId="0"/>
    <xf numFmtId="0" fontId="63" fillId="0" borderId="0"/>
    <xf numFmtId="0" fontId="63" fillId="0" borderId="0"/>
    <xf numFmtId="0" fontId="89" fillId="0" borderId="0" applyNumberFormat="0" applyFill="0" applyBorder="0" applyAlignment="0" applyProtection="0"/>
  </cellStyleXfs>
  <cellXfs count="741">
    <xf numFmtId="0" fontId="0" fillId="0" borderId="0" xfId="0"/>
    <xf numFmtId="0" fontId="2" fillId="0" borderId="0" xfId="0" applyFont="1" applyBorder="1" applyAlignment="1" applyProtection="1">
      <alignment vertical="center" textRotation="90"/>
      <protection hidden="1"/>
    </xf>
    <xf numFmtId="0" fontId="0" fillId="0" borderId="0" xfId="0" applyBorder="1" applyProtection="1">
      <protection hidden="1"/>
    </xf>
    <xf numFmtId="0" fontId="0" fillId="0" borderId="29" xfId="0" applyBorder="1" applyProtection="1">
      <protection hidden="1"/>
    </xf>
    <xf numFmtId="0" fontId="0" fillId="0" borderId="30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29" xfId="0" applyBorder="1" applyAlignment="1" applyProtection="1">
      <alignment vertical="center"/>
      <protection hidden="1"/>
    </xf>
    <xf numFmtId="0" fontId="0" fillId="0" borderId="30" xfId="0" applyBorder="1" applyProtection="1">
      <protection hidden="1"/>
    </xf>
    <xf numFmtId="0" fontId="0" fillId="0" borderId="31" xfId="0" applyBorder="1" applyProtection="1">
      <protection hidden="1"/>
    </xf>
    <xf numFmtId="0" fontId="0" fillId="0" borderId="32" xfId="0" applyBorder="1" applyProtection="1">
      <protection hidden="1"/>
    </xf>
    <xf numFmtId="0" fontId="0" fillId="0" borderId="33" xfId="0" applyBorder="1" applyProtection="1"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35" xfId="0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7" fillId="0" borderId="0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10" fillId="0" borderId="30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0" fillId="0" borderId="29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15" fillId="0" borderId="0" xfId="0" applyFont="1" applyBorder="1" applyProtection="1">
      <protection hidden="1"/>
    </xf>
    <xf numFmtId="0" fontId="30" fillId="0" borderId="0" xfId="0" applyFont="1"/>
    <xf numFmtId="0" fontId="17" fillId="0" borderId="0" xfId="4" applyFont="1" applyBorder="1" applyProtection="1">
      <protection hidden="1"/>
    </xf>
    <xf numFmtId="0" fontId="4" fillId="0" borderId="0" xfId="4" applyFont="1" applyBorder="1" applyAlignment="1" applyProtection="1">
      <alignment horizontal="center" vertical="center"/>
      <protection hidden="1"/>
    </xf>
    <xf numFmtId="0" fontId="17" fillId="0" borderId="0" xfId="4" applyNumberFormat="1" applyFont="1" applyBorder="1" applyProtection="1">
      <protection locked="0"/>
    </xf>
    <xf numFmtId="0" fontId="2" fillId="0" borderId="0" xfId="4" applyFont="1" applyBorder="1" applyProtection="1">
      <protection hidden="1"/>
    </xf>
    <xf numFmtId="167" fontId="17" fillId="0" borderId="0" xfId="4" applyNumberFormat="1" applyFont="1" applyBorder="1" applyAlignment="1" applyProtection="1">
      <alignment horizontal="center" vertical="center"/>
      <protection hidden="1"/>
    </xf>
    <xf numFmtId="0" fontId="17" fillId="0" borderId="0" xfId="4" applyFont="1" applyBorder="1" applyAlignment="1" applyProtection="1">
      <alignment horizontal="left"/>
      <protection hidden="1"/>
    </xf>
    <xf numFmtId="0" fontId="19" fillId="0" borderId="0" xfId="4" applyFont="1" applyBorder="1" applyProtection="1">
      <protection hidden="1"/>
    </xf>
    <xf numFmtId="0" fontId="19" fillId="0" borderId="0" xfId="4" applyFont="1" applyBorder="1" applyProtection="1">
      <protection locked="0"/>
    </xf>
    <xf numFmtId="0" fontId="30" fillId="0" borderId="0" xfId="0" applyFont="1" applyBorder="1"/>
    <xf numFmtId="0" fontId="1" fillId="0" borderId="0" xfId="4" applyFont="1" applyBorder="1" applyProtection="1">
      <protection hidden="1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Border="1"/>
    <xf numFmtId="0" fontId="17" fillId="0" borderId="1" xfId="4" applyFont="1" applyFill="1" applyBorder="1" applyAlignment="1" applyProtection="1">
      <alignment horizontal="center" vertical="center"/>
      <protection hidden="1"/>
    </xf>
    <xf numFmtId="0" fontId="0" fillId="0" borderId="0" xfId="0" applyBorder="1"/>
    <xf numFmtId="0" fontId="31" fillId="0" borderId="0" xfId="0" applyFont="1" applyBorder="1" applyAlignment="1">
      <alignment horizontal="center" vertical="center"/>
    </xf>
    <xf numFmtId="0" fontId="17" fillId="0" borderId="0" xfId="4" applyFont="1" applyFill="1" applyBorder="1" applyAlignment="1" applyProtection="1">
      <alignment horizontal="center" vertical="center"/>
      <protection hidden="1"/>
    </xf>
    <xf numFmtId="0" fontId="17" fillId="0" borderId="0" xfId="4" applyFont="1" applyFill="1" applyBorder="1" applyAlignment="1" applyProtection="1">
      <alignment horizontal="center" vertical="center" wrapText="1"/>
      <protection hidden="1"/>
    </xf>
    <xf numFmtId="0" fontId="2" fillId="0" borderId="0" xfId="4" applyFont="1" applyBorder="1" applyAlignment="1" applyProtection="1">
      <alignment horizontal="left"/>
      <protection hidden="1"/>
    </xf>
    <xf numFmtId="0" fontId="4" fillId="0" borderId="0" xfId="4" applyFont="1" applyBorder="1" applyProtection="1">
      <protection hidden="1"/>
    </xf>
    <xf numFmtId="0" fontId="32" fillId="0" borderId="36" xfId="0" applyFont="1" applyBorder="1" applyAlignment="1" applyProtection="1">
      <alignment horizontal="center" vertical="center" wrapText="1"/>
      <protection hidden="1"/>
    </xf>
    <xf numFmtId="0" fontId="32" fillId="0" borderId="0" xfId="0" applyFont="1" applyBorder="1" applyAlignment="1" applyProtection="1">
      <alignment horizontal="center" vertical="center"/>
      <protection hidden="1"/>
    </xf>
    <xf numFmtId="0" fontId="33" fillId="0" borderId="0" xfId="0" applyFont="1" applyBorder="1" applyAlignment="1" applyProtection="1">
      <alignment vertical="center"/>
      <protection hidden="1"/>
    </xf>
    <xf numFmtId="0" fontId="34" fillId="0" borderId="36" xfId="0" applyFont="1" applyBorder="1" applyAlignment="1" applyProtection="1">
      <alignment vertical="center"/>
      <protection hidden="1"/>
    </xf>
    <xf numFmtId="0" fontId="34" fillId="0" borderId="0" xfId="0" applyFont="1" applyBorder="1" applyAlignment="1" applyProtection="1">
      <alignment vertical="center"/>
      <protection hidden="1"/>
    </xf>
    <xf numFmtId="0" fontId="33" fillId="0" borderId="3" xfId="0" applyFont="1" applyBorder="1" applyAlignment="1" applyProtection="1">
      <alignment vertical="center"/>
      <protection hidden="1"/>
    </xf>
    <xf numFmtId="0" fontId="33" fillId="0" borderId="2" xfId="0" applyFont="1" applyBorder="1" applyAlignment="1" applyProtection="1">
      <alignment vertical="center"/>
      <protection hidden="1"/>
    </xf>
    <xf numFmtId="0" fontId="33" fillId="0" borderId="36" xfId="0" applyFont="1" applyBorder="1" applyAlignment="1" applyProtection="1">
      <alignment vertical="center"/>
      <protection hidden="1"/>
    </xf>
    <xf numFmtId="0" fontId="33" fillId="0" borderId="37" xfId="0" applyFont="1" applyBorder="1" applyAlignment="1" applyProtection="1">
      <alignment vertical="center"/>
      <protection hidden="1"/>
    </xf>
    <xf numFmtId="0" fontId="33" fillId="0" borderId="4" xfId="0" applyFont="1" applyBorder="1" applyAlignment="1" applyProtection="1">
      <alignment vertical="center"/>
      <protection hidden="1"/>
    </xf>
    <xf numFmtId="0" fontId="35" fillId="0" borderId="4" xfId="0" applyFont="1" applyBorder="1" applyAlignment="1" applyProtection="1">
      <alignment vertical="center"/>
      <protection hidden="1"/>
    </xf>
    <xf numFmtId="0" fontId="33" fillId="0" borderId="38" xfId="0" applyFont="1" applyBorder="1" applyAlignment="1" applyProtection="1">
      <alignment vertical="center"/>
      <protection hidden="1"/>
    </xf>
    <xf numFmtId="0" fontId="32" fillId="0" borderId="36" xfId="0" applyFont="1" applyBorder="1" applyAlignment="1" applyProtection="1">
      <alignment vertical="center"/>
      <protection hidden="1"/>
    </xf>
    <xf numFmtId="0" fontId="36" fillId="0" borderId="36" xfId="0" applyFont="1" applyBorder="1" applyAlignment="1" applyProtection="1">
      <alignment vertical="center"/>
      <protection hidden="1"/>
    </xf>
    <xf numFmtId="0" fontId="37" fillId="0" borderId="0" xfId="0" applyFont="1" applyBorder="1" applyAlignment="1" applyProtection="1">
      <alignment vertical="center"/>
      <protection hidden="1"/>
    </xf>
    <xf numFmtId="0" fontId="35" fillId="0" borderId="0" xfId="0" applyFont="1" applyBorder="1" applyAlignment="1" applyProtection="1">
      <alignment vertical="center"/>
      <protection hidden="1"/>
    </xf>
    <xf numFmtId="0" fontId="35" fillId="0" borderId="39" xfId="0" applyFont="1" applyBorder="1" applyAlignment="1" applyProtection="1">
      <alignment vertical="center"/>
      <protection hidden="1"/>
    </xf>
    <xf numFmtId="0" fontId="33" fillId="0" borderId="40" xfId="0" applyFont="1" applyBorder="1" applyAlignment="1" applyProtection="1">
      <alignment vertical="center"/>
      <protection hidden="1"/>
    </xf>
    <xf numFmtId="2" fontId="38" fillId="0" borderId="0" xfId="0" applyNumberFormat="1" applyFont="1" applyBorder="1" applyAlignment="1" applyProtection="1">
      <alignment vertical="center"/>
      <protection hidden="1"/>
    </xf>
    <xf numFmtId="0" fontId="35" fillId="0" borderId="0" xfId="0" applyFont="1" applyBorder="1" applyAlignment="1" applyProtection="1">
      <alignment vertical="center" wrapText="1"/>
      <protection hidden="1"/>
    </xf>
    <xf numFmtId="0" fontId="33" fillId="0" borderId="41" xfId="0" applyFont="1" applyBorder="1" applyAlignment="1" applyProtection="1">
      <alignment vertical="center"/>
      <protection hidden="1"/>
    </xf>
    <xf numFmtId="0" fontId="39" fillId="0" borderId="0" xfId="0" applyFont="1" applyBorder="1" applyAlignment="1" applyProtection="1">
      <alignment vertical="center"/>
      <protection hidden="1"/>
    </xf>
    <xf numFmtId="0" fontId="32" fillId="0" borderId="1" xfId="0" applyFont="1" applyBorder="1" applyAlignment="1" applyProtection="1">
      <alignment horizontal="center" vertical="center"/>
      <protection hidden="1"/>
    </xf>
    <xf numFmtId="0" fontId="39" fillId="0" borderId="5" xfId="0" applyFont="1" applyBorder="1" applyAlignment="1" applyProtection="1">
      <alignment vertical="center"/>
      <protection hidden="1"/>
    </xf>
    <xf numFmtId="0" fontId="39" fillId="0" borderId="2" xfId="0" applyFont="1" applyBorder="1" applyAlignment="1" applyProtection="1">
      <alignment vertical="center"/>
      <protection hidden="1"/>
    </xf>
    <xf numFmtId="0" fontId="39" fillId="0" borderId="6" xfId="0" applyFont="1" applyBorder="1" applyAlignment="1" applyProtection="1">
      <alignment vertical="center"/>
      <protection hidden="1"/>
    </xf>
    <xf numFmtId="0" fontId="39" fillId="0" borderId="7" xfId="0" applyFont="1" applyBorder="1" applyAlignment="1" applyProtection="1">
      <alignment vertical="center"/>
      <protection hidden="1"/>
    </xf>
    <xf numFmtId="0" fontId="39" fillId="0" borderId="0" xfId="0" applyFont="1" applyFill="1" applyBorder="1" applyAlignment="1" applyProtection="1">
      <alignment vertical="center"/>
      <protection hidden="1"/>
    </xf>
    <xf numFmtId="0" fontId="39" fillId="0" borderId="0" xfId="0" applyFont="1" applyBorder="1" applyProtection="1">
      <protection hidden="1"/>
    </xf>
    <xf numFmtId="0" fontId="39" fillId="0" borderId="39" xfId="0" applyFont="1" applyBorder="1" applyProtection="1">
      <protection hidden="1"/>
    </xf>
    <xf numFmtId="0" fontId="39" fillId="0" borderId="39" xfId="0" applyFont="1" applyBorder="1" applyAlignment="1" applyProtection="1">
      <alignment vertical="center"/>
      <protection hidden="1"/>
    </xf>
    <xf numFmtId="2" fontId="37" fillId="0" borderId="0" xfId="0" applyNumberFormat="1" applyFont="1" applyBorder="1" applyAlignment="1" applyProtection="1">
      <alignment vertical="center"/>
      <protection hidden="1"/>
    </xf>
    <xf numFmtId="0" fontId="37" fillId="0" borderId="36" xfId="0" applyFont="1" applyBorder="1" applyAlignment="1" applyProtection="1">
      <alignment vertical="center"/>
      <protection hidden="1"/>
    </xf>
    <xf numFmtId="0" fontId="39" fillId="0" borderId="36" xfId="0" applyFont="1" applyBorder="1" applyAlignment="1" applyProtection="1">
      <alignment vertical="center"/>
      <protection hidden="1"/>
    </xf>
    <xf numFmtId="0" fontId="39" fillId="0" borderId="36" xfId="0" quotePrefix="1" applyFont="1" applyBorder="1" applyAlignment="1" applyProtection="1">
      <alignment vertical="center"/>
      <protection hidden="1"/>
    </xf>
    <xf numFmtId="0" fontId="39" fillId="0" borderId="42" xfId="0" applyFont="1" applyBorder="1" applyAlignment="1" applyProtection="1">
      <alignment vertical="center"/>
      <protection hidden="1"/>
    </xf>
    <xf numFmtId="0" fontId="39" fillId="0" borderId="43" xfId="0" applyFont="1" applyBorder="1" applyAlignment="1" applyProtection="1">
      <alignment vertical="center"/>
      <protection hidden="1"/>
    </xf>
    <xf numFmtId="0" fontId="39" fillId="0" borderId="43" xfId="0" applyFont="1" applyBorder="1" applyProtection="1">
      <protection hidden="1"/>
    </xf>
    <xf numFmtId="0" fontId="39" fillId="0" borderId="44" xfId="0" applyFont="1" applyBorder="1" applyAlignment="1" applyProtection="1">
      <alignment vertical="center"/>
      <protection hidden="1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0" fillId="5" borderId="0" xfId="0" applyFill="1"/>
    <xf numFmtId="0" fontId="40" fillId="5" borderId="0" xfId="1" applyFont="1" applyFill="1"/>
    <xf numFmtId="0" fontId="42" fillId="0" borderId="8" xfId="0" applyFont="1" applyBorder="1" applyAlignment="1" applyProtection="1">
      <alignment horizontal="center" vertical="center"/>
      <protection locked="0" hidden="1"/>
    </xf>
    <xf numFmtId="0" fontId="0" fillId="6" borderId="0" xfId="0" applyFill="1" applyAlignment="1">
      <alignment horizontal="center" vertical="center"/>
    </xf>
    <xf numFmtId="0" fontId="0" fillId="6" borderId="0" xfId="0" applyFill="1" applyAlignment="1"/>
    <xf numFmtId="0" fontId="0" fillId="6" borderId="0" xfId="0" applyFill="1"/>
    <xf numFmtId="0" fontId="40" fillId="6" borderId="0" xfId="1" applyFont="1" applyFill="1"/>
    <xf numFmtId="166" fontId="40" fillId="6" borderId="0" xfId="1" applyNumberFormat="1" applyFont="1" applyFill="1"/>
    <xf numFmtId="14" fontId="40" fillId="6" borderId="0" xfId="1" applyNumberFormat="1" applyFont="1" applyFill="1"/>
    <xf numFmtId="0" fontId="43" fillId="6" borderId="0" xfId="1" applyFont="1" applyFill="1"/>
    <xf numFmtId="0" fontId="7" fillId="6" borderId="0" xfId="0" applyFont="1" applyFill="1"/>
    <xf numFmtId="0" fontId="7" fillId="6" borderId="0" xfId="0" applyFont="1" applyFill="1" applyAlignment="1">
      <alignment horizontal="center" vertical="center"/>
    </xf>
    <xf numFmtId="0" fontId="44" fillId="6" borderId="0" xfId="0" applyFont="1" applyFill="1"/>
    <xf numFmtId="0" fontId="7" fillId="0" borderId="3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29" xfId="0" applyFont="1" applyBorder="1" applyAlignment="1">
      <alignment horizontal="center" vertical="center"/>
    </xf>
    <xf numFmtId="0" fontId="37" fillId="0" borderId="30" xfId="0" applyFont="1" applyBorder="1"/>
    <xf numFmtId="0" fontId="37" fillId="0" borderId="0" xfId="0" applyFont="1" applyBorder="1"/>
    <xf numFmtId="0" fontId="37" fillId="0" borderId="0" xfId="0" applyFont="1" applyBorder="1" applyAlignment="1">
      <alignment horizontal="center"/>
    </xf>
    <xf numFmtId="0" fontId="37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42" fillId="0" borderId="12" xfId="0" applyFont="1" applyBorder="1" applyAlignment="1" applyProtection="1">
      <alignment horizontal="center" vertical="center"/>
      <protection locked="0" hidden="1"/>
    </xf>
    <xf numFmtId="0" fontId="22" fillId="0" borderId="17" xfId="0" applyNumberFormat="1" applyFont="1" applyBorder="1" applyAlignment="1" applyProtection="1">
      <alignment horizontal="center" vertical="center" wrapText="1"/>
      <protection locked="0" hidden="1"/>
    </xf>
    <xf numFmtId="0" fontId="0" fillId="6" borderId="0" xfId="0" applyFill="1" applyProtection="1">
      <protection locked="0"/>
    </xf>
    <xf numFmtId="0" fontId="32" fillId="0" borderId="1" xfId="0" applyFont="1" applyBorder="1" applyAlignment="1" applyProtection="1">
      <alignment horizontal="center" vertical="center"/>
      <protection locked="0" hidden="1"/>
    </xf>
    <xf numFmtId="0" fontId="37" fillId="0" borderId="1" xfId="0" applyFont="1" applyBorder="1" applyAlignment="1" applyProtection="1">
      <alignment horizontal="center" vertical="center"/>
      <protection locked="0" hidden="1"/>
    </xf>
    <xf numFmtId="0" fontId="37" fillId="0" borderId="0" xfId="0" applyFont="1" applyBorder="1" applyAlignment="1" applyProtection="1">
      <alignment vertical="center"/>
      <protection locked="0" hidden="1"/>
    </xf>
    <xf numFmtId="0" fontId="47" fillId="6" borderId="0" xfId="0" applyFont="1" applyFill="1"/>
    <xf numFmtId="0" fontId="49" fillId="0" borderId="1" xfId="0" applyFont="1" applyBorder="1" applyAlignment="1" applyProtection="1">
      <alignment horizontal="center" vertical="center"/>
      <protection locked="0" hidden="1"/>
    </xf>
    <xf numFmtId="0" fontId="49" fillId="0" borderId="0" xfId="0" applyFont="1" applyBorder="1" applyAlignment="1" applyProtection="1">
      <alignment horizontal="center" vertical="center"/>
      <protection locked="0" hidden="1"/>
    </xf>
    <xf numFmtId="0" fontId="35" fillId="0" borderId="0" xfId="0" applyFont="1" applyBorder="1" applyAlignment="1" applyProtection="1">
      <alignment horizontal="center" vertical="center"/>
      <protection locked="0" hidden="1"/>
    </xf>
    <xf numFmtId="0" fontId="33" fillId="0" borderId="0" xfId="0" applyFont="1" applyBorder="1" applyAlignment="1" applyProtection="1">
      <alignment vertical="center"/>
      <protection locked="0" hidden="1"/>
    </xf>
    <xf numFmtId="0" fontId="33" fillId="0" borderId="5" xfId="0" applyFont="1" applyBorder="1" applyAlignment="1" applyProtection="1">
      <alignment vertical="center"/>
      <protection locked="0" hidden="1"/>
    </xf>
    <xf numFmtId="0" fontId="34" fillId="0" borderId="39" xfId="0" applyFont="1" applyBorder="1" applyAlignment="1" applyProtection="1">
      <alignment vertical="center" wrapText="1"/>
      <protection locked="0" hidden="1"/>
    </xf>
    <xf numFmtId="0" fontId="34" fillId="0" borderId="36" xfId="0" applyFont="1" applyBorder="1" applyAlignment="1" applyProtection="1">
      <alignment vertical="center"/>
      <protection locked="0" hidden="1"/>
    </xf>
    <xf numFmtId="0" fontId="34" fillId="0" borderId="0" xfId="0" applyFont="1" applyBorder="1" applyAlignment="1" applyProtection="1">
      <alignment vertical="center"/>
      <protection locked="0" hidden="1"/>
    </xf>
    <xf numFmtId="0" fontId="50" fillId="0" borderId="0" xfId="0" applyFont="1" applyBorder="1" applyAlignment="1" applyProtection="1">
      <alignment horizontal="center" vertical="center"/>
      <protection locked="0" hidden="1"/>
    </xf>
    <xf numFmtId="0" fontId="33" fillId="0" borderId="3" xfId="0" applyFont="1" applyBorder="1" applyAlignment="1" applyProtection="1">
      <alignment vertical="center"/>
      <protection locked="0" hidden="1"/>
    </xf>
    <xf numFmtId="0" fontId="33" fillId="0" borderId="2" xfId="0" applyFont="1" applyBorder="1" applyAlignment="1" applyProtection="1">
      <alignment vertical="center"/>
      <protection locked="0" hidden="1"/>
    </xf>
    <xf numFmtId="0" fontId="34" fillId="0" borderId="41" xfId="0" applyFont="1" applyBorder="1" applyAlignment="1" applyProtection="1">
      <alignment vertical="center" wrapText="1"/>
      <protection locked="0" hidden="1"/>
    </xf>
    <xf numFmtId="0" fontId="33" fillId="0" borderId="0" xfId="0" applyFont="1" applyBorder="1" applyProtection="1">
      <protection locked="0" hidden="1"/>
    </xf>
    <xf numFmtId="0" fontId="33" fillId="0" borderId="39" xfId="0" applyFont="1" applyBorder="1" applyProtection="1">
      <protection locked="0" hidden="1"/>
    </xf>
    <xf numFmtId="0" fontId="35" fillId="0" borderId="0" xfId="0" applyNumberFormat="1" applyFont="1" applyBorder="1" applyAlignment="1" applyProtection="1">
      <alignment vertical="center"/>
      <protection locked="0" hidden="1"/>
    </xf>
    <xf numFmtId="0" fontId="33" fillId="0" borderId="36" xfId="0" applyFont="1" applyBorder="1" applyAlignment="1" applyProtection="1">
      <alignment vertical="center"/>
      <protection locked="0" hidden="1"/>
    </xf>
    <xf numFmtId="0" fontId="33" fillId="0" borderId="39" xfId="0" applyFont="1" applyBorder="1" applyAlignment="1" applyProtection="1">
      <alignment vertical="center"/>
      <protection locked="0" hidden="1"/>
    </xf>
    <xf numFmtId="0" fontId="51" fillId="0" borderId="0" xfId="0" applyFont="1" applyBorder="1" applyAlignment="1" applyProtection="1">
      <alignment horizontal="center" vertical="center"/>
      <protection locked="0" hidden="1"/>
    </xf>
    <xf numFmtId="0" fontId="33" fillId="0" borderId="0" xfId="0" applyFont="1" applyBorder="1" applyAlignment="1" applyProtection="1">
      <alignment horizontal="center" vertical="center"/>
      <protection locked="0" hidden="1"/>
    </xf>
    <xf numFmtId="0" fontId="49" fillId="0" borderId="1" xfId="0" quotePrefix="1" applyFont="1" applyBorder="1" applyAlignment="1" applyProtection="1">
      <alignment horizontal="center" vertical="center"/>
      <protection locked="0" hidden="1"/>
    </xf>
    <xf numFmtId="0" fontId="39" fillId="0" borderId="0" xfId="0" applyFont="1" applyBorder="1" applyAlignment="1" applyProtection="1">
      <alignment vertical="center"/>
      <protection locked="0" hidden="1"/>
    </xf>
    <xf numFmtId="0" fontId="39" fillId="0" borderId="9" xfId="0" applyFont="1" applyBorder="1" applyAlignment="1" applyProtection="1">
      <alignment vertical="center"/>
      <protection locked="0" hidden="1"/>
    </xf>
    <xf numFmtId="0" fontId="37" fillId="0" borderId="0" xfId="0" applyFont="1" applyBorder="1" applyAlignment="1" applyProtection="1">
      <alignment horizontal="center" vertical="center"/>
      <protection locked="0" hidden="1"/>
    </xf>
    <xf numFmtId="0" fontId="32" fillId="0" borderId="0" xfId="0" applyFont="1" applyBorder="1" applyAlignment="1" applyProtection="1">
      <alignment horizontal="center" vertical="center"/>
      <protection locked="0" hidden="1"/>
    </xf>
    <xf numFmtId="0" fontId="37" fillId="0" borderId="2" xfId="0" applyFont="1" applyBorder="1" applyAlignment="1" applyProtection="1">
      <alignment vertical="center"/>
      <protection locked="0" hidden="1"/>
    </xf>
    <xf numFmtId="0" fontId="37" fillId="0" borderId="6" xfId="0" applyFont="1" applyBorder="1" applyAlignment="1" applyProtection="1">
      <alignment vertical="center"/>
      <protection locked="0" hidden="1"/>
    </xf>
    <xf numFmtId="0" fontId="39" fillId="0" borderId="18" xfId="0" applyFont="1" applyBorder="1" applyAlignment="1" applyProtection="1">
      <alignment vertical="center"/>
      <protection locked="0" hidden="1"/>
    </xf>
    <xf numFmtId="0" fontId="39" fillId="0" borderId="19" xfId="0" applyFont="1" applyBorder="1" applyAlignment="1" applyProtection="1">
      <alignment vertical="center"/>
      <protection locked="0" hidden="1"/>
    </xf>
    <xf numFmtId="0" fontId="32" fillId="0" borderId="0" xfId="0" applyFont="1" applyBorder="1" applyAlignment="1" applyProtection="1">
      <alignment vertical="center"/>
      <protection locked="0" hidden="1"/>
    </xf>
    <xf numFmtId="0" fontId="32" fillId="0" borderId="39" xfId="0" applyFont="1" applyBorder="1" applyAlignment="1" applyProtection="1">
      <alignment vertical="center"/>
      <protection locked="0" hidden="1"/>
    </xf>
    <xf numFmtId="0" fontId="32" fillId="0" borderId="18" xfId="0" applyFont="1" applyBorder="1" applyAlignment="1" applyProtection="1">
      <alignment vertical="center"/>
      <protection locked="0" hidden="1"/>
    </xf>
    <xf numFmtId="0" fontId="32" fillId="0" borderId="49" xfId="0" applyFont="1" applyBorder="1" applyAlignment="1" applyProtection="1">
      <alignment vertical="center"/>
      <protection locked="0" hidden="1"/>
    </xf>
    <xf numFmtId="0" fontId="4" fillId="0" borderId="0" xfId="0" applyFont="1" applyBorder="1" applyAlignment="1" applyProtection="1">
      <alignment horizontal="center" vertical="top" textRotation="90"/>
      <protection locked="0" hidden="1"/>
    </xf>
    <xf numFmtId="0" fontId="45" fillId="0" borderId="30" xfId="0" applyFont="1" applyFill="1" applyBorder="1" applyAlignment="1" applyProtection="1">
      <alignment vertical="center"/>
      <protection locked="0" hidden="1"/>
    </xf>
    <xf numFmtId="0" fontId="45" fillId="0" borderId="0" xfId="0" applyFont="1" applyFill="1" applyBorder="1" applyAlignment="1" applyProtection="1">
      <alignment vertical="center"/>
      <protection locked="0" hidden="1"/>
    </xf>
    <xf numFmtId="0" fontId="45" fillId="0" borderId="29" xfId="0" applyFont="1" applyFill="1" applyBorder="1" applyAlignment="1" applyProtection="1">
      <alignment vertical="center"/>
      <protection locked="0" hidden="1"/>
    </xf>
    <xf numFmtId="0" fontId="45" fillId="0" borderId="30" xfId="0" quotePrefix="1" applyFont="1" applyFill="1" applyBorder="1" applyAlignment="1" applyProtection="1">
      <alignment horizontal="center" vertical="center"/>
      <protection locked="0" hidden="1"/>
    </xf>
    <xf numFmtId="0" fontId="45" fillId="0" borderId="0" xfId="0" applyFont="1" applyFill="1" applyBorder="1" applyAlignment="1" applyProtection="1">
      <protection locked="0" hidden="1"/>
    </xf>
    <xf numFmtId="0" fontId="45" fillId="0" borderId="50" xfId="0" applyFont="1" applyFill="1" applyBorder="1" applyAlignment="1" applyProtection="1">
      <alignment vertical="center"/>
      <protection locked="0" hidden="1"/>
    </xf>
    <xf numFmtId="0" fontId="45" fillId="0" borderId="51" xfId="0" applyFont="1" applyFill="1" applyBorder="1" applyAlignment="1" applyProtection="1">
      <alignment vertical="center"/>
      <protection locked="0" hidden="1"/>
    </xf>
    <xf numFmtId="0" fontId="45" fillId="0" borderId="51" xfId="0" applyFont="1" applyFill="1" applyBorder="1" applyAlignment="1" applyProtection="1">
      <protection locked="0" hidden="1"/>
    </xf>
    <xf numFmtId="0" fontId="45" fillId="0" borderId="52" xfId="0" applyFont="1" applyFill="1" applyBorder="1" applyAlignment="1" applyProtection="1">
      <alignment vertical="center"/>
      <protection locked="0" hidden="1"/>
    </xf>
    <xf numFmtId="2" fontId="52" fillId="0" borderId="0" xfId="0" applyNumberFormat="1" applyFont="1" applyFill="1" applyBorder="1" applyAlignment="1" applyProtection="1">
      <alignment vertical="center"/>
      <protection locked="0" hidden="1"/>
    </xf>
    <xf numFmtId="0" fontId="45" fillId="0" borderId="0" xfId="0" applyFont="1" applyBorder="1" applyProtection="1">
      <protection locked="0" hidden="1"/>
    </xf>
    <xf numFmtId="0" fontId="45" fillId="0" borderId="53" xfId="0" applyFont="1" applyFill="1" applyBorder="1" applyAlignment="1" applyProtection="1">
      <alignment vertical="center"/>
      <protection locked="0" hidden="1"/>
    </xf>
    <xf numFmtId="0" fontId="45" fillId="0" borderId="54" xfId="0" applyFont="1" applyFill="1" applyBorder="1" applyAlignment="1" applyProtection="1">
      <alignment vertical="center"/>
      <protection locked="0" hidden="1"/>
    </xf>
    <xf numFmtId="0" fontId="45" fillId="0" borderId="30" xfId="0" quotePrefix="1" applyFont="1" applyFill="1" applyBorder="1" applyAlignment="1" applyProtection="1">
      <alignment vertical="center" wrapText="1"/>
      <protection locked="0" hidden="1"/>
    </xf>
    <xf numFmtId="0" fontId="45" fillId="0" borderId="29" xfId="0" applyFont="1" applyBorder="1" applyProtection="1">
      <protection locked="0" hidden="1"/>
    </xf>
    <xf numFmtId="0" fontId="45" fillId="0" borderId="0" xfId="0" applyFont="1" applyFill="1" applyBorder="1" applyAlignment="1" applyProtection="1">
      <alignment horizontal="left" vertical="center" wrapText="1"/>
      <protection locked="0" hidden="1"/>
    </xf>
    <xf numFmtId="0" fontId="45" fillId="0" borderId="29" xfId="0" applyFont="1" applyFill="1" applyBorder="1" applyAlignment="1" applyProtection="1">
      <alignment horizontal="left" vertical="center" wrapText="1"/>
      <protection locked="0" hidden="1"/>
    </xf>
    <xf numFmtId="0" fontId="45" fillId="0" borderId="30" xfId="0" quotePrefix="1" applyFont="1" applyFill="1" applyBorder="1" applyAlignment="1" applyProtection="1">
      <alignment vertical="center"/>
      <protection locked="0" hidden="1"/>
    </xf>
    <xf numFmtId="0" fontId="53" fillId="0" borderId="29" xfId="0" applyFont="1" applyFill="1" applyBorder="1" applyAlignment="1" applyProtection="1">
      <alignment vertical="center"/>
      <protection locked="0" hidden="1"/>
    </xf>
    <xf numFmtId="0" fontId="45" fillId="0" borderId="30" xfId="0" applyFont="1" applyBorder="1" applyAlignment="1" applyProtection="1">
      <alignment vertical="center"/>
      <protection locked="0" hidden="1"/>
    </xf>
    <xf numFmtId="0" fontId="45" fillId="0" borderId="0" xfId="0" applyFont="1" applyBorder="1" applyAlignment="1" applyProtection="1">
      <alignment vertical="center"/>
      <protection locked="0" hidden="1"/>
    </xf>
    <xf numFmtId="0" fontId="45" fillId="0" borderId="29" xfId="0" applyFont="1" applyBorder="1" applyAlignment="1" applyProtection="1">
      <alignment vertical="center"/>
      <protection locked="0" hidden="1"/>
    </xf>
    <xf numFmtId="0" fontId="45" fillId="0" borderId="30" xfId="0" applyFont="1" applyBorder="1" applyProtection="1">
      <protection locked="0" hidden="1"/>
    </xf>
    <xf numFmtId="0" fontId="45" fillId="0" borderId="31" xfId="0" applyFont="1" applyBorder="1" applyProtection="1">
      <protection locked="0" hidden="1"/>
    </xf>
    <xf numFmtId="0" fontId="45" fillId="0" borderId="32" xfId="0" applyFont="1" applyBorder="1" applyProtection="1">
      <protection locked="0" hidden="1"/>
    </xf>
    <xf numFmtId="0" fontId="45" fillId="0" borderId="33" xfId="0" applyFont="1" applyBorder="1" applyProtection="1">
      <protection locked="0" hidden="1"/>
    </xf>
    <xf numFmtId="0" fontId="11" fillId="0" borderId="7" xfId="0" applyFont="1" applyBorder="1" applyAlignment="1" applyProtection="1">
      <alignment horizontal="left" vertical="center"/>
      <protection locked="0" hidden="1"/>
    </xf>
    <xf numFmtId="0" fontId="10" fillId="0" borderId="1" xfId="0" applyFont="1" applyBorder="1" applyAlignment="1" applyProtection="1">
      <alignment horizontal="center" vertical="center"/>
      <protection locked="0" hidden="1"/>
    </xf>
    <xf numFmtId="0" fontId="0" fillId="0" borderId="0" xfId="0" applyBorder="1" applyProtection="1">
      <protection locked="0" hidden="1"/>
    </xf>
    <xf numFmtId="0" fontId="10" fillId="0" borderId="17" xfId="0" applyFont="1" applyBorder="1" applyAlignment="1" applyProtection="1">
      <alignment horizontal="center" vertical="center"/>
      <protection locked="0" hidden="1"/>
    </xf>
    <xf numFmtId="0" fontId="10" fillId="0" borderId="0" xfId="0" applyFont="1" applyBorder="1" applyAlignment="1" applyProtection="1">
      <alignment horizontal="center" vertical="center"/>
      <protection locked="0" hidden="1"/>
    </xf>
    <xf numFmtId="0" fontId="0" fillId="0" borderId="0" xfId="0" applyBorder="1" applyAlignment="1" applyProtection="1">
      <alignment vertical="center"/>
      <protection locked="0" hidden="1"/>
    </xf>
    <xf numFmtId="0" fontId="6" fillId="0" borderId="1" xfId="0" applyFont="1" applyBorder="1" applyAlignment="1" applyProtection="1">
      <alignment horizontal="center" vertical="center"/>
      <protection locked="0" hidden="1"/>
    </xf>
    <xf numFmtId="0" fontId="0" fillId="0" borderId="0" xfId="0" applyBorder="1" applyAlignment="1" applyProtection="1">
      <alignment horizontal="left" vertical="center"/>
      <protection locked="0" hidden="1"/>
    </xf>
    <xf numFmtId="0" fontId="14" fillId="0" borderId="0" xfId="0" applyFont="1" applyBorder="1" applyAlignment="1" applyProtection="1">
      <protection locked="0" hidden="1"/>
    </xf>
    <xf numFmtId="0" fontId="7" fillId="0" borderId="0" xfId="0" applyFont="1" applyBorder="1" applyAlignment="1" applyProtection="1">
      <alignment horizontal="left" vertical="center"/>
      <protection locked="0" hidden="1"/>
    </xf>
    <xf numFmtId="0" fontId="0" fillId="6" borderId="0" xfId="0" applyFill="1" applyProtection="1">
      <protection locked="0" hidden="1"/>
    </xf>
    <xf numFmtId="0" fontId="4" fillId="0" borderId="0" xfId="0" applyFont="1" applyBorder="1" applyAlignment="1" applyProtection="1">
      <alignment horizontal="left"/>
      <protection locked="0" hidden="1"/>
    </xf>
    <xf numFmtId="49" fontId="4" fillId="0" borderId="0" xfId="0" applyNumberFormat="1" applyFont="1" applyBorder="1" applyAlignment="1" applyProtection="1">
      <alignment horizontal="left"/>
      <protection locked="0" hidden="1"/>
    </xf>
    <xf numFmtId="0" fontId="16" fillId="0" borderId="0" xfId="0" applyFont="1" applyBorder="1" applyAlignment="1" applyProtection="1">
      <alignment horizontal="right"/>
      <protection locked="0" hidden="1"/>
    </xf>
    <xf numFmtId="0" fontId="16" fillId="0" borderId="55" xfId="0" applyFont="1" applyBorder="1" applyAlignment="1" applyProtection="1">
      <alignment horizontal="center" vertical="center" wrapText="1"/>
      <protection locked="0" hidden="1"/>
    </xf>
    <xf numFmtId="0" fontId="22" fillId="0" borderId="1" xfId="0" applyFont="1" applyBorder="1" applyAlignment="1" applyProtection="1">
      <alignment horizontal="center" vertical="center" wrapText="1"/>
      <protection locked="0" hidden="1"/>
    </xf>
    <xf numFmtId="0" fontId="22" fillId="0" borderId="17" xfId="0" applyFont="1" applyBorder="1" applyAlignment="1" applyProtection="1">
      <alignment horizontal="center" vertical="center" wrapText="1"/>
      <protection locked="0" hidden="1"/>
    </xf>
    <xf numFmtId="0" fontId="22" fillId="0" borderId="56" xfId="0" applyFont="1" applyBorder="1" applyAlignment="1" applyProtection="1">
      <alignment horizontal="center" vertical="center" wrapText="1"/>
      <protection locked="0" hidden="1"/>
    </xf>
    <xf numFmtId="0" fontId="22" fillId="0" borderId="55" xfId="0" applyFont="1" applyBorder="1" applyAlignment="1" applyProtection="1">
      <alignment horizontal="center" vertical="center"/>
      <protection locked="0" hidden="1"/>
    </xf>
    <xf numFmtId="0" fontId="22" fillId="0" borderId="1" xfId="0" applyFont="1" applyBorder="1" applyAlignment="1" applyProtection="1">
      <alignment horizontal="center" vertical="center"/>
      <protection locked="0" hidden="1"/>
    </xf>
    <xf numFmtId="0" fontId="22" fillId="0" borderId="1" xfId="0" applyNumberFormat="1" applyFont="1" applyBorder="1" applyAlignment="1" applyProtection="1">
      <alignment horizontal="center" vertical="center" wrapText="1"/>
      <protection locked="0" hidden="1"/>
    </xf>
    <xf numFmtId="1" fontId="22" fillId="0" borderId="56" xfId="0" applyNumberFormat="1" applyFont="1" applyBorder="1" applyAlignment="1" applyProtection="1">
      <alignment horizontal="center" vertical="center"/>
      <protection locked="0" hidden="1"/>
    </xf>
    <xf numFmtId="0" fontId="22" fillId="0" borderId="55" xfId="0" applyFont="1" applyBorder="1" applyAlignment="1" applyProtection="1">
      <alignment horizontal="center"/>
      <protection locked="0" hidden="1"/>
    </xf>
    <xf numFmtId="1" fontId="18" fillId="0" borderId="56" xfId="0" applyNumberFormat="1" applyFont="1" applyBorder="1" applyAlignment="1" applyProtection="1">
      <alignment horizontal="center" vertical="center"/>
      <protection locked="0" hidden="1"/>
    </xf>
    <xf numFmtId="0" fontId="12" fillId="0" borderId="57" xfId="0" applyFont="1" applyBorder="1" applyAlignment="1" applyProtection="1">
      <protection locked="0" hidden="1"/>
    </xf>
    <xf numFmtId="0" fontId="7" fillId="0" borderId="20" xfId="0" applyFont="1" applyBorder="1" applyAlignment="1" applyProtection="1">
      <protection locked="0" hidden="1"/>
    </xf>
    <xf numFmtId="0" fontId="54" fillId="0" borderId="0" xfId="0" applyFont="1" applyBorder="1" applyProtection="1">
      <protection locked="0" hidden="1"/>
    </xf>
    <xf numFmtId="0" fontId="53" fillId="0" borderId="30" xfId="0" applyFont="1" applyBorder="1" applyAlignment="1" applyProtection="1">
      <alignment horizontal="left"/>
      <protection locked="0" hidden="1"/>
    </xf>
    <xf numFmtId="0" fontId="55" fillId="0" borderId="30" xfId="0" applyFont="1" applyBorder="1" applyProtection="1">
      <protection locked="0" hidden="1"/>
    </xf>
    <xf numFmtId="0" fontId="53" fillId="0" borderId="30" xfId="0" applyFont="1" applyBorder="1" applyProtection="1">
      <protection locked="0" hidden="1"/>
    </xf>
    <xf numFmtId="0" fontId="53" fillId="0" borderId="30" xfId="0" applyFont="1" applyBorder="1" applyAlignment="1" applyProtection="1">
      <protection locked="0" hidden="1"/>
    </xf>
    <xf numFmtId="0" fontId="53" fillId="0" borderId="0" xfId="0" applyFont="1" applyBorder="1" applyAlignment="1" applyProtection="1">
      <alignment horizontal="center"/>
      <protection locked="0" hidden="1"/>
    </xf>
    <xf numFmtId="0" fontId="53" fillId="0" borderId="0" xfId="0" applyFont="1" applyBorder="1" applyAlignment="1" applyProtection="1">
      <alignment horizontal="right"/>
      <protection locked="0" hidden="1"/>
    </xf>
    <xf numFmtId="0" fontId="54" fillId="0" borderId="0" xfId="0" applyFont="1" applyBorder="1" applyAlignment="1" applyProtection="1">
      <alignment horizontal="right"/>
      <protection locked="0" hidden="1"/>
    </xf>
    <xf numFmtId="0" fontId="56" fillId="0" borderId="55" xfId="0" applyFont="1" applyBorder="1" applyAlignment="1" applyProtection="1">
      <alignment horizontal="center" vertical="center"/>
      <protection locked="0" hidden="1"/>
    </xf>
    <xf numFmtId="3" fontId="53" fillId="0" borderId="56" xfId="0" applyNumberFormat="1" applyFont="1" applyBorder="1" applyAlignment="1" applyProtection="1">
      <alignment horizontal="center" vertical="center"/>
      <protection locked="0" hidden="1"/>
    </xf>
    <xf numFmtId="0" fontId="0" fillId="0" borderId="0" xfId="0" applyBorder="1" applyAlignment="1" applyProtection="1">
      <alignment horizontal="center"/>
      <protection locked="0" hidden="1"/>
    </xf>
    <xf numFmtId="0" fontId="54" fillId="0" borderId="29" xfId="0" applyFont="1" applyBorder="1" applyAlignment="1" applyProtection="1">
      <alignment horizontal="center" vertical="center"/>
      <protection locked="0" hidden="1"/>
    </xf>
    <xf numFmtId="0" fontId="55" fillId="0" borderId="0" xfId="0" applyFont="1" applyBorder="1" applyProtection="1">
      <protection locked="0" hidden="1"/>
    </xf>
    <xf numFmtId="0" fontId="53" fillId="0" borderId="0" xfId="0" applyFont="1" applyBorder="1" applyProtection="1">
      <protection locked="0" hidden="1"/>
    </xf>
    <xf numFmtId="0" fontId="53" fillId="0" borderId="29" xfId="0" applyFont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protection locked="0" hidden="1"/>
    </xf>
    <xf numFmtId="0" fontId="16" fillId="0" borderId="30" xfId="0" applyFont="1" applyBorder="1" applyAlignment="1" applyProtection="1">
      <alignment horizontal="left"/>
      <protection locked="0" hidden="1"/>
    </xf>
    <xf numFmtId="0" fontId="16" fillId="0" borderId="0" xfId="0" applyFont="1" applyBorder="1" applyAlignment="1" applyProtection="1">
      <alignment horizontal="left"/>
      <protection locked="0" hidden="1"/>
    </xf>
    <xf numFmtId="0" fontId="16" fillId="0" borderId="29" xfId="0" applyFont="1" applyBorder="1" applyAlignment="1" applyProtection="1">
      <alignment horizontal="center" vertical="center"/>
      <protection locked="0" hidden="1"/>
    </xf>
    <xf numFmtId="0" fontId="16" fillId="0" borderId="0" xfId="0" applyFont="1" applyBorder="1" applyAlignment="1" applyProtection="1">
      <alignment horizontal="center"/>
      <protection locked="0" hidden="1"/>
    </xf>
    <xf numFmtId="0" fontId="13" fillId="0" borderId="0" xfId="0" applyNumberFormat="1" applyFont="1" applyBorder="1" applyProtection="1">
      <protection locked="0" hidden="1"/>
    </xf>
    <xf numFmtId="0" fontId="23" fillId="0" borderId="0" xfId="0" applyFont="1" applyBorder="1" applyAlignment="1" applyProtection="1">
      <alignment horizontal="center"/>
      <protection locked="0" hidden="1"/>
    </xf>
    <xf numFmtId="0" fontId="23" fillId="0" borderId="29" xfId="0" applyFont="1" applyBorder="1" applyAlignment="1" applyProtection="1">
      <alignment horizontal="center" vertical="center"/>
      <protection locked="0" hidden="1"/>
    </xf>
    <xf numFmtId="0" fontId="23" fillId="0" borderId="0" xfId="0" applyFont="1" applyBorder="1" applyProtection="1">
      <protection locked="0" hidden="1"/>
    </xf>
    <xf numFmtId="0" fontId="7" fillId="0" borderId="0" xfId="0" applyFont="1" applyBorder="1" applyAlignment="1" applyProtection="1">
      <alignment horizontal="center"/>
      <protection locked="0" hidden="1"/>
    </xf>
    <xf numFmtId="0" fontId="7" fillId="0" borderId="0" xfId="0" applyFont="1" applyBorder="1" applyProtection="1">
      <protection locked="0" hidden="1"/>
    </xf>
    <xf numFmtId="0" fontId="7" fillId="0" borderId="30" xfId="0" applyFont="1" applyBorder="1" applyProtection="1">
      <protection locked="0" hidden="1"/>
    </xf>
    <xf numFmtId="0" fontId="7" fillId="0" borderId="29" xfId="0" applyFont="1" applyBorder="1" applyAlignment="1" applyProtection="1">
      <alignment horizontal="center" vertical="center"/>
      <protection locked="0" hidden="1"/>
    </xf>
    <xf numFmtId="0" fontId="53" fillId="0" borderId="55" xfId="0" applyFont="1" applyBorder="1" applyAlignment="1" applyProtection="1">
      <alignment vertical="center"/>
      <protection locked="0" hidden="1"/>
    </xf>
    <xf numFmtId="0" fontId="53" fillId="0" borderId="56" xfId="0" applyFont="1" applyBorder="1" applyAlignment="1" applyProtection="1">
      <alignment horizontal="center" vertical="center" wrapText="1"/>
      <protection locked="0" hidden="1"/>
    </xf>
    <xf numFmtId="0" fontId="7" fillId="0" borderId="31" xfId="0" applyFont="1" applyBorder="1" applyProtection="1">
      <protection locked="0" hidden="1"/>
    </xf>
    <xf numFmtId="0" fontId="7" fillId="0" borderId="32" xfId="0" applyFont="1" applyBorder="1" applyProtection="1">
      <protection locked="0" hidden="1"/>
    </xf>
    <xf numFmtId="0" fontId="0" fillId="0" borderId="30" xfId="0" applyBorder="1" applyAlignment="1" applyProtection="1">
      <alignment horizontal="center" vertical="center"/>
      <protection locked="0" hidden="1"/>
    </xf>
    <xf numFmtId="0" fontId="0" fillId="0" borderId="0" xfId="0" applyBorder="1" applyAlignment="1" applyProtection="1">
      <alignment horizontal="center" vertical="center"/>
      <protection locked="0" hidden="1"/>
    </xf>
    <xf numFmtId="0" fontId="9" fillId="0" borderId="0" xfId="0" applyFont="1" applyBorder="1" applyAlignment="1" applyProtection="1">
      <alignment horizontal="center" vertical="center"/>
      <protection locked="0" hidden="1"/>
    </xf>
    <xf numFmtId="0" fontId="0" fillId="0" borderId="30" xfId="0" applyBorder="1" applyProtection="1">
      <protection locked="0" hidden="1"/>
    </xf>
    <xf numFmtId="0" fontId="0" fillId="0" borderId="12" xfId="0" applyBorder="1" applyProtection="1">
      <protection locked="0" hidden="1"/>
    </xf>
    <xf numFmtId="0" fontId="41" fillId="0" borderId="30" xfId="0" applyFont="1" applyBorder="1" applyProtection="1">
      <protection locked="0" hidden="1"/>
    </xf>
    <xf numFmtId="0" fontId="57" fillId="0" borderId="30" xfId="0" applyFont="1" applyBorder="1" applyProtection="1">
      <protection locked="0" hidden="1"/>
    </xf>
    <xf numFmtId="0" fontId="0" fillId="0" borderId="5" xfId="0" applyBorder="1" applyProtection="1">
      <protection locked="0" hidden="1"/>
    </xf>
    <xf numFmtId="0" fontId="0" fillId="0" borderId="20" xfId="0" applyBorder="1" applyProtection="1">
      <protection locked="0" hidden="1"/>
    </xf>
    <xf numFmtId="0" fontId="0" fillId="0" borderId="13" xfId="0" applyBorder="1" applyProtection="1">
      <protection locked="0" hidden="1"/>
    </xf>
    <xf numFmtId="0" fontId="0" fillId="0" borderId="9" xfId="0" applyBorder="1" applyProtection="1">
      <protection locked="0" hidden="1"/>
    </xf>
    <xf numFmtId="0" fontId="0" fillId="0" borderId="3" xfId="0" applyBorder="1" applyProtection="1">
      <protection locked="0" hidden="1"/>
    </xf>
    <xf numFmtId="0" fontId="0" fillId="0" borderId="2" xfId="0" applyBorder="1" applyProtection="1">
      <protection locked="0"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6" xfId="0" applyBorder="1" applyAlignment="1" applyProtection="1">
      <alignment horizontal="center"/>
      <protection locked="0" hidden="1"/>
    </xf>
    <xf numFmtId="0" fontId="8" fillId="0" borderId="0" xfId="0" applyFont="1" applyBorder="1" applyProtection="1">
      <protection locked="0" hidden="1"/>
    </xf>
    <xf numFmtId="0" fontId="11" fillId="0" borderId="7" xfId="0" applyFont="1" applyBorder="1" applyAlignment="1" applyProtection="1">
      <protection locked="0" hidden="1"/>
    </xf>
    <xf numFmtId="0" fontId="10" fillId="0" borderId="30" xfId="0" applyFont="1" applyBorder="1" applyAlignment="1" applyProtection="1">
      <alignment horizontal="center" vertical="center"/>
      <protection locked="0" hidden="1"/>
    </xf>
    <xf numFmtId="0" fontId="57" fillId="0" borderId="30" xfId="0" applyFont="1" applyBorder="1" applyAlignment="1" applyProtection="1">
      <alignment vertical="center"/>
      <protection locked="0" hidden="1"/>
    </xf>
    <xf numFmtId="0" fontId="0" fillId="0" borderId="2" xfId="0" applyBorder="1" applyAlignment="1" applyProtection="1">
      <protection locked="0" hidden="1"/>
    </xf>
    <xf numFmtId="0" fontId="0" fillId="0" borderId="0" xfId="0" applyBorder="1" applyAlignment="1" applyProtection="1">
      <protection locked="0" hidden="1"/>
    </xf>
    <xf numFmtId="0" fontId="12" fillId="0" borderId="0" xfId="0" applyFont="1" applyBorder="1" applyProtection="1">
      <protection locked="0" hidden="1"/>
    </xf>
    <xf numFmtId="0" fontId="13" fillId="0" borderId="0" xfId="0" applyFont="1" applyBorder="1" applyAlignment="1" applyProtection="1">
      <alignment horizontal="left" vertical="center"/>
      <protection locked="0" hidden="1"/>
    </xf>
    <xf numFmtId="0" fontId="13" fillId="0" borderId="0" xfId="0" applyFont="1" applyBorder="1" applyAlignment="1" applyProtection="1">
      <alignment vertical="center"/>
      <protection locked="0" hidden="1"/>
    </xf>
    <xf numFmtId="0" fontId="7" fillId="0" borderId="0" xfId="0" applyFont="1" applyBorder="1" applyAlignment="1" applyProtection="1">
      <protection locked="0" hidden="1"/>
    </xf>
    <xf numFmtId="0" fontId="7" fillId="0" borderId="29" xfId="0" applyFont="1" applyBorder="1" applyAlignment="1" applyProtection="1">
      <protection locked="0" hidden="1"/>
    </xf>
    <xf numFmtId="0" fontId="0" fillId="0" borderId="29" xfId="0" applyBorder="1" applyAlignment="1" applyProtection="1">
      <alignment vertical="center"/>
      <protection locked="0" hidden="1"/>
    </xf>
    <xf numFmtId="0" fontId="7" fillId="0" borderId="0" xfId="0" applyFont="1" applyBorder="1" applyAlignment="1" applyProtection="1">
      <alignment horizontal="left"/>
      <protection locked="0" hidden="1"/>
    </xf>
    <xf numFmtId="0" fontId="0" fillId="0" borderId="29" xfId="0" applyBorder="1" applyProtection="1">
      <protection locked="0" hidden="1"/>
    </xf>
    <xf numFmtId="164" fontId="39" fillId="0" borderId="12" xfId="0" applyNumberFormat="1" applyFont="1" applyBorder="1" applyAlignment="1" applyProtection="1">
      <alignment horizontal="center" vertical="center" wrapText="1"/>
      <protection locked="0" hidden="1"/>
    </xf>
    <xf numFmtId="0" fontId="58" fillId="6" borderId="0" xfId="1" applyFont="1" applyFill="1"/>
    <xf numFmtId="0" fontId="39" fillId="0" borderId="0" xfId="0" applyFont="1"/>
    <xf numFmtId="0" fontId="36" fillId="0" borderId="0" xfId="0" applyFont="1" applyAlignment="1">
      <alignment horizontal="right"/>
    </xf>
    <xf numFmtId="0" fontId="39" fillId="0" borderId="2" xfId="0" applyFont="1" applyBorder="1"/>
    <xf numFmtId="0" fontId="58" fillId="2" borderId="0" xfId="1" applyFont="1"/>
    <xf numFmtId="0" fontId="46" fillId="4" borderId="0" xfId="2" applyFont="1" applyFill="1" applyAlignment="1">
      <alignment vertical="center"/>
    </xf>
    <xf numFmtId="0" fontId="46" fillId="3" borderId="0" xfId="2" applyFont="1" applyAlignment="1">
      <alignment vertical="center"/>
    </xf>
    <xf numFmtId="0" fontId="45" fillId="6" borderId="0" xfId="0" applyFont="1" applyFill="1"/>
    <xf numFmtId="0" fontId="42" fillId="0" borderId="0" xfId="0" applyFont="1"/>
    <xf numFmtId="0" fontId="45" fillId="0" borderId="0" xfId="0" applyFont="1" applyProtection="1">
      <protection locked="0" hidden="1"/>
    </xf>
    <xf numFmtId="167" fontId="45" fillId="0" borderId="0" xfId="0" applyNumberFormat="1" applyFont="1" applyAlignment="1" applyProtection="1">
      <protection locked="0" hidden="1"/>
    </xf>
    <xf numFmtId="0" fontId="45" fillId="0" borderId="0" xfId="0" applyFont="1" applyAlignment="1" applyProtection="1">
      <protection locked="0" hidden="1"/>
    </xf>
    <xf numFmtId="0" fontId="45" fillId="6" borderId="0" xfId="0" applyFont="1" applyFill="1" applyAlignment="1">
      <alignment horizontal="left"/>
    </xf>
    <xf numFmtId="0" fontId="45" fillId="0" borderId="0" xfId="0" applyFont="1" applyAlignment="1" applyProtection="1">
      <alignment horizontal="right" vertical="top"/>
      <protection locked="0" hidden="1"/>
    </xf>
    <xf numFmtId="0" fontId="45" fillId="0" borderId="0" xfId="0" applyFont="1" applyAlignment="1" applyProtection="1">
      <alignment horizontal="center"/>
      <protection locked="0" hidden="1"/>
    </xf>
    <xf numFmtId="0" fontId="45" fillId="0" borderId="0" xfId="0" applyFont="1" applyAlignment="1" applyProtection="1">
      <alignment horizontal="center" vertical="center"/>
      <protection locked="0" hidden="1"/>
    </xf>
    <xf numFmtId="0" fontId="42" fillId="0" borderId="0" xfId="0" applyFont="1" applyProtection="1">
      <protection locked="0" hidden="1"/>
    </xf>
    <xf numFmtId="0" fontId="65" fillId="0" borderId="0" xfId="0" applyFont="1" applyProtection="1">
      <protection locked="0" hidden="1"/>
    </xf>
    <xf numFmtId="0" fontId="45" fillId="0" borderId="0" xfId="0" applyFont="1"/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39" fillId="0" borderId="17" xfId="0" applyFont="1" applyBorder="1" applyAlignment="1" applyProtection="1">
      <alignment horizontal="right" vertical="center"/>
      <protection locked="0" hidden="1"/>
    </xf>
    <xf numFmtId="0" fontId="39" fillId="0" borderId="21" xfId="0" applyFont="1" applyBorder="1" applyAlignment="1" applyProtection="1">
      <alignment vertical="center" wrapText="1"/>
      <protection locked="0" hidden="1"/>
    </xf>
    <xf numFmtId="0" fontId="39" fillId="0" borderId="1" xfId="0" applyFont="1" applyBorder="1" applyAlignment="1" applyProtection="1">
      <alignment horizontal="center" vertical="center" wrapText="1"/>
      <protection locked="0" hidden="1"/>
    </xf>
    <xf numFmtId="0" fontId="39" fillId="0" borderId="1" xfId="0" applyFont="1" applyBorder="1" applyAlignment="1" applyProtection="1">
      <alignment horizontal="center" vertical="center"/>
      <protection locked="0" hidden="1"/>
    </xf>
    <xf numFmtId="0" fontId="45" fillId="6" borderId="0" xfId="0" applyFont="1" applyFill="1" applyAlignment="1"/>
    <xf numFmtId="0" fontId="45" fillId="0" borderId="0" xfId="0" applyFont="1" applyAlignment="1"/>
    <xf numFmtId="0" fontId="40" fillId="6" borderId="0" xfId="1" applyFont="1" applyFill="1" applyProtection="1">
      <protection locked="0"/>
    </xf>
    <xf numFmtId="0" fontId="40" fillId="6" borderId="0" xfId="1" applyFont="1" applyFill="1" applyProtection="1">
      <protection locked="0" hidden="1"/>
    </xf>
    <xf numFmtId="0" fontId="40" fillId="6" borderId="0" xfId="1" applyFont="1" applyFill="1" applyAlignment="1">
      <alignment horizontal="center" vertical="center" wrapText="1"/>
    </xf>
    <xf numFmtId="0" fontId="66" fillId="9" borderId="13" xfId="0" applyFont="1" applyFill="1" applyBorder="1" applyAlignment="1" applyProtection="1">
      <alignment horizontal="center" vertical="center" wrapText="1"/>
      <protection locked="0" hidden="1"/>
    </xf>
    <xf numFmtId="0" fontId="66" fillId="9" borderId="8" xfId="0" applyFont="1" applyFill="1" applyBorder="1" applyAlignment="1" applyProtection="1">
      <alignment horizontal="center" vertical="center" wrapText="1"/>
      <protection locked="0" hidden="1"/>
    </xf>
    <xf numFmtId="0" fontId="33" fillId="9" borderId="8" xfId="0" applyFont="1" applyFill="1" applyBorder="1" applyAlignment="1" applyProtection="1">
      <alignment horizontal="center" vertical="center" wrapText="1"/>
      <protection locked="0" hidden="1"/>
    </xf>
    <xf numFmtId="0" fontId="39" fillId="9" borderId="8" xfId="0" applyFont="1" applyFill="1" applyBorder="1" applyAlignment="1" applyProtection="1">
      <alignment horizontal="center" vertical="center" wrapText="1"/>
      <protection locked="0" hidden="1"/>
    </xf>
    <xf numFmtId="0" fontId="40" fillId="6" borderId="0" xfId="1" applyFont="1" applyFill="1" applyAlignment="1" applyProtection="1">
      <alignment horizontal="center" vertical="center" wrapText="1"/>
      <protection locked="0" hidden="1"/>
    </xf>
    <xf numFmtId="0" fontId="40" fillId="5" borderId="0" xfId="1" applyFont="1" applyFill="1" applyAlignment="1">
      <alignment horizontal="center" vertical="center" wrapText="1"/>
    </xf>
    <xf numFmtId="0" fontId="36" fillId="9" borderId="1" xfId="0" applyFont="1" applyFill="1" applyBorder="1" applyAlignment="1" applyProtection="1">
      <alignment horizontal="center" vertical="center"/>
      <protection locked="0" hidden="1"/>
    </xf>
    <xf numFmtId="0" fontId="64" fillId="0" borderId="0" xfId="0" applyFont="1" applyProtection="1">
      <protection locked="0" hidden="1"/>
    </xf>
    <xf numFmtId="0" fontId="67" fillId="0" borderId="0" xfId="0" applyFont="1" applyAlignment="1">
      <alignment horizontal="left"/>
    </xf>
    <xf numFmtId="0" fontId="62" fillId="0" borderId="0" xfId="0" applyFont="1" applyAlignment="1"/>
    <xf numFmtId="0" fontId="62" fillId="0" borderId="0" xfId="0" applyFont="1"/>
    <xf numFmtId="0" fontId="62" fillId="0" borderId="0" xfId="0" applyFont="1" applyAlignment="1">
      <alignment horizontal="left" wrapText="1"/>
    </xf>
    <xf numFmtId="0" fontId="42" fillId="0" borderId="2" xfId="0" applyFont="1" applyBorder="1"/>
    <xf numFmtId="0" fontId="40" fillId="6" borderId="0" xfId="1" applyFont="1" applyFill="1" applyBorder="1"/>
    <xf numFmtId="0" fontId="40" fillId="2" borderId="0" xfId="1" applyFont="1"/>
    <xf numFmtId="0" fontId="40" fillId="4" borderId="0" xfId="2" applyFont="1" applyFill="1"/>
    <xf numFmtId="0" fontId="40" fillId="3" borderId="0" xfId="2" applyFont="1"/>
    <xf numFmtId="0" fontId="40" fillId="4" borderId="0" xfId="2" applyFont="1" applyFill="1" applyProtection="1">
      <protection locked="0"/>
    </xf>
    <xf numFmtId="0" fontId="72" fillId="11" borderId="0" xfId="0" applyFont="1" applyFill="1" applyBorder="1" applyAlignment="1">
      <alignment vertical="center"/>
    </xf>
    <xf numFmtId="0" fontId="61" fillId="0" borderId="80" xfId="0" applyFont="1" applyFill="1" applyBorder="1" applyAlignment="1" applyProtection="1">
      <alignment horizontal="center" vertical="center"/>
      <protection locked="0" hidden="1"/>
    </xf>
    <xf numFmtId="0" fontId="40" fillId="4" borderId="0" xfId="2" applyFont="1" applyFill="1" applyAlignment="1">
      <alignment horizontal="left" vertical="center"/>
    </xf>
    <xf numFmtId="0" fontId="40" fillId="3" borderId="0" xfId="2" applyFont="1" applyAlignment="1">
      <alignment horizontal="left" vertical="center"/>
    </xf>
    <xf numFmtId="0" fontId="42" fillId="12" borderId="0" xfId="0" applyFont="1" applyFill="1" applyBorder="1" applyAlignment="1">
      <alignment horizontal="left" vertical="center"/>
    </xf>
    <xf numFmtId="0" fontId="42" fillId="12" borderId="0" xfId="0" applyFont="1" applyFill="1" applyBorder="1" applyAlignment="1" applyProtection="1">
      <alignment horizontal="center" vertical="center"/>
      <protection locked="0"/>
    </xf>
    <xf numFmtId="0" fontId="42" fillId="12" borderId="0" xfId="0" applyFont="1" applyFill="1" applyBorder="1" applyAlignment="1" applyProtection="1">
      <alignment horizontal="left" vertical="center"/>
      <protection locked="0"/>
    </xf>
    <xf numFmtId="49" fontId="42" fillId="12" borderId="0" xfId="0" applyNumberFormat="1" applyFont="1" applyFill="1" applyBorder="1" applyAlignment="1" applyProtection="1">
      <alignment horizontal="center" vertical="center"/>
      <protection locked="0"/>
    </xf>
    <xf numFmtId="164" fontId="42" fillId="12" borderId="0" xfId="0" applyNumberFormat="1" applyFont="1" applyFill="1" applyBorder="1" applyAlignment="1" applyProtection="1">
      <alignment horizontal="center" vertical="center"/>
      <protection locked="0"/>
    </xf>
    <xf numFmtId="0" fontId="42" fillId="12" borderId="0" xfId="0" applyFont="1" applyFill="1" applyBorder="1" applyAlignment="1" applyProtection="1">
      <alignment horizontal="center" vertical="center" wrapText="1"/>
      <protection locked="0"/>
    </xf>
    <xf numFmtId="0" fontId="40" fillId="4" borderId="0" xfId="2" applyFont="1" applyFill="1" applyAlignment="1">
      <alignment horizontal="center" vertical="center"/>
    </xf>
    <xf numFmtId="0" fontId="58" fillId="4" borderId="0" xfId="2" applyFont="1" applyFill="1"/>
    <xf numFmtId="0" fontId="40" fillId="4" borderId="0" xfId="2" applyFont="1" applyFill="1" applyAlignment="1">
      <alignment horizontal="center"/>
    </xf>
    <xf numFmtId="0" fontId="55" fillId="4" borderId="0" xfId="2" applyFont="1" applyFill="1"/>
    <xf numFmtId="0" fontId="40" fillId="0" borderId="0" xfId="2" applyFont="1" applyFill="1"/>
    <xf numFmtId="0" fontId="40" fillId="0" borderId="0" xfId="2" applyFont="1" applyFill="1" applyAlignment="1">
      <alignment horizontal="center" vertical="center"/>
    </xf>
    <xf numFmtId="0" fontId="58" fillId="0" borderId="0" xfId="2" applyFont="1" applyFill="1"/>
    <xf numFmtId="0" fontId="40" fillId="0" borderId="0" xfId="2" applyFont="1" applyFill="1" applyAlignment="1">
      <alignment horizontal="center"/>
    </xf>
    <xf numFmtId="0" fontId="74" fillId="0" borderId="0" xfId="2" applyFont="1" applyFill="1"/>
    <xf numFmtId="0" fontId="74" fillId="0" borderId="0" xfId="2" applyFont="1" applyFill="1" applyAlignment="1">
      <alignment horizontal="center" vertical="center"/>
    </xf>
    <xf numFmtId="0" fontId="75" fillId="0" borderId="0" xfId="2" applyFont="1" applyFill="1"/>
    <xf numFmtId="0" fontId="74" fillId="0" borderId="0" xfId="2" applyFont="1" applyFill="1" applyAlignment="1">
      <alignment horizontal="center"/>
    </xf>
    <xf numFmtId="0" fontId="32" fillId="0" borderId="0" xfId="0" applyFont="1" applyFill="1" applyAlignment="1">
      <alignment vertical="center"/>
    </xf>
    <xf numFmtId="0" fontId="73" fillId="0" borderId="0" xfId="0" applyFont="1" applyFill="1" applyAlignment="1">
      <alignment vertical="center"/>
    </xf>
    <xf numFmtId="0" fontId="55" fillId="0" borderId="0" xfId="2" applyFont="1" applyFill="1"/>
    <xf numFmtId="0" fontId="53" fillId="0" borderId="0" xfId="2" applyFont="1" applyFill="1"/>
    <xf numFmtId="0" fontId="53" fillId="0" borderId="0" xfId="2" applyFont="1" applyFill="1" applyBorder="1"/>
    <xf numFmtId="0" fontId="45" fillId="0" borderId="0" xfId="2" applyFont="1" applyFill="1"/>
    <xf numFmtId="164" fontId="53" fillId="0" borderId="0" xfId="2" applyNumberFormat="1" applyFont="1" applyFill="1"/>
    <xf numFmtId="0" fontId="74" fillId="0" borderId="0" xfId="2" applyFont="1" applyFill="1" applyProtection="1">
      <protection locked="0"/>
    </xf>
    <xf numFmtId="0" fontId="53" fillId="0" borderId="0" xfId="2" applyFont="1" applyFill="1" applyProtection="1">
      <protection locked="0"/>
    </xf>
    <xf numFmtId="0" fontId="53" fillId="7" borderId="0" xfId="2" applyFont="1" applyFill="1" applyProtection="1">
      <protection locked="0"/>
    </xf>
    <xf numFmtId="0" fontId="73" fillId="0" borderId="0" xfId="0" applyFont="1" applyFill="1" applyAlignment="1" applyProtection="1">
      <alignment vertical="center"/>
      <protection locked="0" hidden="1"/>
    </xf>
    <xf numFmtId="0" fontId="53" fillId="0" borderId="0" xfId="2" applyFont="1" applyFill="1" applyBorder="1" applyProtection="1">
      <protection locked="0"/>
    </xf>
    <xf numFmtId="0" fontId="55" fillId="0" borderId="0" xfId="2" applyFont="1" applyFill="1" applyProtection="1">
      <protection locked="0"/>
    </xf>
    <xf numFmtId="14" fontId="53" fillId="0" borderId="0" xfId="2" applyNumberFormat="1" applyFont="1" applyFill="1"/>
    <xf numFmtId="165" fontId="53" fillId="0" borderId="0" xfId="2" applyNumberFormat="1" applyFont="1" applyFill="1"/>
    <xf numFmtId="0" fontId="55" fillId="0" borderId="0" xfId="2" applyFont="1" applyFill="1" applyBorder="1"/>
    <xf numFmtId="0" fontId="74" fillId="0" borderId="0" xfId="2" applyFont="1" applyFill="1" applyAlignment="1">
      <alignment horizontal="right"/>
    </xf>
    <xf numFmtId="0" fontId="55" fillId="7" borderId="0" xfId="2" applyFont="1" applyFill="1" applyProtection="1">
      <protection locked="0"/>
    </xf>
    <xf numFmtId="0" fontId="76" fillId="0" borderId="0" xfId="2" applyFont="1" applyFill="1"/>
    <xf numFmtId="0" fontId="53" fillId="0" borderId="0" xfId="2" applyNumberFormat="1" applyFont="1" applyFill="1"/>
    <xf numFmtId="14" fontId="76" fillId="0" borderId="0" xfId="2" applyNumberFormat="1" applyFont="1" applyFill="1"/>
    <xf numFmtId="164" fontId="55" fillId="0" borderId="0" xfId="2" applyNumberFormat="1" applyFont="1" applyFill="1"/>
    <xf numFmtId="164" fontId="74" fillId="0" borderId="0" xfId="2" applyNumberFormat="1" applyFont="1" applyFill="1"/>
    <xf numFmtId="167" fontId="55" fillId="0" borderId="0" xfId="2" applyNumberFormat="1" applyFont="1" applyFill="1"/>
    <xf numFmtId="0" fontId="54" fillId="0" borderId="0" xfId="2" applyFont="1" applyFill="1"/>
    <xf numFmtId="0" fontId="54" fillId="0" borderId="0" xfId="2" applyFont="1" applyFill="1" applyBorder="1"/>
    <xf numFmtId="0" fontId="77" fillId="0" borderId="0" xfId="2" applyFont="1" applyFill="1"/>
    <xf numFmtId="17" fontId="53" fillId="0" borderId="0" xfId="2" applyNumberFormat="1" applyFont="1" applyFill="1"/>
    <xf numFmtId="0" fontId="74" fillId="4" borderId="0" xfId="2" applyFont="1" applyFill="1"/>
    <xf numFmtId="0" fontId="74" fillId="4" borderId="0" xfId="2" applyFont="1" applyFill="1" applyAlignment="1">
      <alignment horizontal="center" vertical="center"/>
    </xf>
    <xf numFmtId="0" fontId="75" fillId="4" borderId="0" xfId="2" applyFont="1" applyFill="1"/>
    <xf numFmtId="0" fontId="74" fillId="4" borderId="0" xfId="2" applyFont="1" applyFill="1" applyAlignment="1">
      <alignment horizontal="center"/>
    </xf>
    <xf numFmtId="0" fontId="42" fillId="4" borderId="0" xfId="0" applyFont="1" applyFill="1"/>
    <xf numFmtId="0" fontId="42" fillId="4" borderId="0" xfId="0" applyFont="1" applyFill="1" applyAlignment="1">
      <alignment horizontal="center" vertical="center"/>
    </xf>
    <xf numFmtId="0" fontId="39" fillId="4" borderId="0" xfId="0" applyFont="1" applyFill="1"/>
    <xf numFmtId="0" fontId="42" fillId="4" borderId="0" xfId="0" applyFont="1" applyFill="1" applyAlignment="1">
      <alignment horizontal="center"/>
    </xf>
    <xf numFmtId="0" fontId="52" fillId="0" borderId="58" xfId="0" applyFont="1" applyFill="1" applyBorder="1" applyAlignment="1" applyProtection="1">
      <alignment horizontal="center" vertical="center"/>
      <protection locked="0" hidden="1"/>
    </xf>
    <xf numFmtId="168" fontId="73" fillId="0" borderId="80" xfId="0" applyNumberFormat="1" applyFont="1" applyFill="1" applyBorder="1" applyAlignment="1" applyProtection="1">
      <alignment horizontal="center" vertical="center"/>
      <protection locked="0" hidden="1"/>
    </xf>
    <xf numFmtId="0" fontId="42" fillId="0" borderId="89" xfId="0" applyFont="1" applyFill="1" applyBorder="1" applyAlignment="1">
      <alignment horizontal="center" vertical="center"/>
    </xf>
    <xf numFmtId="0" fontId="42" fillId="0" borderId="91" xfId="0" applyFont="1" applyFill="1" applyBorder="1" applyAlignment="1">
      <alignment horizontal="center" vertical="center"/>
    </xf>
    <xf numFmtId="0" fontId="42" fillId="0" borderId="92" xfId="0" applyFont="1" applyFill="1" applyBorder="1" applyAlignment="1">
      <alignment horizontal="center" vertical="center"/>
    </xf>
    <xf numFmtId="0" fontId="42" fillId="12" borderId="0" xfId="0" applyFont="1" applyFill="1" applyBorder="1" applyAlignment="1">
      <alignment horizontal="center" vertical="center"/>
    </xf>
    <xf numFmtId="0" fontId="40" fillId="12" borderId="0" xfId="2" applyFont="1" applyFill="1" applyAlignment="1">
      <alignment horizontal="center" vertical="center"/>
    </xf>
    <xf numFmtId="0" fontId="72" fillId="11" borderId="0" xfId="0" applyFont="1" applyFill="1" applyBorder="1" applyAlignment="1">
      <alignment horizontal="left" vertical="center"/>
    </xf>
    <xf numFmtId="0" fontId="42" fillId="0" borderId="8" xfId="0" applyFont="1" applyBorder="1" applyAlignment="1" applyProtection="1">
      <alignment horizontal="center" vertical="center" wrapText="1"/>
      <protection locked="0" hidden="1"/>
    </xf>
    <xf numFmtId="0" fontId="42" fillId="0" borderId="10" xfId="0" applyFont="1" applyFill="1" applyBorder="1" applyAlignment="1" applyProtection="1">
      <alignment horizontal="center" vertical="center"/>
      <protection locked="0" hidden="1"/>
    </xf>
    <xf numFmtId="0" fontId="42" fillId="0" borderId="10" xfId="0" applyFont="1" applyFill="1" applyBorder="1" applyAlignment="1" applyProtection="1">
      <alignment vertical="center"/>
      <protection locked="0" hidden="1"/>
    </xf>
    <xf numFmtId="49" fontId="42" fillId="0" borderId="10" xfId="0" applyNumberFormat="1" applyFont="1" applyFill="1" applyBorder="1" applyAlignment="1" applyProtection="1">
      <alignment horizontal="center" vertical="center"/>
      <protection locked="0" hidden="1"/>
    </xf>
    <xf numFmtId="1" fontId="4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42" fillId="0" borderId="10" xfId="0" applyFont="1" applyFill="1" applyBorder="1" applyAlignment="1" applyProtection="1">
      <alignment horizontal="center" vertical="center" wrapText="1"/>
      <protection locked="0" hidden="1"/>
    </xf>
    <xf numFmtId="0" fontId="42" fillId="0" borderId="90" xfId="0" applyFont="1" applyFill="1" applyBorder="1" applyAlignment="1" applyProtection="1">
      <alignment horizontal="center" vertical="center" wrapText="1"/>
      <protection locked="0" hidden="1"/>
    </xf>
    <xf numFmtId="0" fontId="42" fillId="0" borderId="14" xfId="0" applyFont="1" applyFill="1" applyBorder="1" applyAlignment="1" applyProtection="1">
      <alignment horizontal="left" vertical="center"/>
      <protection locked="0" hidden="1"/>
    </xf>
    <xf numFmtId="0" fontId="42" fillId="0" borderId="14" xfId="0" applyFont="1" applyFill="1" applyBorder="1" applyAlignment="1" applyProtection="1">
      <alignment horizontal="center" vertical="center"/>
      <protection locked="0" hidden="1"/>
    </xf>
    <xf numFmtId="0" fontId="42" fillId="0" borderId="14" xfId="0" applyFont="1" applyFill="1" applyBorder="1" applyAlignment="1" applyProtection="1">
      <alignment horizontal="center" vertical="center" wrapText="1"/>
      <protection locked="0" hidden="1"/>
    </xf>
    <xf numFmtId="49" fontId="42" fillId="0" borderId="11" xfId="0" applyNumberFormat="1" applyFont="1" applyFill="1" applyBorder="1" applyAlignment="1" applyProtection="1">
      <alignment horizontal="center" vertical="center"/>
      <protection locked="0" hidden="1"/>
    </xf>
    <xf numFmtId="0" fontId="42" fillId="0" borderId="15" xfId="0" applyFont="1" applyFill="1" applyBorder="1" applyAlignment="1" applyProtection="1">
      <alignment horizontal="left" vertical="center"/>
      <protection locked="0" hidden="1"/>
    </xf>
    <xf numFmtId="49" fontId="42" fillId="0" borderId="15" xfId="0" applyNumberFormat="1" applyFont="1" applyFill="1" applyBorder="1" applyAlignment="1" applyProtection="1">
      <alignment horizontal="center" vertical="center"/>
      <protection locked="0" hidden="1"/>
    </xf>
    <xf numFmtId="0" fontId="42" fillId="0" borderId="16" xfId="0" applyFont="1" applyFill="1" applyBorder="1" applyAlignment="1" applyProtection="1">
      <alignment horizontal="center" vertical="center"/>
      <protection locked="0" hidden="1"/>
    </xf>
    <xf numFmtId="49" fontId="42" fillId="0" borderId="14" xfId="0" applyNumberFormat="1" applyFont="1" applyFill="1" applyBorder="1" applyAlignment="1" applyProtection="1">
      <alignment horizontal="center" vertical="center"/>
      <protection locked="0" hidden="1"/>
    </xf>
    <xf numFmtId="0" fontId="42" fillId="0" borderId="93" xfId="0" applyFont="1" applyFill="1" applyBorder="1" applyAlignment="1" applyProtection="1">
      <alignment horizontal="center" vertical="center"/>
      <protection locked="0" hidden="1"/>
    </xf>
    <xf numFmtId="0" fontId="42" fillId="0" borderId="93" xfId="0" applyFont="1" applyFill="1" applyBorder="1" applyAlignment="1" applyProtection="1">
      <alignment horizontal="left" vertical="center"/>
      <protection locked="0" hidden="1"/>
    </xf>
    <xf numFmtId="49" fontId="42" fillId="0" borderId="93" xfId="0" applyNumberFormat="1" applyFont="1" applyFill="1" applyBorder="1" applyAlignment="1" applyProtection="1">
      <alignment horizontal="center" vertical="center"/>
      <protection locked="0" hidden="1"/>
    </xf>
    <xf numFmtId="0" fontId="42" fillId="0" borderId="93" xfId="0" applyFont="1" applyFill="1" applyBorder="1" applyAlignment="1" applyProtection="1">
      <alignment horizontal="center" vertical="center" wrapText="1"/>
      <protection locked="0" hidden="1"/>
    </xf>
    <xf numFmtId="0" fontId="42" fillId="0" borderId="94" xfId="0" applyFont="1" applyFill="1" applyBorder="1" applyAlignment="1" applyProtection="1">
      <alignment horizontal="center" vertical="center" wrapText="1"/>
      <protection locked="0" hidden="1"/>
    </xf>
    <xf numFmtId="1" fontId="42" fillId="0" borderId="93" xfId="0" applyNumberFormat="1" applyFont="1" applyFill="1" applyBorder="1" applyAlignment="1" applyProtection="1">
      <alignment horizontal="center" vertical="center"/>
      <protection locked="0" hidden="1"/>
    </xf>
    <xf numFmtId="0" fontId="72" fillId="11" borderId="0" xfId="0" applyFont="1" applyFill="1" applyAlignment="1">
      <alignment horizontal="left" vertical="center"/>
    </xf>
    <xf numFmtId="0" fontId="42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 applyProtection="1">
      <alignment horizontal="center" vertical="center"/>
      <protection locked="0" hidden="1"/>
    </xf>
    <xf numFmtId="0" fontId="42" fillId="0" borderId="0" xfId="0" applyFont="1" applyFill="1" applyBorder="1" applyAlignment="1" applyProtection="1">
      <alignment horizontal="center" vertical="center"/>
      <protection hidden="1"/>
    </xf>
    <xf numFmtId="0" fontId="70" fillId="0" borderId="0" xfId="0" applyFont="1" applyFill="1" applyBorder="1"/>
    <xf numFmtId="0" fontId="71" fillId="0" borderId="0" xfId="0" applyFont="1" applyFill="1" applyBorder="1" applyAlignment="1">
      <alignment horizontal="center"/>
    </xf>
    <xf numFmtId="0" fontId="42" fillId="0" borderId="0" xfId="0" applyFont="1" applyFill="1" applyBorder="1"/>
    <xf numFmtId="0" fontId="42" fillId="0" borderId="0" xfId="0" applyFont="1" applyFill="1" applyBorder="1" applyAlignment="1" applyProtection="1">
      <alignment horizontal="center" vertical="center"/>
      <protection locked="0" hidden="1"/>
    </xf>
    <xf numFmtId="0" fontId="42" fillId="0" borderId="0" xfId="0" applyFont="1" applyFill="1" applyBorder="1" applyAlignment="1">
      <alignment horizontal="center"/>
    </xf>
    <xf numFmtId="0" fontId="71" fillId="0" borderId="0" xfId="0" applyFont="1" applyFill="1" applyBorder="1" applyAlignment="1" applyProtection="1">
      <alignment horizontal="center"/>
      <protection locked="0" hidden="1"/>
    </xf>
    <xf numFmtId="0" fontId="42" fillId="0" borderId="0" xfId="0" applyFont="1" applyFill="1"/>
    <xf numFmtId="0" fontId="42" fillId="0" borderId="0" xfId="0" applyFont="1" applyFill="1" applyAlignment="1">
      <alignment horizontal="center" vertical="center"/>
    </xf>
    <xf numFmtId="0" fontId="39" fillId="0" borderId="0" xfId="0" applyFont="1" applyFill="1"/>
    <xf numFmtId="0" fontId="42" fillId="0" borderId="0" xfId="0" applyFont="1" applyFill="1" applyAlignment="1">
      <alignment horizontal="center"/>
    </xf>
    <xf numFmtId="0" fontId="45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 applyProtection="1">
      <alignment horizontal="center" vertical="center"/>
      <protection locked="0"/>
    </xf>
    <xf numFmtId="0" fontId="42" fillId="0" borderId="0" xfId="0" applyFont="1" applyFill="1" applyBorder="1" applyAlignment="1" applyProtection="1">
      <alignment horizontal="left" vertical="center"/>
      <protection locked="0"/>
    </xf>
    <xf numFmtId="49" fontId="42" fillId="0" borderId="0" xfId="0" applyNumberFormat="1" applyFont="1" applyFill="1" applyBorder="1" applyAlignment="1" applyProtection="1">
      <alignment horizontal="center" vertical="center"/>
      <protection locked="0"/>
    </xf>
    <xf numFmtId="164" fontId="42" fillId="0" borderId="0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Fill="1" applyBorder="1" applyAlignment="1" applyProtection="1">
      <alignment horizontal="center" vertical="center" wrapText="1"/>
      <protection locked="0"/>
    </xf>
    <xf numFmtId="0" fontId="91" fillId="0" borderId="0" xfId="0" applyFont="1"/>
    <xf numFmtId="0" fontId="52" fillId="0" borderId="80" xfId="0" applyFont="1" applyFill="1" applyBorder="1" applyAlignment="1" applyProtection="1">
      <alignment horizontal="center" vertical="center"/>
      <protection locked="0" hidden="1"/>
    </xf>
    <xf numFmtId="0" fontId="42" fillId="0" borderId="1" xfId="0" applyFont="1" applyBorder="1" applyAlignment="1" applyProtection="1">
      <alignment horizontal="center" vertical="center" wrapText="1"/>
      <protection locked="0" hidden="1"/>
    </xf>
    <xf numFmtId="0" fontId="42" fillId="0" borderId="10" xfId="0" applyFont="1" applyFill="1" applyBorder="1" applyAlignment="1" applyProtection="1">
      <alignment horizontal="left" vertical="center"/>
      <protection locked="0" hidden="1"/>
    </xf>
    <xf numFmtId="0" fontId="45" fillId="0" borderId="1" xfId="0" applyFont="1" applyBorder="1" applyAlignment="1" applyProtection="1">
      <alignment horizontal="center" vertical="center" wrapText="1"/>
      <protection locked="0" hidden="1"/>
    </xf>
    <xf numFmtId="0" fontId="53" fillId="0" borderId="0" xfId="5" applyFont="1" applyAlignment="1" applyProtection="1">
      <alignment vertical="center" wrapText="1"/>
      <protection locked="0" hidden="1"/>
    </xf>
    <xf numFmtId="0" fontId="45" fillId="0" borderId="0" xfId="0" applyFont="1" applyAlignment="1" applyProtection="1">
      <alignment horizontal="right" vertical="center"/>
      <protection locked="0" hidden="1"/>
    </xf>
    <xf numFmtId="0" fontId="45" fillId="6" borderId="0" xfId="0" applyFont="1" applyFill="1" applyAlignment="1">
      <alignment horizontal="center"/>
    </xf>
    <xf numFmtId="0" fontId="45" fillId="6" borderId="0" xfId="0" applyFont="1" applyFill="1" applyAlignment="1">
      <alignment horizontal="center" vertical="center"/>
    </xf>
    <xf numFmtId="0" fontId="45" fillId="6" borderId="0" xfId="0" applyFont="1" applyFill="1" applyAlignment="1" applyProtection="1">
      <protection locked="0" hidden="1"/>
    </xf>
    <xf numFmtId="0" fontId="45" fillId="6" borderId="0" xfId="0" applyFont="1" applyFill="1" applyAlignment="1">
      <alignment vertical="center" wrapText="1"/>
    </xf>
    <xf numFmtId="0" fontId="97" fillId="0" borderId="0" xfId="9" applyFont="1" applyAlignment="1" applyProtection="1">
      <alignment horizontal="left" vertical="center"/>
      <protection locked="0" hidden="1"/>
    </xf>
    <xf numFmtId="0" fontId="97" fillId="0" borderId="0" xfId="9" applyFont="1" applyAlignment="1" applyProtection="1">
      <alignment horizontal="center" vertical="center"/>
      <protection locked="0" hidden="1"/>
    </xf>
    <xf numFmtId="0" fontId="97" fillId="0" borderId="0" xfId="9" applyFont="1" applyProtection="1">
      <protection locked="0" hidden="1"/>
    </xf>
    <xf numFmtId="0" fontId="6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45" fillId="0" borderId="1" xfId="0" applyFont="1" applyBorder="1" applyAlignment="1" applyProtection="1">
      <alignment horizontal="center" vertical="center"/>
      <protection locked="0" hidden="1"/>
    </xf>
    <xf numFmtId="0" fontId="45" fillId="0" borderId="1" xfId="0" applyFont="1" applyBorder="1" applyAlignment="1" applyProtection="1">
      <alignment horizontal="right" vertical="center"/>
      <protection locked="0" hidden="1"/>
    </xf>
    <xf numFmtId="0" fontId="45" fillId="0" borderId="17" xfId="0" applyFont="1" applyBorder="1" applyAlignment="1" applyProtection="1">
      <alignment horizontal="right" vertical="center"/>
      <protection locked="0" hidden="1"/>
    </xf>
    <xf numFmtId="0" fontId="45" fillId="0" borderId="21" xfId="0" applyFont="1" applyBorder="1" applyAlignment="1" applyProtection="1">
      <alignment vertical="center" wrapText="1"/>
      <protection locked="0" hidden="1"/>
    </xf>
    <xf numFmtId="164" fontId="45" fillId="6" borderId="0" xfId="0" applyNumberFormat="1" applyFont="1" applyFill="1" applyAlignment="1"/>
    <xf numFmtId="1" fontId="45" fillId="6" borderId="0" xfId="0" applyNumberFormat="1" applyFont="1" applyFill="1" applyAlignment="1"/>
    <xf numFmtId="0" fontId="98" fillId="6" borderId="0" xfId="0" applyFont="1" applyFill="1" applyAlignment="1"/>
    <xf numFmtId="0" fontId="45" fillId="0" borderId="1" xfId="0" applyFont="1" applyBorder="1" applyAlignment="1" applyProtection="1">
      <alignment vertical="center" wrapText="1"/>
      <protection locked="0" hidden="1"/>
    </xf>
    <xf numFmtId="0" fontId="45" fillId="0" borderId="0" xfId="0" applyFont="1" applyAlignment="1">
      <alignment horizontal="left" vertical="top" wrapText="1"/>
    </xf>
    <xf numFmtId="0" fontId="45" fillId="0" borderId="0" xfId="0" applyFont="1" applyAlignment="1" applyProtection="1">
      <alignment vertical="center"/>
      <protection locked="0" hidden="1"/>
    </xf>
    <xf numFmtId="0" fontId="39" fillId="6" borderId="0" xfId="0" applyFont="1" applyFill="1"/>
    <xf numFmtId="0" fontId="39" fillId="6" borderId="0" xfId="0" applyFont="1" applyFill="1" applyAlignment="1"/>
    <xf numFmtId="0" fontId="39" fillId="0" borderId="0" xfId="0" applyFont="1" applyAlignment="1"/>
    <xf numFmtId="0" fontId="99" fillId="6" borderId="0" xfId="0" applyFont="1" applyFill="1" applyAlignment="1"/>
    <xf numFmtId="164" fontId="39" fillId="6" borderId="0" xfId="0" applyNumberFormat="1" applyFont="1" applyFill="1" applyAlignment="1"/>
    <xf numFmtId="1" fontId="39" fillId="6" borderId="0" xfId="0" applyNumberFormat="1" applyFont="1" applyFill="1" applyAlignment="1"/>
    <xf numFmtId="0" fontId="101" fillId="6" borderId="0" xfId="0" applyFont="1" applyFill="1" applyAlignment="1"/>
    <xf numFmtId="0" fontId="84" fillId="10" borderId="0" xfId="0" applyFont="1" applyFill="1" applyBorder="1" applyAlignment="1">
      <alignment horizontal="center" vertical="center"/>
    </xf>
    <xf numFmtId="0" fontId="78" fillId="8" borderId="99" xfId="0" applyFont="1" applyFill="1" applyBorder="1" applyAlignment="1">
      <alignment horizontal="center" vertical="center"/>
    </xf>
    <xf numFmtId="0" fontId="78" fillId="8" borderId="100" xfId="0" applyFont="1" applyFill="1" applyBorder="1" applyAlignment="1">
      <alignment horizontal="center" vertical="center"/>
    </xf>
    <xf numFmtId="0" fontId="78" fillId="8" borderId="101" xfId="0" applyFont="1" applyFill="1" applyBorder="1" applyAlignment="1">
      <alignment horizontal="center" vertical="center"/>
    </xf>
    <xf numFmtId="0" fontId="87" fillId="10" borderId="82" xfId="0" applyFont="1" applyFill="1" applyBorder="1" applyAlignment="1">
      <alignment horizontal="center" vertical="center"/>
    </xf>
    <xf numFmtId="0" fontId="87" fillId="10" borderId="77" xfId="0" applyFont="1" applyFill="1" applyBorder="1" applyAlignment="1">
      <alignment horizontal="center" vertical="center"/>
    </xf>
    <xf numFmtId="0" fontId="87" fillId="10" borderId="81" xfId="0" applyFont="1" applyFill="1" applyBorder="1" applyAlignment="1">
      <alignment horizontal="center" vertical="center" textRotation="90"/>
    </xf>
    <xf numFmtId="0" fontId="87" fillId="10" borderId="87" xfId="0" applyFont="1" applyFill="1" applyBorder="1" applyAlignment="1">
      <alignment horizontal="center" vertical="center" textRotation="90"/>
    </xf>
    <xf numFmtId="0" fontId="87" fillId="10" borderId="82" xfId="0" applyFont="1" applyFill="1" applyBorder="1" applyAlignment="1">
      <alignment horizontal="center" vertical="center" wrapText="1"/>
    </xf>
    <xf numFmtId="0" fontId="87" fillId="10" borderId="77" xfId="0" applyFont="1" applyFill="1" applyBorder="1" applyAlignment="1">
      <alignment horizontal="center" vertical="center" wrapText="1"/>
    </xf>
    <xf numFmtId="0" fontId="87" fillId="10" borderId="78" xfId="0" applyFont="1" applyFill="1" applyBorder="1" applyAlignment="1" applyProtection="1">
      <alignment horizontal="center" vertical="center" wrapText="1"/>
      <protection locked="0"/>
    </xf>
    <xf numFmtId="0" fontId="87" fillId="10" borderId="95" xfId="0" applyFont="1" applyFill="1" applyBorder="1" applyAlignment="1" applyProtection="1">
      <alignment horizontal="center" vertical="center" wrapText="1"/>
      <protection locked="0"/>
    </xf>
    <xf numFmtId="0" fontId="87" fillId="10" borderId="79" xfId="0" applyFont="1" applyFill="1" applyBorder="1" applyAlignment="1" applyProtection="1">
      <alignment horizontal="center" vertical="center" wrapText="1"/>
      <protection locked="0"/>
    </xf>
    <xf numFmtId="0" fontId="88" fillId="10" borderId="82" xfId="0" applyFont="1" applyFill="1" applyBorder="1" applyAlignment="1">
      <alignment horizontal="center" vertical="center" wrapText="1"/>
    </xf>
    <xf numFmtId="0" fontId="88" fillId="10" borderId="77" xfId="0" applyFont="1" applyFill="1" applyBorder="1" applyAlignment="1">
      <alignment horizontal="center" vertical="center" wrapText="1"/>
    </xf>
    <xf numFmtId="0" fontId="88" fillId="10" borderId="86" xfId="0" applyFont="1" applyFill="1" applyBorder="1" applyAlignment="1">
      <alignment horizontal="center" vertical="center" wrapText="1"/>
    </xf>
    <xf numFmtId="0" fontId="88" fillId="10" borderId="88" xfId="0" applyFont="1" applyFill="1" applyBorder="1" applyAlignment="1">
      <alignment horizontal="center" vertical="center" wrapText="1"/>
    </xf>
    <xf numFmtId="0" fontId="87" fillId="10" borderId="83" xfId="0" applyFont="1" applyFill="1" applyBorder="1" applyAlignment="1" applyProtection="1">
      <alignment horizontal="center" vertical="center" wrapText="1"/>
      <protection locked="0"/>
    </xf>
    <xf numFmtId="0" fontId="87" fillId="10" borderId="84" xfId="0" applyFont="1" applyFill="1" applyBorder="1" applyAlignment="1" applyProtection="1">
      <alignment horizontal="center" vertical="center" wrapText="1"/>
      <protection locked="0"/>
    </xf>
    <xf numFmtId="0" fontId="87" fillId="10" borderId="85" xfId="0" applyFont="1" applyFill="1" applyBorder="1" applyAlignment="1" applyProtection="1">
      <alignment horizontal="center" vertical="center" wrapText="1"/>
      <protection locked="0"/>
    </xf>
    <xf numFmtId="0" fontId="87" fillId="10" borderId="82" xfId="0" applyFont="1" applyFill="1" applyBorder="1" applyAlignment="1" applyProtection="1">
      <alignment horizontal="center" vertical="center" wrapText="1"/>
      <protection locked="0"/>
    </xf>
    <xf numFmtId="0" fontId="87" fillId="10" borderId="77" xfId="0" applyFont="1" applyFill="1" applyBorder="1" applyAlignment="1" applyProtection="1">
      <alignment horizontal="center" vertical="center" wrapText="1"/>
      <protection locked="0"/>
    </xf>
    <xf numFmtId="0" fontId="87" fillId="10" borderId="102" xfId="0" applyFont="1" applyFill="1" applyBorder="1" applyAlignment="1">
      <alignment horizontal="center" vertical="center" wrapText="1"/>
    </xf>
    <xf numFmtId="0" fontId="87" fillId="10" borderId="103" xfId="0" applyFont="1" applyFill="1" applyBorder="1" applyAlignment="1">
      <alignment horizontal="center" vertical="center" wrapText="1"/>
    </xf>
    <xf numFmtId="0" fontId="72" fillId="11" borderId="0" xfId="0" applyFont="1" applyFill="1" applyBorder="1" applyAlignment="1">
      <alignment horizontal="left" vertical="center"/>
    </xf>
    <xf numFmtId="0" fontId="52" fillId="0" borderId="45" xfId="0" applyFont="1" applyFill="1" applyBorder="1" applyAlignment="1" applyProtection="1">
      <alignment horizontal="left" vertical="center"/>
      <protection locked="0" hidden="1"/>
    </xf>
    <xf numFmtId="0" fontId="52" fillId="0" borderId="58" xfId="0" applyFont="1" applyFill="1" applyBorder="1" applyAlignment="1" applyProtection="1">
      <alignment horizontal="left" vertical="center"/>
      <protection locked="0" hidden="1"/>
    </xf>
    <xf numFmtId="0" fontId="52" fillId="0" borderId="47" xfId="0" applyFont="1" applyFill="1" applyBorder="1" applyAlignment="1" applyProtection="1">
      <alignment horizontal="left" vertical="center"/>
      <protection locked="0" hidden="1"/>
    </xf>
    <xf numFmtId="0" fontId="52" fillId="0" borderId="47" xfId="0" applyFont="1" applyFill="1" applyBorder="1" applyAlignment="1" applyProtection="1">
      <alignment horizontal="center" vertical="center"/>
      <protection locked="0" hidden="1"/>
    </xf>
    <xf numFmtId="0" fontId="52" fillId="0" borderId="58" xfId="0" applyFont="1" applyFill="1" applyBorder="1" applyAlignment="1" applyProtection="1">
      <alignment horizontal="center" vertical="center"/>
      <protection locked="0" hidden="1"/>
    </xf>
    <xf numFmtId="0" fontId="86" fillId="0" borderId="96" xfId="0" applyFont="1" applyFill="1" applyBorder="1" applyAlignment="1" applyProtection="1">
      <alignment horizontal="center" vertical="center"/>
      <protection locked="0" hidden="1"/>
    </xf>
    <xf numFmtId="0" fontId="72" fillId="11" borderId="48" xfId="0" applyFont="1" applyFill="1" applyBorder="1" applyAlignment="1">
      <alignment horizontal="left" vertical="center"/>
    </xf>
    <xf numFmtId="0" fontId="72" fillId="11" borderId="46" xfId="0" applyFont="1" applyFill="1" applyBorder="1" applyAlignment="1">
      <alignment horizontal="left" vertical="center"/>
    </xf>
    <xf numFmtId="0" fontId="94" fillId="15" borderId="43" xfId="0" applyFont="1" applyFill="1" applyBorder="1" applyAlignment="1" applyProtection="1">
      <alignment horizontal="center" vertical="center"/>
      <protection hidden="1"/>
    </xf>
    <xf numFmtId="0" fontId="90" fillId="13" borderId="0" xfId="0" applyFont="1" applyFill="1" applyAlignment="1">
      <alignment horizontal="center" vertical="center"/>
    </xf>
    <xf numFmtId="0" fontId="92" fillId="14" borderId="0" xfId="0" applyFont="1" applyFill="1" applyAlignment="1">
      <alignment horizontal="center" vertical="center" wrapText="1"/>
    </xf>
    <xf numFmtId="0" fontId="93" fillId="0" borderId="0" xfId="10" applyFont="1" applyFill="1" applyAlignment="1">
      <alignment horizontal="center" vertical="center"/>
    </xf>
    <xf numFmtId="0" fontId="52" fillId="0" borderId="80" xfId="0" applyFont="1" applyFill="1" applyBorder="1" applyAlignment="1" applyProtection="1">
      <alignment horizontal="center" vertical="center"/>
      <protection locked="0" hidden="1"/>
    </xf>
    <xf numFmtId="0" fontId="72" fillId="11" borderId="0" xfId="0" applyFont="1" applyFill="1" applyAlignment="1">
      <alignment horizontal="left" vertical="center"/>
    </xf>
    <xf numFmtId="0" fontId="52" fillId="0" borderId="0" xfId="0" applyFont="1" applyFill="1" applyBorder="1" applyAlignment="1" applyProtection="1">
      <alignment horizontal="left" vertical="center" wrapText="1"/>
      <protection locked="0" hidden="1"/>
    </xf>
    <xf numFmtId="0" fontId="82" fillId="11" borderId="48" xfId="0" applyFont="1" applyFill="1" applyBorder="1" applyAlignment="1">
      <alignment horizontal="left" vertical="center"/>
    </xf>
    <xf numFmtId="0" fontId="82" fillId="11" borderId="0" xfId="0" applyFont="1" applyFill="1" applyBorder="1" applyAlignment="1">
      <alignment horizontal="left" vertical="center"/>
    </xf>
    <xf numFmtId="0" fontId="72" fillId="11" borderId="48" xfId="0" applyFont="1" applyFill="1" applyBorder="1" applyAlignment="1" applyProtection="1">
      <alignment horizontal="left" vertical="center"/>
      <protection locked="0" hidden="1"/>
    </xf>
    <xf numFmtId="0" fontId="72" fillId="11" borderId="0" xfId="0" applyFont="1" applyFill="1" applyBorder="1" applyAlignment="1" applyProtection="1">
      <alignment horizontal="left" vertical="center"/>
      <protection locked="0" hidden="1"/>
    </xf>
    <xf numFmtId="0" fontId="61" fillId="0" borderId="47" xfId="0" applyFont="1" applyFill="1" applyBorder="1" applyAlignment="1" applyProtection="1">
      <alignment horizontal="center" vertical="center"/>
      <protection locked="0" hidden="1"/>
    </xf>
    <xf numFmtId="0" fontId="61" fillId="0" borderId="58" xfId="0" applyFont="1" applyFill="1" applyBorder="1" applyAlignment="1" applyProtection="1">
      <alignment horizontal="center" vertical="center"/>
      <protection locked="0" hidden="1"/>
    </xf>
    <xf numFmtId="0" fontId="61" fillId="0" borderId="97" xfId="0" applyFont="1" applyFill="1" applyBorder="1" applyAlignment="1" applyProtection="1">
      <alignment horizontal="center" vertical="center"/>
      <protection locked="0" hidden="1"/>
    </xf>
    <xf numFmtId="0" fontId="61" fillId="0" borderId="98" xfId="0" applyFont="1" applyFill="1" applyBorder="1" applyAlignment="1" applyProtection="1">
      <alignment horizontal="center" vertical="center"/>
      <protection locked="0" hidden="1"/>
    </xf>
    <xf numFmtId="0" fontId="96" fillId="0" borderId="0" xfId="0" applyFont="1" applyAlignment="1" applyProtection="1">
      <alignment horizontal="center" vertical="top"/>
      <protection locked="0" hidden="1"/>
    </xf>
    <xf numFmtId="0" fontId="45" fillId="0" borderId="20" xfId="0" applyFont="1" applyBorder="1" applyAlignment="1" applyProtection="1">
      <alignment horizontal="left" vertical="center" wrapText="1"/>
      <protection locked="0" hidden="1"/>
    </xf>
    <xf numFmtId="0" fontId="45" fillId="0" borderId="0" xfId="0" applyFont="1" applyAlignment="1" applyProtection="1">
      <alignment horizontal="left" vertical="center" wrapText="1"/>
      <protection locked="0" hidden="1"/>
    </xf>
    <xf numFmtId="0" fontId="39" fillId="0" borderId="1" xfId="0" applyFont="1" applyBorder="1" applyAlignment="1" applyProtection="1">
      <alignment horizontal="center" vertical="center" textRotation="90"/>
      <protection locked="0" hidden="1"/>
    </xf>
    <xf numFmtId="0" fontId="39" fillId="0" borderId="1" xfId="0" applyFont="1" applyBorder="1" applyAlignment="1" applyProtection="1">
      <alignment horizontal="center" vertical="center" wrapText="1"/>
      <protection locked="0" hidden="1"/>
    </xf>
    <xf numFmtId="0" fontId="39" fillId="0" borderId="8" xfId="0" applyFont="1" applyBorder="1" applyAlignment="1" applyProtection="1">
      <alignment horizontal="center" vertical="center" wrapText="1"/>
      <protection locked="0" hidden="1"/>
    </xf>
    <xf numFmtId="0" fontId="39" fillId="0" borderId="22" xfId="0" applyFont="1" applyBorder="1" applyAlignment="1" applyProtection="1">
      <alignment horizontal="center" vertical="center" wrapText="1"/>
      <protection locked="0" hidden="1"/>
    </xf>
    <xf numFmtId="0" fontId="96" fillId="0" borderId="0" xfId="0" applyFont="1" applyAlignment="1" applyProtection="1">
      <alignment horizontal="center"/>
      <protection locked="0" hidden="1"/>
    </xf>
    <xf numFmtId="0" fontId="39" fillId="0" borderId="17" xfId="0" applyFont="1" applyBorder="1" applyAlignment="1" applyProtection="1">
      <alignment horizontal="center" vertical="center" wrapText="1"/>
      <protection locked="0" hidden="1"/>
    </xf>
    <xf numFmtId="0" fontId="39" fillId="0" borderId="21" xfId="0" applyFont="1" applyBorder="1" applyAlignment="1" applyProtection="1">
      <alignment horizontal="center" vertical="center" wrapText="1"/>
      <protection locked="0" hidden="1"/>
    </xf>
    <xf numFmtId="0" fontId="103" fillId="0" borderId="0" xfId="0" applyFont="1" applyAlignment="1" applyProtection="1">
      <alignment horizontal="left" vertical="center"/>
      <protection locked="0" hidden="1"/>
    </xf>
    <xf numFmtId="0" fontId="65" fillId="0" borderId="0" xfId="0" applyFont="1" applyAlignment="1" applyProtection="1">
      <alignment horizontal="left"/>
      <protection locked="0" hidden="1"/>
    </xf>
    <xf numFmtId="0" fontId="45" fillId="0" borderId="0" xfId="0" applyFont="1" applyAlignment="1" applyProtection="1">
      <alignment horizontal="left" vertical="top" wrapText="1"/>
      <protection locked="0" hidden="1"/>
    </xf>
    <xf numFmtId="0" fontId="45" fillId="0" borderId="0" xfId="0" applyFont="1" applyAlignment="1" applyProtection="1">
      <alignment vertical="center" wrapText="1"/>
      <protection locked="0" hidden="1"/>
    </xf>
    <xf numFmtId="0" fontId="45" fillId="0" borderId="0" xfId="0" applyFont="1" applyAlignment="1" applyProtection="1">
      <alignment horizontal="center"/>
      <protection locked="0" hidden="1"/>
    </xf>
    <xf numFmtId="0" fontId="102" fillId="0" borderId="0" xfId="0" applyFont="1" applyAlignment="1" applyProtection="1">
      <alignment horizontal="center" vertical="center"/>
      <protection locked="0" hidden="1"/>
    </xf>
    <xf numFmtId="0" fontId="53" fillId="0" borderId="0" xfId="5" applyFont="1" applyAlignment="1" applyProtection="1">
      <alignment horizontal="left" vertical="center" wrapText="1"/>
      <protection locked="0" hidden="1"/>
    </xf>
    <xf numFmtId="14" fontId="45" fillId="0" borderId="0" xfId="0" applyNumberFormat="1" applyFont="1" applyAlignment="1" applyProtection="1">
      <alignment horizontal="left"/>
      <protection locked="0" hidden="1"/>
    </xf>
    <xf numFmtId="0" fontId="62" fillId="0" borderId="20" xfId="0" applyFont="1" applyBorder="1" applyAlignment="1">
      <alignment horizontal="left" vertical="center"/>
    </xf>
    <xf numFmtId="0" fontId="36" fillId="9" borderId="8" xfId="0" applyFont="1" applyFill="1" applyBorder="1" applyAlignment="1" applyProtection="1">
      <alignment horizontal="center" vertical="center" wrapText="1"/>
      <protection locked="0" hidden="1"/>
    </xf>
    <xf numFmtId="0" fontId="36" fillId="9" borderId="22" xfId="0" applyFont="1" applyFill="1" applyBorder="1" applyAlignment="1" applyProtection="1">
      <alignment horizontal="center" vertical="center" wrapText="1"/>
      <protection locked="0" hidden="1"/>
    </xf>
    <xf numFmtId="0" fontId="61" fillId="9" borderId="8" xfId="0" applyFont="1" applyFill="1" applyBorder="1" applyAlignment="1" applyProtection="1">
      <alignment horizontal="center" vertical="center" wrapText="1"/>
      <protection locked="0" hidden="1"/>
    </xf>
    <xf numFmtId="0" fontId="61" fillId="9" borderId="22" xfId="0" applyFont="1" applyFill="1" applyBorder="1" applyAlignment="1" applyProtection="1">
      <alignment horizontal="center" vertical="center" wrapText="1"/>
      <protection locked="0" hidden="1"/>
    </xf>
    <xf numFmtId="0" fontId="36" fillId="9" borderId="17" xfId="0" applyFont="1" applyFill="1" applyBorder="1" applyAlignment="1" applyProtection="1">
      <alignment horizontal="center" vertical="center"/>
      <protection locked="0" hidden="1"/>
    </xf>
    <xf numFmtId="0" fontId="36" fillId="9" borderId="7" xfId="0" applyFont="1" applyFill="1" applyBorder="1" applyAlignment="1" applyProtection="1">
      <alignment horizontal="center" vertical="center"/>
      <protection locked="0" hidden="1"/>
    </xf>
    <xf numFmtId="0" fontId="36" fillId="9" borderId="21" xfId="0" applyFont="1" applyFill="1" applyBorder="1" applyAlignment="1" applyProtection="1">
      <alignment horizontal="center" vertical="center"/>
      <protection locked="0" hidden="1"/>
    </xf>
    <xf numFmtId="0" fontId="61" fillId="9" borderId="17" xfId="0" applyFont="1" applyFill="1" applyBorder="1" applyAlignment="1" applyProtection="1">
      <alignment horizontal="center" vertical="center"/>
      <protection locked="0" hidden="1"/>
    </xf>
    <xf numFmtId="0" fontId="61" fillId="9" borderId="7" xfId="0" applyFont="1" applyFill="1" applyBorder="1" applyAlignment="1" applyProtection="1">
      <alignment horizontal="center" vertical="center"/>
      <protection locked="0" hidden="1"/>
    </xf>
    <xf numFmtId="0" fontId="61" fillId="9" borderId="21" xfId="0" applyFont="1" applyFill="1" applyBorder="1" applyAlignment="1" applyProtection="1">
      <alignment horizontal="center" vertical="center"/>
      <protection locked="0" hidden="1"/>
    </xf>
    <xf numFmtId="0" fontId="42" fillId="0" borderId="7" xfId="0" applyFont="1" applyBorder="1" applyAlignment="1" applyProtection="1">
      <alignment horizontal="left" vertical="center"/>
      <protection locked="0" hidden="1"/>
    </xf>
    <xf numFmtId="0" fontId="42" fillId="0" borderId="21" xfId="0" applyFont="1" applyBorder="1" applyAlignment="1" applyProtection="1">
      <alignment horizontal="left" vertical="center"/>
      <protection locked="0" hidden="1"/>
    </xf>
    <xf numFmtId="0" fontId="66" fillId="9" borderId="12" xfId="0" applyFont="1" applyFill="1" applyBorder="1" applyAlignment="1" applyProtection="1">
      <alignment horizontal="center" vertical="center" wrapText="1"/>
      <protection locked="0" hidden="1"/>
    </xf>
    <xf numFmtId="0" fontId="66" fillId="9" borderId="20" xfId="0" applyFont="1" applyFill="1" applyBorder="1" applyAlignment="1" applyProtection="1">
      <alignment horizontal="center" vertical="center" wrapText="1"/>
      <protection locked="0" hidden="1"/>
    </xf>
    <xf numFmtId="0" fontId="66" fillId="9" borderId="13" xfId="0" applyFont="1" applyFill="1" applyBorder="1" applyAlignment="1" applyProtection="1">
      <alignment horizontal="center" vertical="center" wrapText="1"/>
      <protection locked="0" hidden="1"/>
    </xf>
    <xf numFmtId="0" fontId="66" fillId="9" borderId="3" xfId="0" applyFont="1" applyFill="1" applyBorder="1" applyAlignment="1" applyProtection="1">
      <alignment horizontal="center" vertical="center" wrapText="1"/>
      <protection locked="0" hidden="1"/>
    </xf>
    <xf numFmtId="0" fontId="66" fillId="9" borderId="2" xfId="0" applyFont="1" applyFill="1" applyBorder="1" applyAlignment="1" applyProtection="1">
      <alignment horizontal="center" vertical="center" wrapText="1"/>
      <protection locked="0" hidden="1"/>
    </xf>
    <xf numFmtId="0" fontId="66" fillId="9" borderId="6" xfId="0" applyFont="1" applyFill="1" applyBorder="1" applyAlignment="1" applyProtection="1">
      <alignment horizontal="center" vertical="center" wrapText="1"/>
      <protection locked="0" hidden="1"/>
    </xf>
    <xf numFmtId="0" fontId="66" fillId="9" borderId="8" xfId="0" applyFont="1" applyFill="1" applyBorder="1" applyAlignment="1" applyProtection="1">
      <alignment horizontal="center" vertical="center" wrapText="1"/>
      <protection locked="0" hidden="1"/>
    </xf>
    <xf numFmtId="0" fontId="66" fillId="9" borderId="22" xfId="0" applyFont="1" applyFill="1" applyBorder="1" applyAlignment="1" applyProtection="1">
      <alignment horizontal="center" vertical="center" wrapText="1"/>
      <protection locked="0" hidden="1"/>
    </xf>
    <xf numFmtId="0" fontId="100" fillId="0" borderId="0" xfId="0" applyFont="1" applyAlignment="1" applyProtection="1">
      <alignment horizontal="center" vertical="center" wrapText="1"/>
      <protection locked="0" hidden="1"/>
    </xf>
    <xf numFmtId="0" fontId="66" fillId="9" borderId="23" xfId="0" applyFont="1" applyFill="1" applyBorder="1" applyAlignment="1" applyProtection="1">
      <alignment horizontal="center" vertical="center" wrapText="1"/>
      <protection locked="0" hidden="1"/>
    </xf>
    <xf numFmtId="0" fontId="66" fillId="9" borderId="8" xfId="0" applyFont="1" applyFill="1" applyBorder="1" applyAlignment="1" applyProtection="1">
      <alignment horizontal="center" vertical="center" textRotation="90" wrapText="1"/>
      <protection locked="0" hidden="1"/>
    </xf>
    <xf numFmtId="0" fontId="66" fillId="9" borderId="22" xfId="0" applyFont="1" applyFill="1" applyBorder="1" applyAlignment="1" applyProtection="1">
      <alignment horizontal="center" vertical="center" textRotation="90" wrapText="1"/>
      <protection locked="0" hidden="1"/>
    </xf>
    <xf numFmtId="0" fontId="42" fillId="9" borderId="8" xfId="0" applyFont="1" applyFill="1" applyBorder="1" applyAlignment="1" applyProtection="1">
      <alignment horizontal="center" vertical="center" wrapText="1"/>
      <protection locked="0" hidden="1"/>
    </xf>
    <xf numFmtId="0" fontId="42" fillId="9" borderId="22" xfId="0" applyFont="1" applyFill="1" applyBorder="1" applyAlignment="1" applyProtection="1">
      <alignment horizontal="center" vertical="center" wrapText="1"/>
      <protection locked="0" hidden="1"/>
    </xf>
    <xf numFmtId="0" fontId="20" fillId="0" borderId="0" xfId="0" applyFont="1" applyBorder="1" applyAlignment="1" applyProtection="1">
      <alignment horizontal="center" vertical="center" wrapText="1"/>
      <protection locked="0" hidden="1"/>
    </xf>
    <xf numFmtId="0" fontId="34" fillId="0" borderId="36" xfId="0" applyFont="1" applyBorder="1" applyAlignment="1" applyProtection="1">
      <alignment horizontal="center" vertical="center" shrinkToFit="1"/>
      <protection locked="0" hidden="1"/>
    </xf>
    <xf numFmtId="0" fontId="34" fillId="0" borderId="0" xfId="0" applyFont="1" applyBorder="1" applyAlignment="1" applyProtection="1">
      <alignment horizontal="center" vertical="center" shrinkToFit="1"/>
      <protection locked="0" hidden="1"/>
    </xf>
    <xf numFmtId="49" fontId="35" fillId="0" borderId="17" xfId="0" applyNumberFormat="1" applyFont="1" applyBorder="1" applyAlignment="1" applyProtection="1">
      <alignment horizontal="center" vertical="center"/>
      <protection locked="0" hidden="1"/>
    </xf>
    <xf numFmtId="0" fontId="35" fillId="0" borderId="7" xfId="0" applyFont="1" applyBorder="1" applyAlignment="1" applyProtection="1">
      <alignment horizontal="center" vertical="center"/>
      <protection locked="0" hidden="1"/>
    </xf>
    <xf numFmtId="0" fontId="35" fillId="0" borderId="21" xfId="0" applyFont="1" applyBorder="1" applyAlignment="1" applyProtection="1">
      <alignment horizontal="center" vertical="center"/>
      <protection locked="0" hidden="1"/>
    </xf>
    <xf numFmtId="0" fontId="33" fillId="0" borderId="5" xfId="0" applyFont="1" applyBorder="1" applyAlignment="1" applyProtection="1">
      <alignment horizontal="center" vertical="center"/>
      <protection locked="0" hidden="1"/>
    </xf>
    <xf numFmtId="0" fontId="33" fillId="0" borderId="0" xfId="0" applyFont="1" applyBorder="1" applyAlignment="1" applyProtection="1">
      <alignment horizontal="center" vertical="center"/>
      <protection locked="0" hidden="1"/>
    </xf>
    <xf numFmtId="0" fontId="60" fillId="0" borderId="1" xfId="0" applyFont="1" applyBorder="1" applyAlignment="1" applyProtection="1">
      <alignment horizontal="center" vertical="center"/>
      <protection locked="0" hidden="1"/>
    </xf>
    <xf numFmtId="0" fontId="60" fillId="0" borderId="63" xfId="0" applyFont="1" applyBorder="1" applyAlignment="1" applyProtection="1">
      <alignment horizontal="center" vertical="center"/>
      <protection locked="0" hidden="1"/>
    </xf>
    <xf numFmtId="0" fontId="32" fillId="0" borderId="59" xfId="0" applyFont="1" applyBorder="1" applyAlignment="1" applyProtection="1">
      <alignment horizontal="center" vertical="center" wrapText="1"/>
      <protection locked="0" hidden="1"/>
    </xf>
    <xf numFmtId="0" fontId="32" fillId="0" borderId="60" xfId="0" applyFont="1" applyBorder="1" applyAlignment="1" applyProtection="1">
      <alignment horizontal="center" vertical="center"/>
      <protection locked="0" hidden="1"/>
    </xf>
    <xf numFmtId="0" fontId="32" fillId="0" borderId="61" xfId="0" applyFont="1" applyBorder="1" applyAlignment="1" applyProtection="1">
      <alignment horizontal="center" vertical="center"/>
      <protection locked="0" hidden="1"/>
    </xf>
    <xf numFmtId="0" fontId="59" fillId="0" borderId="12" xfId="0" applyFont="1" applyBorder="1" applyAlignment="1" applyProtection="1">
      <alignment horizontal="center" vertical="center" wrapText="1"/>
      <protection hidden="1"/>
    </xf>
    <xf numFmtId="0" fontId="59" fillId="0" borderId="20" xfId="0" applyFont="1" applyBorder="1" applyAlignment="1" applyProtection="1">
      <alignment horizontal="center" vertical="center" wrapText="1"/>
      <protection hidden="1"/>
    </xf>
    <xf numFmtId="0" fontId="59" fillId="0" borderId="62" xfId="0" applyFont="1" applyBorder="1" applyAlignment="1" applyProtection="1">
      <alignment horizontal="center" vertical="center" wrapText="1"/>
      <protection hidden="1"/>
    </xf>
    <xf numFmtId="17" fontId="3" fillId="0" borderId="43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locked="0" hidden="1"/>
    </xf>
    <xf numFmtId="49" fontId="35" fillId="0" borderId="1" xfId="0" applyNumberFormat="1" applyFont="1" applyBorder="1" applyAlignment="1" applyProtection="1">
      <alignment horizontal="center" vertical="center"/>
      <protection locked="0" hidden="1"/>
    </xf>
    <xf numFmtId="0" fontId="35" fillId="0" borderId="1" xfId="0" applyNumberFormat="1" applyFont="1" applyBorder="1" applyAlignment="1" applyProtection="1">
      <alignment horizontal="center" vertical="center"/>
      <protection locked="0" hidden="1"/>
    </xf>
    <xf numFmtId="0" fontId="35" fillId="0" borderId="0" xfId="0" applyFont="1" applyBorder="1" applyAlignment="1" applyProtection="1">
      <alignment horizontal="center" vertical="center"/>
      <protection locked="0" hidden="1"/>
    </xf>
    <xf numFmtId="0" fontId="35" fillId="0" borderId="39" xfId="0" applyFont="1" applyBorder="1" applyAlignment="1" applyProtection="1">
      <alignment horizontal="center" vertical="center"/>
      <protection locked="0" hidden="1"/>
    </xf>
    <xf numFmtId="0" fontId="35" fillId="0" borderId="0" xfId="0" applyFont="1" applyBorder="1" applyAlignment="1" applyProtection="1">
      <alignment horizontal="left" vertical="center" shrinkToFit="1"/>
      <protection locked="0" hidden="1"/>
    </xf>
    <xf numFmtId="0" fontId="33" fillId="0" borderId="0" xfId="0" applyFont="1" applyBorder="1" applyAlignment="1" applyProtection="1">
      <alignment horizontal="right" vertical="center"/>
      <protection locked="0" hidden="1"/>
    </xf>
    <xf numFmtId="0" fontId="35" fillId="0" borderId="0" xfId="0" applyFont="1" applyBorder="1" applyAlignment="1" applyProtection="1">
      <alignment horizontal="center" vertical="center" wrapText="1" shrinkToFit="1"/>
      <protection locked="0" hidden="1"/>
    </xf>
    <xf numFmtId="0" fontId="35" fillId="0" borderId="39" xfId="0" applyFont="1" applyBorder="1" applyAlignment="1" applyProtection="1">
      <alignment horizontal="center" vertical="center" wrapText="1" shrinkToFit="1"/>
      <protection locked="0" hidden="1"/>
    </xf>
    <xf numFmtId="0" fontId="35" fillId="0" borderId="0" xfId="0" applyFont="1" applyBorder="1" applyAlignment="1" applyProtection="1">
      <alignment horizontal="left" vertical="center"/>
      <protection locked="0" hidden="1"/>
    </xf>
    <xf numFmtId="0" fontId="32" fillId="0" borderId="26" xfId="0" applyFont="1" applyBorder="1" applyAlignment="1" applyProtection="1">
      <alignment horizontal="center" vertical="center"/>
      <protection locked="0" hidden="1"/>
    </xf>
    <xf numFmtId="0" fontId="32" fillId="0" borderId="67" xfId="0" applyFont="1" applyBorder="1" applyAlignment="1" applyProtection="1">
      <alignment horizontal="center" vertical="center"/>
      <protection locked="0" hidden="1"/>
    </xf>
    <xf numFmtId="2" fontId="32" fillId="0" borderId="26" xfId="0" applyNumberFormat="1" applyFont="1" applyBorder="1" applyAlignment="1" applyProtection="1">
      <alignment horizontal="right" vertical="center"/>
      <protection locked="0" hidden="1"/>
    </xf>
    <xf numFmtId="2" fontId="32" fillId="0" borderId="67" xfId="0" applyNumberFormat="1" applyFont="1" applyBorder="1" applyAlignment="1" applyProtection="1">
      <alignment horizontal="right" vertical="center"/>
      <protection locked="0" hidden="1"/>
    </xf>
    <xf numFmtId="0" fontId="39" fillId="0" borderId="0" xfId="0" applyFont="1" applyBorder="1" applyAlignment="1" applyProtection="1">
      <alignment horizontal="left" vertical="center" wrapText="1"/>
      <protection locked="0" hidden="1"/>
    </xf>
    <xf numFmtId="0" fontId="39" fillId="0" borderId="9" xfId="0" applyFont="1" applyBorder="1" applyAlignment="1" applyProtection="1">
      <alignment horizontal="left" vertical="center" wrapText="1"/>
      <protection locked="0" hidden="1"/>
    </xf>
    <xf numFmtId="0" fontId="32" fillId="0" borderId="26" xfId="0" applyFont="1" applyBorder="1" applyAlignment="1" applyProtection="1">
      <alignment horizontal="right" vertical="center"/>
      <protection locked="0" hidden="1"/>
    </xf>
    <xf numFmtId="0" fontId="32" fillId="0" borderId="67" xfId="0" applyFont="1" applyBorder="1" applyAlignment="1" applyProtection="1">
      <alignment horizontal="right" vertical="center"/>
      <protection locked="0" hidden="1"/>
    </xf>
    <xf numFmtId="0" fontId="32" fillId="0" borderId="27" xfId="0" applyFont="1" applyBorder="1" applyAlignment="1" applyProtection="1">
      <alignment horizontal="center" vertical="center"/>
      <protection locked="0" hidden="1"/>
    </xf>
    <xf numFmtId="0" fontId="32" fillId="0" borderId="68" xfId="0" applyFont="1" applyBorder="1" applyAlignment="1" applyProtection="1">
      <alignment horizontal="center" vertical="center"/>
      <protection locked="0" hidden="1"/>
    </xf>
    <xf numFmtId="2" fontId="32" fillId="0" borderId="0" xfId="0" applyNumberFormat="1" applyFont="1" applyBorder="1" applyAlignment="1" applyProtection="1">
      <alignment horizontal="right" vertical="center"/>
      <protection locked="0" hidden="1"/>
    </xf>
    <xf numFmtId="2" fontId="32" fillId="0" borderId="9" xfId="0" applyNumberFormat="1" applyFont="1" applyBorder="1" applyAlignment="1" applyProtection="1">
      <alignment horizontal="right" vertical="center"/>
      <protection locked="0" hidden="1"/>
    </xf>
    <xf numFmtId="2" fontId="32" fillId="0" borderId="18" xfId="0" applyNumberFormat="1" applyFont="1" applyBorder="1" applyAlignment="1" applyProtection="1">
      <alignment horizontal="right" vertical="center"/>
      <protection locked="0" hidden="1"/>
    </xf>
    <xf numFmtId="2" fontId="32" fillId="0" borderId="19" xfId="0" applyNumberFormat="1" applyFont="1" applyBorder="1" applyAlignment="1" applyProtection="1">
      <alignment horizontal="right" vertical="center"/>
      <protection locked="0" hidden="1"/>
    </xf>
    <xf numFmtId="2" fontId="32" fillId="0" borderId="27" xfId="0" applyNumberFormat="1" applyFont="1" applyBorder="1" applyAlignment="1" applyProtection="1">
      <alignment horizontal="right" vertical="center"/>
      <protection locked="0" hidden="1"/>
    </xf>
    <xf numFmtId="2" fontId="32" fillId="0" borderId="28" xfId="0" applyNumberFormat="1" applyFont="1" applyBorder="1" applyAlignment="1" applyProtection="1">
      <alignment horizontal="right" vertical="center"/>
      <protection locked="0" hidden="1"/>
    </xf>
    <xf numFmtId="0" fontId="32" fillId="0" borderId="28" xfId="0" applyFont="1" applyBorder="1" applyAlignment="1" applyProtection="1">
      <alignment horizontal="center" vertical="center"/>
      <protection locked="0" hidden="1"/>
    </xf>
    <xf numFmtId="0" fontId="32" fillId="0" borderId="0" xfId="0" applyFont="1" applyBorder="1" applyAlignment="1" applyProtection="1">
      <alignment horizontal="center" vertical="center"/>
      <protection locked="0" hidden="1"/>
    </xf>
    <xf numFmtId="0" fontId="32" fillId="0" borderId="9" xfId="0" applyFont="1" applyBorder="1" applyAlignment="1" applyProtection="1">
      <alignment horizontal="center" vertical="center"/>
      <protection locked="0" hidden="1"/>
    </xf>
    <xf numFmtId="0" fontId="33" fillId="0" borderId="69" xfId="0" applyFont="1" applyBorder="1" applyAlignment="1" applyProtection="1">
      <alignment horizontal="center" vertical="center"/>
      <protection hidden="1"/>
    </xf>
    <xf numFmtId="0" fontId="33" fillId="0" borderId="20" xfId="0" applyFont="1" applyBorder="1" applyAlignment="1" applyProtection="1">
      <alignment horizontal="center" vertical="center"/>
      <protection hidden="1"/>
    </xf>
    <xf numFmtId="0" fontId="33" fillId="0" borderId="62" xfId="0" applyFont="1" applyBorder="1" applyAlignment="1" applyProtection="1">
      <alignment horizontal="center" vertical="center"/>
      <protection hidden="1"/>
    </xf>
    <xf numFmtId="0" fontId="39" fillId="0" borderId="36" xfId="0" applyFont="1" applyBorder="1" applyAlignment="1" applyProtection="1">
      <alignment horizontal="center" vertical="center"/>
      <protection hidden="1"/>
    </xf>
    <xf numFmtId="0" fontId="39" fillId="0" borderId="0" xfId="0" quotePrefix="1" applyFont="1" applyBorder="1" applyAlignment="1" applyProtection="1">
      <alignment horizontal="center" vertical="center"/>
      <protection hidden="1"/>
    </xf>
    <xf numFmtId="0" fontId="39" fillId="0" borderId="39" xfId="0" quotePrefix="1" applyFont="1" applyBorder="1" applyAlignment="1" applyProtection="1">
      <alignment horizontal="center" vertical="center"/>
      <protection hidden="1"/>
    </xf>
    <xf numFmtId="2" fontId="3" fillId="0" borderId="0" xfId="0" applyNumberFormat="1" applyFont="1" applyBorder="1" applyAlignment="1" applyProtection="1">
      <alignment horizontal="center" textRotation="90"/>
      <protection locked="0" hidden="1"/>
    </xf>
    <xf numFmtId="0" fontId="3" fillId="0" borderId="0" xfId="0" applyFont="1" applyBorder="1" applyAlignment="1" applyProtection="1">
      <alignment horizontal="center" textRotation="90"/>
      <protection locked="0" hidden="1"/>
    </xf>
    <xf numFmtId="2" fontId="32" fillId="0" borderId="7" xfId="0" applyNumberFormat="1" applyFont="1" applyBorder="1" applyAlignment="1" applyProtection="1">
      <alignment horizontal="right" vertical="center"/>
      <protection locked="0" hidden="1"/>
    </xf>
    <xf numFmtId="2" fontId="32" fillId="0" borderId="70" xfId="0" applyNumberFormat="1" applyFont="1" applyBorder="1" applyAlignment="1" applyProtection="1">
      <alignment horizontal="right" vertical="center"/>
      <protection locked="0" hidden="1"/>
    </xf>
    <xf numFmtId="0" fontId="35" fillId="0" borderId="36" xfId="0" applyFont="1" applyBorder="1" applyAlignment="1" applyProtection="1">
      <alignment horizontal="center" vertical="center" wrapText="1"/>
      <protection locked="0" hidden="1"/>
    </xf>
    <xf numFmtId="0" fontId="35" fillId="0" borderId="0" xfId="0" applyFont="1" applyBorder="1" applyAlignment="1" applyProtection="1">
      <alignment horizontal="center" vertical="center" wrapText="1"/>
      <protection locked="0" hidden="1"/>
    </xf>
    <xf numFmtId="0" fontId="35" fillId="0" borderId="9" xfId="0" applyFont="1" applyBorder="1" applyAlignment="1" applyProtection="1">
      <alignment horizontal="center" vertical="center" wrapText="1"/>
      <protection locked="0" hidden="1"/>
    </xf>
    <xf numFmtId="0" fontId="35" fillId="0" borderId="40" xfId="0" applyFont="1" applyBorder="1" applyAlignment="1" applyProtection="1">
      <alignment horizontal="center" vertical="center" wrapText="1"/>
      <protection locked="0" hidden="1"/>
    </xf>
    <xf numFmtId="0" fontId="35" fillId="0" borderId="2" xfId="0" applyFont="1" applyBorder="1" applyAlignment="1" applyProtection="1">
      <alignment horizontal="center" vertical="center" wrapText="1"/>
      <protection locked="0" hidden="1"/>
    </xf>
    <xf numFmtId="0" fontId="35" fillId="0" borderId="6" xfId="0" applyFont="1" applyBorder="1" applyAlignment="1" applyProtection="1">
      <alignment horizontal="center" vertical="center" wrapText="1"/>
      <protection locked="0" hidden="1"/>
    </xf>
    <xf numFmtId="0" fontId="33" fillId="0" borderId="2" xfId="0" applyFont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center" textRotation="90"/>
      <protection locked="0" hidden="1"/>
    </xf>
    <xf numFmtId="0" fontId="39" fillId="0" borderId="24" xfId="0" applyFont="1" applyBorder="1" applyAlignment="1" applyProtection="1">
      <alignment horizontal="center" vertical="center"/>
      <protection hidden="1"/>
    </xf>
    <xf numFmtId="0" fontId="39" fillId="0" borderId="25" xfId="0" applyFont="1" applyBorder="1" applyAlignment="1" applyProtection="1">
      <alignment horizontal="center" vertical="center"/>
      <protection hidden="1"/>
    </xf>
    <xf numFmtId="0" fontId="39" fillId="0" borderId="64" xfId="0" applyFont="1" applyBorder="1" applyAlignment="1" applyProtection="1">
      <alignment horizontal="center" vertical="center"/>
      <protection hidden="1"/>
    </xf>
    <xf numFmtId="2" fontId="32" fillId="0" borderId="65" xfId="0" applyNumberFormat="1" applyFont="1" applyBorder="1" applyAlignment="1" applyProtection="1">
      <alignment horizontal="right" vertical="center"/>
      <protection locked="0" hidden="1"/>
    </xf>
    <xf numFmtId="2" fontId="32" fillId="0" borderId="66" xfId="0" applyNumberFormat="1" applyFont="1" applyBorder="1" applyAlignment="1" applyProtection="1">
      <alignment horizontal="right" vertical="center"/>
      <protection locked="0" hidden="1"/>
    </xf>
    <xf numFmtId="2" fontId="32" fillId="0" borderId="39" xfId="0" applyNumberFormat="1" applyFont="1" applyBorder="1" applyAlignment="1" applyProtection="1">
      <alignment horizontal="right" vertical="center"/>
      <protection locked="0" hidden="1"/>
    </xf>
    <xf numFmtId="0" fontId="39" fillId="0" borderId="5" xfId="0" applyFont="1" applyBorder="1" applyAlignment="1" applyProtection="1">
      <alignment horizontal="left" vertical="center" wrapText="1"/>
      <protection locked="0" hidden="1"/>
    </xf>
    <xf numFmtId="0" fontId="5" fillId="0" borderId="35" xfId="0" applyFont="1" applyFill="1" applyBorder="1" applyAlignment="1" applyProtection="1">
      <alignment horizontal="center" vertical="top"/>
      <protection locked="0" hidden="1"/>
    </xf>
    <xf numFmtId="0" fontId="5" fillId="0" borderId="71" xfId="0" applyFont="1" applyFill="1" applyBorder="1" applyAlignment="1" applyProtection="1">
      <alignment horizontal="center" vertical="top"/>
      <protection locked="0" hidden="1"/>
    </xf>
    <xf numFmtId="0" fontId="5" fillId="0" borderId="34" xfId="0" applyFont="1" applyFill="1" applyBorder="1" applyAlignment="1" applyProtection="1">
      <alignment horizontal="center" vertical="top"/>
      <protection locked="0" hidden="1"/>
    </xf>
    <xf numFmtId="0" fontId="45" fillId="0" borderId="0" xfId="0" applyFont="1" applyFill="1" applyBorder="1" applyAlignment="1" applyProtection="1">
      <alignment horizontal="center" vertical="center"/>
      <protection locked="0" hidden="1"/>
    </xf>
    <xf numFmtId="0" fontId="45" fillId="0" borderId="29" xfId="0" applyFont="1" applyFill="1" applyBorder="1" applyAlignment="1" applyProtection="1">
      <alignment horizontal="center" vertical="center"/>
      <protection locked="0" hidden="1"/>
    </xf>
    <xf numFmtId="2" fontId="61" fillId="0" borderId="0" xfId="0" applyNumberFormat="1" applyFont="1" applyFill="1" applyBorder="1" applyAlignment="1" applyProtection="1">
      <alignment horizontal="left" vertical="center"/>
      <protection locked="0" hidden="1"/>
    </xf>
    <xf numFmtId="0" fontId="52" fillId="0" borderId="0" xfId="0" applyFont="1" applyBorder="1" applyAlignment="1" applyProtection="1">
      <alignment horizontal="left" vertical="center" wrapText="1"/>
      <protection locked="0" hidden="1"/>
    </xf>
    <xf numFmtId="0" fontId="52" fillId="0" borderId="29" xfId="0" applyFont="1" applyBorder="1" applyAlignment="1" applyProtection="1">
      <alignment horizontal="left" vertical="center" wrapText="1"/>
      <protection locked="0" hidden="1"/>
    </xf>
    <xf numFmtId="0" fontId="45" fillId="0" borderId="54" xfId="0" applyFont="1" applyFill="1" applyBorder="1" applyAlignment="1" applyProtection="1">
      <alignment horizontal="center" vertical="center"/>
      <protection locked="0" hidden="1"/>
    </xf>
    <xf numFmtId="0" fontId="45" fillId="0" borderId="72" xfId="0" applyFont="1" applyFill="1" applyBorder="1" applyAlignment="1" applyProtection="1">
      <alignment horizontal="center" vertical="center"/>
      <protection locked="0" hidden="1"/>
    </xf>
    <xf numFmtId="2" fontId="45" fillId="0" borderId="0" xfId="0" applyNumberFormat="1" applyFont="1" applyFill="1" applyBorder="1" applyAlignment="1" applyProtection="1">
      <alignment horizontal="left" vertical="center"/>
      <protection locked="0" hidden="1"/>
    </xf>
    <xf numFmtId="0" fontId="45" fillId="0" borderId="0" xfId="0" applyFont="1" applyFill="1" applyBorder="1" applyAlignment="1" applyProtection="1">
      <alignment horizontal="left" vertical="center"/>
      <protection locked="0" hidden="1"/>
    </xf>
    <xf numFmtId="0" fontId="52" fillId="0" borderId="30" xfId="0" applyFont="1" applyFill="1" applyBorder="1" applyAlignment="1" applyProtection="1">
      <alignment horizontal="center" vertical="center"/>
      <protection locked="0" hidden="1"/>
    </xf>
    <xf numFmtId="0" fontId="52" fillId="0" borderId="0" xfId="0" applyFont="1" applyFill="1" applyBorder="1" applyAlignment="1" applyProtection="1">
      <alignment horizontal="center" vertical="center"/>
      <protection locked="0" hidden="1"/>
    </xf>
    <xf numFmtId="0" fontId="52" fillId="0" borderId="29" xfId="0" applyFont="1" applyFill="1" applyBorder="1" applyAlignment="1" applyProtection="1">
      <alignment horizontal="center" vertical="center"/>
      <protection locked="0" hidden="1"/>
    </xf>
    <xf numFmtId="0" fontId="45" fillId="0" borderId="0" xfId="0" applyFont="1" applyFill="1" applyBorder="1" applyAlignment="1" applyProtection="1">
      <alignment horizontal="left" vertical="center" wrapText="1"/>
      <protection locked="0" hidden="1"/>
    </xf>
    <xf numFmtId="0" fontId="45" fillId="0" borderId="29" xfId="0" applyFont="1" applyFill="1" applyBorder="1" applyAlignment="1" applyProtection="1">
      <alignment horizontal="left" vertical="center" wrapText="1"/>
      <protection locked="0" hidden="1"/>
    </xf>
    <xf numFmtId="0" fontId="52" fillId="0" borderId="73" xfId="0" applyFont="1" applyFill="1" applyBorder="1" applyAlignment="1" applyProtection="1">
      <alignment horizontal="center" vertical="center"/>
      <protection locked="0" hidden="1"/>
    </xf>
    <xf numFmtId="0" fontId="52" fillId="0" borderId="4" xfId="0" applyFont="1" applyFill="1" applyBorder="1" applyAlignment="1" applyProtection="1">
      <alignment horizontal="center" vertical="center"/>
      <protection locked="0" hidden="1"/>
    </xf>
    <xf numFmtId="0" fontId="52" fillId="0" borderId="74" xfId="0" applyFont="1" applyFill="1" applyBorder="1" applyAlignment="1" applyProtection="1">
      <alignment horizontal="center" vertical="center"/>
      <protection locked="0" hidden="1"/>
    </xf>
    <xf numFmtId="0" fontId="45" fillId="0" borderId="0" xfId="0" applyFont="1" applyBorder="1" applyAlignment="1" applyProtection="1">
      <alignment horizontal="left"/>
      <protection locked="0" hidden="1"/>
    </xf>
    <xf numFmtId="0" fontId="57" fillId="0" borderId="30" xfId="0" applyFont="1" applyBorder="1" applyAlignment="1" applyProtection="1">
      <alignment horizontal="right"/>
      <protection locked="0" hidden="1"/>
    </xf>
    <xf numFmtId="0" fontId="57" fillId="0" borderId="0" xfId="0" applyFont="1" applyBorder="1" applyAlignment="1" applyProtection="1">
      <alignment horizontal="right"/>
      <protection locked="0" hidden="1"/>
    </xf>
    <xf numFmtId="0" fontId="34" fillId="0" borderId="0" xfId="0" applyFont="1" applyBorder="1" applyAlignment="1" applyProtection="1">
      <alignment horizontal="center" vertical="center" wrapText="1"/>
      <protection locked="0" hidden="1"/>
    </xf>
    <xf numFmtId="0" fontId="10" fillId="0" borderId="17" xfId="0" applyFont="1" applyBorder="1" applyAlignment="1" applyProtection="1">
      <alignment horizontal="center" vertical="center" wrapText="1"/>
      <protection locked="0" hidden="1"/>
    </xf>
    <xf numFmtId="0" fontId="10" fillId="0" borderId="7" xfId="0" applyFont="1" applyBorder="1" applyAlignment="1" applyProtection="1">
      <alignment horizontal="center" vertical="center" wrapText="1"/>
      <protection locked="0" hidden="1"/>
    </xf>
    <xf numFmtId="0" fontId="10" fillId="0" borderId="21" xfId="0" applyFont="1" applyBorder="1" applyAlignment="1" applyProtection="1">
      <alignment horizontal="center" vertical="center" wrapText="1"/>
      <protection locked="0" hidden="1"/>
    </xf>
    <xf numFmtId="0" fontId="29" fillId="0" borderId="17" xfId="0" applyFont="1" applyBorder="1" applyAlignment="1" applyProtection="1">
      <alignment horizontal="center"/>
      <protection locked="0" hidden="1"/>
    </xf>
    <xf numFmtId="0" fontId="29" fillId="0" borderId="7" xfId="0" applyFont="1" applyBorder="1" applyAlignment="1" applyProtection="1">
      <alignment horizontal="center"/>
      <protection locked="0" hidden="1"/>
    </xf>
    <xf numFmtId="0" fontId="29" fillId="0" borderId="21" xfId="0" applyFont="1" applyBorder="1" applyAlignment="1" applyProtection="1">
      <alignment horizontal="center"/>
      <protection locked="0" hidden="1"/>
    </xf>
    <xf numFmtId="0" fontId="11" fillId="0" borderId="2" xfId="0" applyFont="1" applyBorder="1" applyAlignment="1" applyProtection="1">
      <alignment horizontal="center"/>
      <protection locked="0" hidden="1"/>
    </xf>
    <xf numFmtId="0" fontId="6" fillId="0" borderId="2" xfId="0" applyFont="1" applyBorder="1" applyAlignment="1" applyProtection="1">
      <alignment horizontal="center"/>
      <protection locked="0" hidden="1"/>
    </xf>
    <xf numFmtId="0" fontId="6" fillId="0" borderId="7" xfId="0" applyFont="1" applyBorder="1" applyAlignment="1" applyProtection="1">
      <alignment horizontal="center"/>
      <protection locked="0" hidden="1"/>
    </xf>
    <xf numFmtId="49" fontId="6" fillId="0" borderId="17" xfId="0" applyNumberFormat="1" applyFont="1" applyFill="1" applyBorder="1" applyAlignment="1" applyProtection="1">
      <alignment horizontal="center" vertical="center"/>
      <protection locked="0" hidden="1"/>
    </xf>
    <xf numFmtId="0" fontId="6" fillId="0" borderId="7" xfId="0" applyFont="1" applyFill="1" applyBorder="1" applyAlignment="1" applyProtection="1">
      <alignment horizontal="center" vertical="center"/>
      <protection locked="0" hidden="1"/>
    </xf>
    <xf numFmtId="0" fontId="6" fillId="0" borderId="21" xfId="0" applyFont="1" applyFill="1" applyBorder="1" applyAlignment="1" applyProtection="1">
      <alignment horizontal="center" vertical="center"/>
      <protection locked="0" hidden="1"/>
    </xf>
    <xf numFmtId="0" fontId="29" fillId="0" borderId="17" xfId="0" applyFont="1" applyBorder="1" applyAlignment="1" applyProtection="1">
      <alignment horizontal="center" vertical="center"/>
      <protection locked="0" hidden="1"/>
    </xf>
    <xf numFmtId="0" fontId="29" fillId="0" borderId="7" xfId="0" applyFont="1" applyBorder="1" applyAlignment="1" applyProtection="1">
      <alignment horizontal="center" vertical="center"/>
      <protection locked="0" hidden="1"/>
    </xf>
    <xf numFmtId="0" fontId="29" fillId="0" borderId="21" xfId="0" applyFont="1" applyBorder="1" applyAlignment="1" applyProtection="1">
      <alignment horizontal="center" vertical="center"/>
      <protection locked="0" hidden="1"/>
    </xf>
    <xf numFmtId="49" fontId="6" fillId="0" borderId="17" xfId="0" applyNumberFormat="1" applyFont="1" applyBorder="1" applyAlignment="1" applyProtection="1">
      <alignment horizontal="center"/>
      <protection locked="0" hidden="1"/>
    </xf>
    <xf numFmtId="0" fontId="6" fillId="0" borderId="21" xfId="0" applyFont="1" applyBorder="1" applyAlignment="1" applyProtection="1">
      <alignment horizontal="center"/>
      <protection locked="0" hidden="1"/>
    </xf>
    <xf numFmtId="0" fontId="0" fillId="0" borderId="5" xfId="0" applyBorder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  <protection locked="0"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6" xfId="0" applyBorder="1" applyAlignment="1" applyProtection="1">
      <alignment horizontal="center"/>
      <protection locked="0" hidden="1"/>
    </xf>
    <xf numFmtId="0" fontId="54" fillId="0" borderId="35" xfId="0" applyFont="1" applyBorder="1" applyAlignment="1" applyProtection="1">
      <alignment horizontal="center" vertical="center"/>
      <protection locked="0" hidden="1"/>
    </xf>
    <xf numFmtId="0" fontId="54" fillId="0" borderId="71" xfId="0" applyFont="1" applyBorder="1" applyAlignment="1" applyProtection="1">
      <alignment horizontal="center" vertical="center"/>
      <protection locked="0" hidden="1"/>
    </xf>
    <xf numFmtId="0" fontId="56" fillId="0" borderId="71" xfId="0" applyFont="1" applyBorder="1" applyAlignment="1" applyProtection="1">
      <alignment horizontal="center" vertical="center"/>
      <protection locked="0" hidden="1"/>
    </xf>
    <xf numFmtId="0" fontId="56" fillId="0" borderId="34" xfId="0" applyFont="1" applyBorder="1" applyAlignment="1" applyProtection="1">
      <alignment horizontal="center" vertical="center"/>
      <protection locked="0" hidden="1"/>
    </xf>
    <xf numFmtId="0" fontId="54" fillId="0" borderId="17" xfId="0" applyFont="1" applyBorder="1" applyAlignment="1" applyProtection="1">
      <alignment horizontal="center" vertical="center"/>
      <protection locked="0" hidden="1"/>
    </xf>
    <xf numFmtId="0" fontId="54" fillId="0" borderId="7" xfId="0" applyFont="1" applyBorder="1" applyAlignment="1" applyProtection="1">
      <alignment horizontal="center" vertical="center"/>
      <protection locked="0" hidden="1"/>
    </xf>
    <xf numFmtId="0" fontId="54" fillId="0" borderId="21" xfId="0" applyFont="1" applyBorder="1" applyAlignment="1" applyProtection="1">
      <alignment horizontal="center" vertical="center"/>
      <protection locked="0" hidden="1"/>
    </xf>
    <xf numFmtId="0" fontId="11" fillId="0" borderId="0" xfId="0" applyFont="1" applyBorder="1" applyAlignment="1" applyProtection="1">
      <alignment horizontal="center" vertical="center" wrapText="1"/>
      <protection locked="0" hidden="1"/>
    </xf>
    <xf numFmtId="0" fontId="11" fillId="0" borderId="0" xfId="0" applyFont="1" applyBorder="1" applyAlignment="1" applyProtection="1">
      <alignment horizontal="center" vertical="center"/>
      <protection locked="0" hidden="1"/>
    </xf>
    <xf numFmtId="0" fontId="11" fillId="0" borderId="29" xfId="0" applyFont="1" applyBorder="1" applyAlignment="1" applyProtection="1">
      <alignment horizontal="center" vertical="center"/>
      <protection locked="0" hidden="1"/>
    </xf>
    <xf numFmtId="0" fontId="0" fillId="0" borderId="20" xfId="0" applyBorder="1" applyAlignment="1" applyProtection="1">
      <alignment horizontal="center"/>
      <protection locked="0" hidden="1"/>
    </xf>
    <xf numFmtId="0" fontId="0" fillId="0" borderId="13" xfId="0" applyBorder="1" applyAlignment="1" applyProtection="1">
      <alignment horizontal="center"/>
      <protection locked="0" hidden="1"/>
    </xf>
    <xf numFmtId="0" fontId="10" fillId="0" borderId="17" xfId="0" applyFont="1" applyBorder="1" applyAlignment="1" applyProtection="1">
      <alignment horizontal="center" vertical="center"/>
      <protection locked="0" hidden="1"/>
    </xf>
    <xf numFmtId="0" fontId="10" fillId="0" borderId="21" xfId="0" applyFont="1" applyBorder="1" applyAlignment="1" applyProtection="1">
      <alignment horizontal="center" vertical="center"/>
      <protection locked="0" hidden="1"/>
    </xf>
    <xf numFmtId="0" fontId="0" fillId="0" borderId="29" xfId="0" applyBorder="1" applyAlignment="1" applyProtection="1">
      <alignment horizontal="center"/>
      <protection locked="0" hidden="1"/>
    </xf>
    <xf numFmtId="2" fontId="6" fillId="0" borderId="2" xfId="0" quotePrefix="1" applyNumberFormat="1" applyFont="1" applyBorder="1" applyAlignment="1" applyProtection="1">
      <alignment horizontal="center"/>
      <protection locked="0" hidden="1"/>
    </xf>
    <xf numFmtId="2" fontId="6" fillId="0" borderId="2" xfId="0" applyNumberFormat="1" applyFont="1" applyBorder="1" applyAlignment="1" applyProtection="1">
      <alignment horizontal="center"/>
      <protection locked="0" hidden="1"/>
    </xf>
    <xf numFmtId="0" fontId="13" fillId="0" borderId="2" xfId="0" applyFont="1" applyBorder="1" applyAlignment="1" applyProtection="1">
      <alignment horizontal="left" vertical="center"/>
      <protection locked="0" hidden="1"/>
    </xf>
    <xf numFmtId="0" fontId="13" fillId="0" borderId="0" xfId="0" applyFont="1" applyBorder="1" applyAlignment="1" applyProtection="1">
      <alignment horizontal="center" vertical="center"/>
      <protection locked="0" hidden="1"/>
    </xf>
    <xf numFmtId="0" fontId="11" fillId="0" borderId="2" xfId="0" applyFont="1" applyBorder="1" applyAlignment="1" applyProtection="1">
      <alignment horizontal="left"/>
      <protection locked="0" hidden="1"/>
    </xf>
    <xf numFmtId="0" fontId="11" fillId="0" borderId="75" xfId="0" applyFont="1" applyBorder="1" applyAlignment="1" applyProtection="1">
      <alignment horizontal="left"/>
      <protection locked="0" hidden="1"/>
    </xf>
    <xf numFmtId="0" fontId="13" fillId="0" borderId="2" xfId="0" applyFont="1" applyBorder="1" applyAlignment="1" applyProtection="1">
      <alignment horizontal="center" vertical="center"/>
      <protection locked="0" hidden="1"/>
    </xf>
    <xf numFmtId="167" fontId="10" fillId="0" borderId="2" xfId="0" applyNumberFormat="1" applyFont="1" applyBorder="1" applyAlignment="1" applyProtection="1">
      <alignment horizontal="center" vertical="center"/>
      <protection locked="0" hidden="1"/>
    </xf>
    <xf numFmtId="167" fontId="10" fillId="0" borderId="75" xfId="0" applyNumberFormat="1" applyFont="1" applyBorder="1" applyAlignment="1" applyProtection="1">
      <alignment horizontal="center" vertical="center"/>
      <protection locked="0" hidden="1"/>
    </xf>
    <xf numFmtId="0" fontId="6" fillId="0" borderId="2" xfId="0" applyFont="1" applyBorder="1" applyAlignment="1" applyProtection="1">
      <alignment horizontal="center" vertical="center"/>
      <protection locked="0" hidden="1"/>
    </xf>
    <xf numFmtId="0" fontId="7" fillId="0" borderId="0" xfId="0" applyFont="1" applyBorder="1" applyAlignment="1" applyProtection="1">
      <alignment horizontal="center" vertical="center"/>
      <protection locked="0" hidden="1"/>
    </xf>
    <xf numFmtId="0" fontId="7" fillId="0" borderId="29" xfId="0" applyFont="1" applyBorder="1" applyAlignment="1" applyProtection="1">
      <alignment horizontal="center" vertical="center"/>
      <protection locked="0" hidden="1"/>
    </xf>
    <xf numFmtId="0" fontId="29" fillId="0" borderId="2" xfId="0" applyFont="1" applyBorder="1" applyAlignment="1" applyProtection="1">
      <alignment horizontal="center"/>
      <protection locked="0" hidden="1"/>
    </xf>
    <xf numFmtId="0" fontId="62" fillId="0" borderId="17" xfId="0" applyFont="1" applyBorder="1" applyAlignment="1">
      <alignment horizontal="center" vertical="center"/>
    </xf>
    <xf numFmtId="0" fontId="62" fillId="0" borderId="7" xfId="0" applyFont="1" applyBorder="1" applyAlignment="1">
      <alignment horizontal="center" vertical="center"/>
    </xf>
    <xf numFmtId="0" fontId="62" fillId="0" borderId="21" xfId="0" applyFont="1" applyBorder="1" applyAlignment="1">
      <alignment horizontal="center" vertical="center"/>
    </xf>
    <xf numFmtId="0" fontId="17" fillId="0" borderId="17" xfId="4" applyFont="1" applyFill="1" applyBorder="1" applyAlignment="1" applyProtection="1">
      <alignment horizontal="center" vertical="center" wrapText="1"/>
      <protection hidden="1"/>
    </xf>
    <xf numFmtId="0" fontId="17" fillId="0" borderId="21" xfId="4" applyFont="1" applyFill="1" applyBorder="1" applyAlignment="1" applyProtection="1">
      <alignment horizontal="center" vertical="center" wrapText="1"/>
      <protection hidden="1"/>
    </xf>
    <xf numFmtId="0" fontId="31" fillId="0" borderId="17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" fillId="0" borderId="0" xfId="4" applyFont="1" applyBorder="1" applyAlignment="1" applyProtection="1">
      <alignment horizontal="center" vertical="center" wrapText="1"/>
      <protection hidden="1"/>
    </xf>
    <xf numFmtId="0" fontId="4" fillId="0" borderId="0" xfId="4" applyFont="1" applyBorder="1" applyAlignment="1" applyProtection="1">
      <alignment horizontal="center"/>
      <protection hidden="1"/>
    </xf>
    <xf numFmtId="0" fontId="48" fillId="0" borderId="17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 wrapText="1"/>
    </xf>
    <xf numFmtId="0" fontId="2" fillId="0" borderId="0" xfId="4" applyFont="1" applyBorder="1" applyAlignment="1" applyProtection="1">
      <alignment horizontal="left"/>
      <protection hidden="1"/>
    </xf>
    <xf numFmtId="0" fontId="17" fillId="0" borderId="0" xfId="4" applyFont="1" applyBorder="1" applyAlignment="1" applyProtection="1">
      <alignment horizontal="left"/>
      <protection hidden="1"/>
    </xf>
    <xf numFmtId="0" fontId="17" fillId="0" borderId="17" xfId="4" applyFont="1" applyFill="1" applyBorder="1" applyAlignment="1" applyProtection="1">
      <alignment horizontal="center" vertical="center"/>
      <protection hidden="1"/>
    </xf>
    <xf numFmtId="0" fontId="17" fillId="0" borderId="21" xfId="4" applyFont="1" applyFill="1" applyBorder="1" applyAlignment="1" applyProtection="1">
      <alignment horizontal="center" vertical="center"/>
      <protection hidden="1"/>
    </xf>
    <xf numFmtId="0" fontId="22" fillId="0" borderId="17" xfId="0" applyFont="1" applyBorder="1" applyAlignment="1" applyProtection="1">
      <alignment horizontal="center" vertical="center"/>
      <protection locked="0" hidden="1"/>
    </xf>
    <xf numFmtId="0" fontId="22" fillId="0" borderId="21" xfId="0" applyFont="1" applyBorder="1" applyAlignment="1" applyProtection="1">
      <alignment horizontal="center" vertical="center"/>
      <protection locked="0" hidden="1"/>
    </xf>
    <xf numFmtId="0" fontId="26" fillId="0" borderId="76" xfId="0" applyFont="1" applyBorder="1" applyAlignment="1" applyProtection="1">
      <alignment horizontal="right" vertical="center"/>
      <protection locked="0" hidden="1"/>
    </xf>
    <xf numFmtId="0" fontId="26" fillId="0" borderId="7" xfId="0" applyFont="1" applyBorder="1" applyAlignment="1" applyProtection="1">
      <alignment horizontal="right" vertical="center"/>
      <protection locked="0" hidden="1"/>
    </xf>
    <xf numFmtId="0" fontId="26" fillId="0" borderId="21" xfId="0" applyFont="1" applyBorder="1" applyAlignment="1" applyProtection="1">
      <alignment horizontal="right" vertical="center"/>
      <protection locked="0" hidden="1"/>
    </xf>
    <xf numFmtId="0" fontId="7" fillId="0" borderId="30" xfId="0" applyFont="1" applyBorder="1" applyAlignment="1" applyProtection="1">
      <alignment horizontal="center"/>
      <protection locked="0" hidden="1"/>
    </xf>
    <xf numFmtId="0" fontId="7" fillId="0" borderId="0" xfId="0" applyFont="1" applyBorder="1" applyAlignment="1" applyProtection="1">
      <alignment horizontal="center"/>
      <protection locked="0" hidden="1"/>
    </xf>
    <xf numFmtId="0" fontId="7" fillId="0" borderId="29" xfId="0" applyFont="1" applyBorder="1" applyAlignment="1" applyProtection="1">
      <alignment horizontal="center"/>
      <protection locked="0" hidden="1"/>
    </xf>
    <xf numFmtId="0" fontId="23" fillId="0" borderId="30" xfId="0" applyFont="1" applyBorder="1" applyAlignment="1" applyProtection="1">
      <alignment horizontal="center"/>
      <protection locked="0" hidden="1"/>
    </xf>
    <xf numFmtId="0" fontId="23" fillId="0" borderId="0" xfId="0" applyFont="1" applyBorder="1" applyAlignment="1" applyProtection="1">
      <alignment horizontal="center"/>
      <protection locked="0" hidden="1"/>
    </xf>
    <xf numFmtId="0" fontId="23" fillId="0" borderId="29" xfId="0" applyFont="1" applyBorder="1" applyAlignment="1" applyProtection="1">
      <alignment horizontal="center"/>
      <protection locked="0" hidden="1"/>
    </xf>
    <xf numFmtId="0" fontId="27" fillId="0" borderId="35" xfId="0" applyFont="1" applyBorder="1" applyAlignment="1" applyProtection="1">
      <alignment horizontal="center" vertical="center"/>
      <protection locked="0" hidden="1"/>
    </xf>
    <xf numFmtId="0" fontId="27" fillId="0" borderId="71" xfId="0" applyFont="1" applyBorder="1" applyAlignment="1" applyProtection="1">
      <alignment horizontal="center" vertical="center"/>
      <protection locked="0" hidden="1"/>
    </xf>
    <xf numFmtId="0" fontId="27" fillId="0" borderId="34" xfId="0" applyFont="1" applyBorder="1" applyAlignment="1" applyProtection="1">
      <alignment horizontal="center" vertical="center"/>
      <protection locked="0" hidden="1"/>
    </xf>
    <xf numFmtId="0" fontId="19" fillId="0" borderId="30" xfId="0" applyFont="1" applyBorder="1" applyAlignment="1" applyProtection="1">
      <alignment horizontal="center"/>
      <protection locked="0" hidden="1"/>
    </xf>
    <xf numFmtId="0" fontId="19" fillId="0" borderId="0" xfId="0" applyFont="1" applyBorder="1" applyAlignment="1" applyProtection="1">
      <alignment horizontal="center"/>
      <protection locked="0" hidden="1"/>
    </xf>
    <xf numFmtId="0" fontId="19" fillId="0" borderId="29" xfId="0" applyFont="1" applyBorder="1" applyAlignment="1" applyProtection="1">
      <alignment horizontal="center"/>
      <protection locked="0" hidden="1"/>
    </xf>
    <xf numFmtId="0" fontId="25" fillId="0" borderId="3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29" xfId="0" applyFont="1" applyBorder="1" applyAlignment="1">
      <alignment horizontal="center"/>
    </xf>
    <xf numFmtId="0" fontId="53" fillId="0" borderId="17" xfId="0" applyFont="1" applyBorder="1" applyAlignment="1" applyProtection="1">
      <alignment horizontal="center" vertical="center" wrapText="1"/>
      <protection locked="0" hidden="1"/>
    </xf>
    <xf numFmtId="0" fontId="53" fillId="0" borderId="21" xfId="0" applyFont="1" applyBorder="1" applyAlignment="1" applyProtection="1">
      <alignment horizontal="center" vertical="center" wrapText="1"/>
      <protection locked="0" hidden="1"/>
    </xf>
    <xf numFmtId="0" fontId="54" fillId="0" borderId="1" xfId="0" applyFont="1" applyBorder="1" applyAlignment="1" applyProtection="1">
      <alignment horizontal="center" vertical="center"/>
      <protection locked="0" hidden="1"/>
    </xf>
    <xf numFmtId="0" fontId="7" fillId="0" borderId="32" xfId="0" applyFont="1" applyBorder="1" applyAlignment="1" applyProtection="1">
      <alignment horizontal="center"/>
      <protection locked="0" hidden="1"/>
    </xf>
    <xf numFmtId="0" fontId="7" fillId="0" borderId="33" xfId="0" applyFont="1" applyBorder="1" applyAlignment="1" applyProtection="1">
      <alignment horizontal="center"/>
      <protection locked="0" hidden="1"/>
    </xf>
    <xf numFmtId="0" fontId="55" fillId="0" borderId="30" xfId="0" applyFont="1" applyBorder="1" applyAlignment="1" applyProtection="1">
      <alignment horizontal="left"/>
      <protection locked="0" hidden="1"/>
    </xf>
    <xf numFmtId="0" fontId="55" fillId="0" borderId="0" xfId="0" applyFont="1" applyBorder="1" applyAlignment="1" applyProtection="1">
      <alignment horizontal="left"/>
      <protection locked="0" hidden="1"/>
    </xf>
    <xf numFmtId="0" fontId="55" fillId="0" borderId="29" xfId="0" applyFont="1" applyBorder="1" applyAlignment="1" applyProtection="1">
      <alignment horizontal="left"/>
      <protection locked="0" hidden="1"/>
    </xf>
    <xf numFmtId="0" fontId="53" fillId="0" borderId="17" xfId="0" applyFont="1" applyBorder="1" applyAlignment="1" applyProtection="1">
      <alignment horizontal="center" vertical="center"/>
      <protection locked="0" hidden="1"/>
    </xf>
    <xf numFmtId="0" fontId="53" fillId="0" borderId="7" xfId="0" applyFont="1" applyBorder="1" applyAlignment="1" applyProtection="1">
      <alignment horizontal="center" vertical="center"/>
      <protection locked="0" hidden="1"/>
    </xf>
    <xf numFmtId="0" fontId="53" fillId="0" borderId="21" xfId="0" applyFont="1" applyBorder="1" applyAlignment="1" applyProtection="1">
      <alignment horizontal="center" vertical="center"/>
      <protection locked="0" hidden="1"/>
    </xf>
    <xf numFmtId="0" fontId="53" fillId="0" borderId="7" xfId="0" applyFont="1" applyBorder="1" applyAlignment="1" applyProtection="1">
      <alignment horizontal="center" vertical="center" wrapText="1"/>
      <protection locked="0" hidden="1"/>
    </xf>
    <xf numFmtId="14" fontId="33" fillId="0" borderId="1" xfId="0" applyNumberFormat="1" applyFont="1" applyBorder="1" applyAlignment="1" applyProtection="1">
      <alignment horizontal="center" vertical="center"/>
      <protection locked="0" hidden="1"/>
    </xf>
  </cellXfs>
  <cellStyles count="11">
    <cellStyle name="60% - Accent2" xfId="1" builtinId="36"/>
    <cellStyle name="Accent4" xfId="2" builtinId="41"/>
    <cellStyle name="Hyperlink" xfId="10" builtinId="8"/>
    <cellStyle name="Normal" xfId="0" builtinId="0"/>
    <cellStyle name="Normal 2" xfId="6"/>
    <cellStyle name="Normal 2 2" xfId="3"/>
    <cellStyle name="Normal 2 2 2" xfId="9"/>
    <cellStyle name="Normal 2 7" xfId="8"/>
    <cellStyle name="Normal 2 8" xfId="7"/>
    <cellStyle name="Normal 3" xfId="4"/>
    <cellStyle name="Normal 5" xfId="5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dashed">
          <color indexed="64"/>
        </left>
        <right/>
        <top/>
        <bottom style="dashed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dashed">
          <color indexed="64"/>
        </left>
        <right/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/>
        <bottom style="dashed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/>
        <bottom style="dashed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/>
        <bottom style="dashed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/>
        <bottom style="dashed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/>
        <bottom style="dashed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 style="dash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/>
        <right style="dashed">
          <color indexed="64"/>
        </right>
        <top/>
        <bottom style="dashed">
          <color indexed="64"/>
        </bottom>
      </border>
    </dxf>
    <dxf>
      <border outline="0"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protection locked="0" hidden="0"/>
    </dxf>
    <dxf>
      <border outline="0"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  <protection locked="0" hidden="0"/>
    </dxf>
  </dxfs>
  <tableStyles count="0" defaultTableStyle="TableStyleMedium9" defaultPivotStyle="PivotStyleLight16"/>
  <colors>
    <mruColors>
      <color rgb="FF00FF00"/>
      <color rgb="FFD8E4BC"/>
      <color rgb="FFFFFF99"/>
      <color rgb="FFA6A6A6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DAT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DATA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DATA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DAT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DATA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DAT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150125</xdr:colOff>
      <xdr:row>2</xdr:row>
      <xdr:rowOff>60959</xdr:rowOff>
    </xdr:from>
    <xdr:to>
      <xdr:col>22</xdr:col>
      <xdr:colOff>49156</xdr:colOff>
      <xdr:row>9</xdr:row>
      <xdr:rowOff>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795265" y="571499"/>
          <a:ext cx="1552571" cy="1805941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342899</xdr:colOff>
      <xdr:row>3</xdr:row>
      <xdr:rowOff>9525</xdr:rowOff>
    </xdr:from>
    <xdr:to>
      <xdr:col>16</xdr:col>
      <xdr:colOff>217192</xdr:colOff>
      <xdr:row>6</xdr:row>
      <xdr:rowOff>144780</xdr:rowOff>
    </xdr:to>
    <xdr:sp macro="" textlink="">
      <xdr:nvSpPr>
        <xdr:cNvPr id="2" name="Ov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962774" y="657225"/>
          <a:ext cx="1097280" cy="601980"/>
        </a:xfrm>
        <a:prstGeom prst="ellipse">
          <a:avLst/>
        </a:prstGeom>
        <a:gradFill>
          <a:gsLst>
            <a:gs pos="0">
              <a:srgbClr val="03D4A8"/>
            </a:gs>
            <a:gs pos="25000">
              <a:srgbClr val="21D6E0"/>
            </a:gs>
            <a:gs pos="75000">
              <a:srgbClr val="0087E6"/>
            </a:gs>
            <a:gs pos="100000">
              <a:srgbClr val="005CBF"/>
            </a:gs>
          </a:gsLst>
          <a:lin ang="16200000" scaled="0"/>
        </a:grad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DATA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489585</xdr:colOff>
      <xdr:row>6</xdr:row>
      <xdr:rowOff>85725</xdr:rowOff>
    </xdr:from>
    <xdr:to>
      <xdr:col>22</xdr:col>
      <xdr:colOff>356180</xdr:colOff>
      <xdr:row>8</xdr:row>
      <xdr:rowOff>230505</xdr:rowOff>
    </xdr:to>
    <xdr:sp macro="" textlink="">
      <xdr:nvSpPr>
        <xdr:cNvPr id="3" name="Ova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11010900" y="2028825"/>
          <a:ext cx="1097280" cy="640080"/>
        </a:xfrm>
        <a:prstGeom prst="ellipse">
          <a:avLst/>
        </a:prstGeom>
        <a:gradFill>
          <a:gsLst>
            <a:gs pos="0">
              <a:srgbClr val="03D4A8"/>
            </a:gs>
            <a:gs pos="25000">
              <a:srgbClr val="21D6E0"/>
            </a:gs>
            <a:gs pos="75000">
              <a:srgbClr val="0087E6"/>
            </a:gs>
            <a:gs pos="100000">
              <a:srgbClr val="005CBF"/>
            </a:gs>
          </a:gsLst>
          <a:lin ang="16200000" scaled="0"/>
        </a:grad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DATA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205740</xdr:colOff>
      <xdr:row>60</xdr:row>
      <xdr:rowOff>85724</xdr:rowOff>
    </xdr:from>
    <xdr:to>
      <xdr:col>4</xdr:col>
      <xdr:colOff>78145</xdr:colOff>
      <xdr:row>63</xdr:row>
      <xdr:rowOff>11523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447675" y="10153649"/>
          <a:ext cx="723900" cy="5048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NBST/Bank   Seal  </a:t>
          </a:r>
        </a:p>
      </xdr:txBody>
    </xdr:sp>
    <xdr:clientData/>
  </xdr:twoCellAnchor>
  <xdr:twoCellAnchor>
    <xdr:from>
      <xdr:col>25</xdr:col>
      <xdr:colOff>264795</xdr:colOff>
      <xdr:row>2</xdr:row>
      <xdr:rowOff>47625</xdr:rowOff>
    </xdr:from>
    <xdr:to>
      <xdr:col>27</xdr:col>
      <xdr:colOff>139088</xdr:colOff>
      <xdr:row>4</xdr:row>
      <xdr:rowOff>108585</xdr:rowOff>
    </xdr:to>
    <xdr:sp macro="" textlink="">
      <xdr:nvSpPr>
        <xdr:cNvPr id="4" name="Ova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>
        <a:xfrm>
          <a:off x="6991350" y="733425"/>
          <a:ext cx="1097280" cy="640080"/>
        </a:xfrm>
        <a:prstGeom prst="ellipse">
          <a:avLst/>
        </a:prstGeom>
        <a:gradFill>
          <a:gsLst>
            <a:gs pos="0">
              <a:srgbClr val="03D4A8"/>
            </a:gs>
            <a:gs pos="25000">
              <a:srgbClr val="21D6E0"/>
            </a:gs>
            <a:gs pos="75000">
              <a:srgbClr val="0087E6"/>
            </a:gs>
            <a:gs pos="100000">
              <a:srgbClr val="005CBF"/>
            </a:gs>
          </a:gsLst>
          <a:lin ang="16200000" scaled="0"/>
        </a:grad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DATA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226694</xdr:colOff>
      <xdr:row>3</xdr:row>
      <xdr:rowOff>116205</xdr:rowOff>
    </xdr:from>
    <xdr:to>
      <xdr:col>16</xdr:col>
      <xdr:colOff>118212</xdr:colOff>
      <xdr:row>6</xdr:row>
      <xdr:rowOff>156210</xdr:rowOff>
    </xdr:to>
    <xdr:sp macro="" textlink="">
      <xdr:nvSpPr>
        <xdr:cNvPr id="2" name="Ov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7029449" y="857250"/>
          <a:ext cx="1097280" cy="640080"/>
        </a:xfrm>
        <a:prstGeom prst="ellipse">
          <a:avLst/>
        </a:prstGeom>
        <a:gradFill>
          <a:gsLst>
            <a:gs pos="0">
              <a:srgbClr val="03D4A8"/>
            </a:gs>
            <a:gs pos="25000">
              <a:srgbClr val="21D6E0"/>
            </a:gs>
            <a:gs pos="75000">
              <a:srgbClr val="0087E6"/>
            </a:gs>
            <a:gs pos="100000">
              <a:srgbClr val="005CBF"/>
            </a:gs>
          </a:gsLst>
          <a:lin ang="16200000" scaled="0"/>
        </a:grad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DATA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</xdr:colOff>
      <xdr:row>39</xdr:row>
      <xdr:rowOff>0</xdr:rowOff>
    </xdr:from>
    <xdr:to>
      <xdr:col>2</xdr:col>
      <xdr:colOff>80010</xdr:colOff>
      <xdr:row>42</xdr:row>
      <xdr:rowOff>59079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114300" y="7029450"/>
          <a:ext cx="647700" cy="638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D.D.O.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Seal</a:t>
          </a:r>
        </a:p>
      </xdr:txBody>
    </xdr:sp>
    <xdr:clientData/>
  </xdr:twoCellAnchor>
  <xdr:twoCellAnchor>
    <xdr:from>
      <xdr:col>16</xdr:col>
      <xdr:colOff>47625</xdr:colOff>
      <xdr:row>38</xdr:row>
      <xdr:rowOff>59055</xdr:rowOff>
    </xdr:from>
    <xdr:to>
      <xdr:col>19</xdr:col>
      <xdr:colOff>11482</xdr:colOff>
      <xdr:row>42</xdr:row>
      <xdr:rowOff>87630</xdr:rowOff>
    </xdr:to>
    <xdr:sp macro="" textlink="">
      <xdr:nvSpPr>
        <xdr:cNvPr id="6" name="Oval 2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3829050" y="6905625"/>
          <a:ext cx="800100" cy="7905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Treasury Seal</a:t>
          </a:r>
        </a:p>
      </xdr:txBody>
    </xdr:sp>
    <xdr:clientData/>
  </xdr:twoCellAnchor>
  <xdr:twoCellAnchor>
    <xdr:from>
      <xdr:col>26</xdr:col>
      <xdr:colOff>9524</xdr:colOff>
      <xdr:row>38</xdr:row>
      <xdr:rowOff>47624</xdr:rowOff>
    </xdr:from>
    <xdr:to>
      <xdr:col>28</xdr:col>
      <xdr:colOff>127722</xdr:colOff>
      <xdr:row>42</xdr:row>
      <xdr:rowOff>76198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>
        <a:xfrm>
          <a:off x="6343649" y="6886574"/>
          <a:ext cx="628651" cy="790574"/>
        </a:xfrm>
        <a:prstGeom prst="ellipse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050"/>
            <a:t>DDOSeal</a:t>
          </a:r>
        </a:p>
      </xdr:txBody>
    </xdr:sp>
    <xdr:clientData/>
  </xdr:twoCellAnchor>
  <xdr:twoCellAnchor>
    <xdr:from>
      <xdr:col>46</xdr:col>
      <xdr:colOff>116205</xdr:colOff>
      <xdr:row>4</xdr:row>
      <xdr:rowOff>173355</xdr:rowOff>
    </xdr:from>
    <xdr:to>
      <xdr:col>47</xdr:col>
      <xdr:colOff>609720</xdr:colOff>
      <xdr:row>8</xdr:row>
      <xdr:rowOff>51435</xdr:rowOff>
    </xdr:to>
    <xdr:sp macro="" textlink="">
      <xdr:nvSpPr>
        <xdr:cNvPr id="8" name="Oval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SpPr/>
      </xdr:nvSpPr>
      <xdr:spPr>
        <a:xfrm>
          <a:off x="11325225" y="1219200"/>
          <a:ext cx="1097280" cy="640080"/>
        </a:xfrm>
        <a:prstGeom prst="ellipse">
          <a:avLst/>
        </a:prstGeom>
        <a:gradFill>
          <a:gsLst>
            <a:gs pos="0">
              <a:srgbClr val="03D4A8"/>
            </a:gs>
            <a:gs pos="25000">
              <a:srgbClr val="21D6E0"/>
            </a:gs>
            <a:gs pos="75000">
              <a:srgbClr val="0087E6"/>
            </a:gs>
            <a:gs pos="100000">
              <a:srgbClr val="005CBF"/>
            </a:gs>
          </a:gsLst>
          <a:lin ang="16200000" scaled="0"/>
        </a:grad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DATA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491490</xdr:colOff>
      <xdr:row>7</xdr:row>
      <xdr:rowOff>161925</xdr:rowOff>
    </xdr:from>
    <xdr:to>
      <xdr:col>12</xdr:col>
      <xdr:colOff>365783</xdr:colOff>
      <xdr:row>10</xdr:row>
      <xdr:rowOff>1905</xdr:rowOff>
    </xdr:to>
    <xdr:sp macro="" textlink="">
      <xdr:nvSpPr>
        <xdr:cNvPr id="2" name="Ov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7581900" y="1590675"/>
          <a:ext cx="1097280" cy="640080"/>
        </a:xfrm>
        <a:prstGeom prst="ellipse">
          <a:avLst/>
        </a:prstGeom>
        <a:gradFill>
          <a:gsLst>
            <a:gs pos="0">
              <a:srgbClr val="03D4A8"/>
            </a:gs>
            <a:gs pos="25000">
              <a:srgbClr val="21D6E0"/>
            </a:gs>
            <a:gs pos="75000">
              <a:srgbClr val="0087E6"/>
            </a:gs>
            <a:gs pos="100000">
              <a:srgbClr val="005CBF"/>
            </a:gs>
          </a:gsLst>
          <a:lin ang="16200000" scaled="0"/>
        </a:gradFill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j-lt"/>
            </a:rPr>
            <a:t>TADA</a:t>
          </a:r>
        </a:p>
      </xdr:txBody>
    </xdr:sp>
    <xdr:clientData/>
  </xdr:twoCellAnchor>
  <xdr:twoCellAnchor>
    <xdr:from>
      <xdr:col>10</xdr:col>
      <xdr:colOff>49528</xdr:colOff>
      <xdr:row>11</xdr:row>
      <xdr:rowOff>180976</xdr:rowOff>
    </xdr:from>
    <xdr:to>
      <xdr:col>13</xdr:col>
      <xdr:colOff>205711</xdr:colOff>
      <xdr:row>14</xdr:row>
      <xdr:rowOff>87659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/>
      </xdr:nvSpPr>
      <xdr:spPr>
        <a:xfrm>
          <a:off x="7610473" y="2628901"/>
          <a:ext cx="1981201" cy="51435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200">
              <a:solidFill>
                <a:srgbClr val="FF0000"/>
              </a:solidFill>
            </a:rPr>
            <a:t>Any</a:t>
          </a:r>
          <a:r>
            <a:rPr lang="en-US" sz="1200" baseline="0">
              <a:solidFill>
                <a:srgbClr val="FF0000"/>
              </a:solidFill>
            </a:rPr>
            <a:t> change Bank IFSC  code  cells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3" name="Table3" displayName="Table3" ref="B13:AC62" headerRowCount="0" totalsRowShown="0" headerRowDxfId="59" dataDxfId="57" headerRowBorderDxfId="58" tableBorderDxfId="56">
  <tableColumns count="28">
    <tableColumn id="1" name="Column1" headerRowDxfId="55" dataDxfId="54"/>
    <tableColumn id="2" name="Column2" headerRowDxfId="53" dataDxfId="52"/>
    <tableColumn id="3" name="Column3" headerRowDxfId="51" dataDxfId="50"/>
    <tableColumn id="4" name="Column4" headerRowDxfId="49" dataDxfId="48"/>
    <tableColumn id="5" name="Column5" headerRowDxfId="47" dataDxfId="46"/>
    <tableColumn id="6" name="Column6" headerRowDxfId="45" dataDxfId="44"/>
    <tableColumn id="7" name="Column7" headerRowDxfId="43" dataDxfId="42"/>
    <tableColumn id="8" name="Column8" headerRowDxfId="41" dataDxfId="40"/>
    <tableColumn id="28" name="Column28" headerRowDxfId="39" dataDxfId="38"/>
    <tableColumn id="9" name="Column9" headerRowDxfId="37" dataDxfId="36"/>
    <tableColumn id="10" name="Column10" headerRowDxfId="35" dataDxfId="34"/>
    <tableColumn id="11" name="Column11" headerRowDxfId="33" dataDxfId="32"/>
    <tableColumn id="24" name="Column24" headerRowDxfId="31" dataDxfId="30"/>
    <tableColumn id="12" name="Column12" headerRowDxfId="29" dataDxfId="28"/>
    <tableColumn id="13" name="Column13" headerRowDxfId="27" dataDxfId="26"/>
    <tableColumn id="25" name="Column25" headerRowDxfId="25" dataDxfId="24"/>
    <tableColumn id="14" name="Column14" headerRowDxfId="23" dataDxfId="22"/>
    <tableColumn id="15" name="Column15" headerRowDxfId="21" dataDxfId="20"/>
    <tableColumn id="26" name="Column26" headerRowDxfId="19" dataDxfId="18"/>
    <tableColumn id="16" name="Column16" headerRowDxfId="17" dataDxfId="16"/>
    <tableColumn id="17" name="Column17" headerRowDxfId="15" dataDxfId="14"/>
    <tableColumn id="27" name="Column27" headerRowDxfId="13" dataDxfId="12"/>
    <tableColumn id="18" name="Column18" headerRowDxfId="11" dataDxfId="10"/>
    <tableColumn id="19" name="Column19" headerRowDxfId="9" dataDxfId="8"/>
    <tableColumn id="20" name="Column20" headerRowDxfId="7" dataDxfId="6"/>
    <tableColumn id="21" name="Column21" headerRowDxfId="5" dataDxfId="4"/>
    <tableColumn id="22" name="Column22" headerRowDxfId="3" dataDxfId="2"/>
    <tableColumn id="23" name="Column23" headerRowDxfId="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table" Target="../tables/table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http://www.teachernews.in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10" Type="http://schemas.openxmlformats.org/officeDocument/2006/relationships/drawing" Target="../drawings/drawing2.xml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10" Type="http://schemas.openxmlformats.org/officeDocument/2006/relationships/drawing" Target="../drawings/drawing3.xml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.bin"/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10" Type="http://schemas.openxmlformats.org/officeDocument/2006/relationships/drawing" Target="../drawings/drawing4.xml"/><Relationship Id="rId4" Type="http://schemas.openxmlformats.org/officeDocument/2006/relationships/printerSettings" Target="../printerSettings/printerSettings31.bin"/><Relationship Id="rId9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10" Type="http://schemas.openxmlformats.org/officeDocument/2006/relationships/drawing" Target="../drawings/drawing5.xml"/><Relationship Id="rId4" Type="http://schemas.openxmlformats.org/officeDocument/2006/relationships/printerSettings" Target="../printerSettings/printerSettings40.bin"/><Relationship Id="rId9" Type="http://schemas.openxmlformats.org/officeDocument/2006/relationships/printerSettings" Target="../printerSettings/printerSettings4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10" Type="http://schemas.openxmlformats.org/officeDocument/2006/relationships/drawing" Target="../drawings/drawing6.xml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2.bin"/><Relationship Id="rId3" Type="http://schemas.openxmlformats.org/officeDocument/2006/relationships/printerSettings" Target="../printerSettings/printerSettings57.bin"/><Relationship Id="rId7" Type="http://schemas.openxmlformats.org/officeDocument/2006/relationships/printerSettings" Target="../printerSettings/printerSettings61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6" Type="http://schemas.openxmlformats.org/officeDocument/2006/relationships/printerSettings" Target="../printerSettings/printerSettings60.bin"/><Relationship Id="rId5" Type="http://schemas.openxmlformats.org/officeDocument/2006/relationships/printerSettings" Target="../printerSettings/printerSettings59.bin"/><Relationship Id="rId4" Type="http://schemas.openxmlformats.org/officeDocument/2006/relationships/printerSettings" Target="../printerSettings/printerSettings58.bin"/><Relationship Id="rId9" Type="http://schemas.openxmlformats.org/officeDocument/2006/relationships/printerSettings" Target="../printerSettings/printerSettings63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70C0"/>
  </sheetPr>
  <dimension ref="A1:HZ1136"/>
  <sheetViews>
    <sheetView zoomScale="90" zoomScaleNormal="90" workbookViewId="0">
      <selection activeCell="N20" sqref="N20"/>
    </sheetView>
  </sheetViews>
  <sheetFormatPr defaultColWidth="9.140625" defaultRowHeight="14.25"/>
  <cols>
    <col min="1" max="1" width="2.85546875" style="274" customWidth="1"/>
    <col min="2" max="2" width="4.42578125" style="286" customWidth="1"/>
    <col min="3" max="3" width="5.140625" style="286" customWidth="1"/>
    <col min="4" max="4" width="24.28515625" style="274" customWidth="1"/>
    <col min="5" max="5" width="10.42578125" style="274" customWidth="1"/>
    <col min="6" max="6" width="12.140625" style="267" customWidth="1"/>
    <col min="7" max="7" width="21.28515625" style="274" customWidth="1"/>
    <col min="8" max="8" width="13.28515625" style="274" customWidth="1"/>
    <col min="9" max="9" width="9.140625" style="286" customWidth="1"/>
    <col min="10" max="10" width="7" style="286" customWidth="1"/>
    <col min="11" max="11" width="7.7109375" style="286" customWidth="1"/>
    <col min="12" max="12" width="9.85546875" style="286" customWidth="1"/>
    <col min="13" max="14" width="5.7109375" style="286" customWidth="1"/>
    <col min="15" max="15" width="6.7109375" style="286" customWidth="1"/>
    <col min="16" max="17" width="5.7109375" style="286" customWidth="1"/>
    <col min="18" max="18" width="6.7109375" style="286" customWidth="1"/>
    <col min="19" max="20" width="5.7109375" style="286" customWidth="1"/>
    <col min="21" max="21" width="6.7109375" style="286" customWidth="1"/>
    <col min="22" max="23" width="5.7109375" style="274" customWidth="1"/>
    <col min="24" max="24" width="6.7109375" style="274" customWidth="1"/>
    <col min="25" max="25" width="14.85546875" style="286" hidden="1" customWidth="1"/>
    <col min="26" max="26" width="15.7109375" style="286" hidden="1" customWidth="1"/>
    <col min="27" max="27" width="15" style="286" hidden="1" customWidth="1"/>
    <col min="28" max="28" width="9.28515625" style="285" customWidth="1"/>
    <col min="29" max="29" width="11.7109375" style="285" customWidth="1"/>
    <col min="30" max="30" width="2.85546875" style="274" customWidth="1"/>
    <col min="31" max="31" width="1.28515625" style="311" customWidth="1"/>
    <col min="32" max="67" width="9.140625" style="311"/>
    <col min="68" max="68" width="9.7109375" style="311" bestFit="1" customWidth="1"/>
    <col min="69" max="74" width="9.140625" style="311"/>
    <col min="75" max="75" width="10.85546875" style="311" customWidth="1"/>
    <col min="76" max="76" width="11.85546875" style="311" customWidth="1"/>
    <col min="77" max="77" width="11" style="311" customWidth="1"/>
    <col min="78" max="78" width="10.7109375" style="311" customWidth="1"/>
    <col min="79" max="79" width="11.140625" style="311" customWidth="1"/>
    <col min="80" max="81" width="9.140625" style="311"/>
    <col min="82" max="82" width="10.28515625" style="311" customWidth="1"/>
    <col min="83" max="83" width="9.140625" style="311"/>
    <col min="84" max="84" width="11.28515625" style="311" customWidth="1"/>
    <col min="85" max="85" width="11.7109375" style="311" customWidth="1"/>
    <col min="86" max="86" width="13.140625" style="311" customWidth="1"/>
    <col min="87" max="87" width="10.7109375" style="311" bestFit="1" customWidth="1"/>
    <col min="88" max="234" width="9.140625" style="311"/>
    <col min="235" max="16384" width="9.140625" style="312"/>
  </cols>
  <sheetData>
    <row r="1" spans="1:234">
      <c r="A1" s="411"/>
      <c r="B1" s="412"/>
      <c r="C1" s="412"/>
      <c r="D1" s="411"/>
      <c r="E1" s="411"/>
      <c r="F1" s="413"/>
      <c r="G1" s="411"/>
      <c r="H1" s="411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1"/>
      <c r="W1" s="411"/>
      <c r="X1" s="411"/>
      <c r="Y1" s="412"/>
      <c r="Z1" s="412"/>
      <c r="AA1" s="412"/>
      <c r="AB1" s="414"/>
      <c r="AC1" s="414"/>
      <c r="AD1" s="411"/>
    </row>
    <row r="2" spans="1:234" ht="26.45" customHeight="1">
      <c r="A2" s="407"/>
      <c r="B2" s="456" t="s">
        <v>365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  <c r="AD2" s="407"/>
      <c r="AF2" s="313"/>
      <c r="AG2" s="313"/>
    </row>
    <row r="3" spans="1:234" ht="21" customHeight="1">
      <c r="A3" s="407"/>
      <c r="B3" s="402"/>
      <c r="C3" s="402"/>
      <c r="D3" s="403"/>
      <c r="E3" s="404"/>
      <c r="F3" s="405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2"/>
      <c r="V3" s="407"/>
      <c r="W3" s="407"/>
      <c r="X3" s="407"/>
      <c r="Y3" s="402"/>
      <c r="Z3" s="408"/>
      <c r="AA3" s="402"/>
      <c r="AB3" s="409"/>
      <c r="AC3" s="409"/>
      <c r="AD3" s="407"/>
      <c r="AF3" s="313"/>
      <c r="AG3" s="313"/>
    </row>
    <row r="4" spans="1:234" ht="21" customHeight="1">
      <c r="A4" s="407"/>
      <c r="B4" s="402"/>
      <c r="C4" s="402"/>
      <c r="D4" s="314" t="s">
        <v>355</v>
      </c>
      <c r="E4" s="315" t="s">
        <v>19</v>
      </c>
      <c r="F4" s="481" t="s">
        <v>371</v>
      </c>
      <c r="G4" s="482"/>
      <c r="H4" s="487" t="s">
        <v>359</v>
      </c>
      <c r="I4" s="480"/>
      <c r="J4" s="488"/>
      <c r="K4" s="423" t="s">
        <v>376</v>
      </c>
      <c r="L4" s="423" t="s">
        <v>377</v>
      </c>
      <c r="M4" s="496" t="s">
        <v>323</v>
      </c>
      <c r="N4" s="497"/>
      <c r="O4" s="497"/>
      <c r="P4" s="500" t="s">
        <v>373</v>
      </c>
      <c r="Q4" s="500"/>
      <c r="R4" s="501"/>
      <c r="S4" s="406"/>
      <c r="T4" s="406"/>
      <c r="U4" s="402"/>
      <c r="V4" s="407"/>
      <c r="W4" s="490" t="s">
        <v>367</v>
      </c>
      <c r="X4" s="490"/>
      <c r="Y4" s="490"/>
      <c r="Z4" s="490"/>
      <c r="AA4" s="490"/>
      <c r="AB4" s="490"/>
      <c r="AC4" s="490"/>
      <c r="AD4" s="407"/>
      <c r="AF4" s="313"/>
      <c r="AG4" s="313"/>
    </row>
    <row r="5" spans="1:234" ht="21" customHeight="1">
      <c r="A5" s="407"/>
      <c r="B5" s="402"/>
      <c r="C5" s="402"/>
      <c r="D5" s="480" t="s">
        <v>356</v>
      </c>
      <c r="E5" s="480"/>
      <c r="F5" s="483" t="s">
        <v>372</v>
      </c>
      <c r="G5" s="483"/>
      <c r="H5" s="494" t="s">
        <v>353</v>
      </c>
      <c r="I5" s="494"/>
      <c r="J5" s="401"/>
      <c r="K5" s="495" t="s">
        <v>354</v>
      </c>
      <c r="L5" s="495"/>
      <c r="M5" s="495"/>
      <c r="N5" s="495"/>
      <c r="O5" s="495"/>
      <c r="P5" s="486"/>
      <c r="Q5" s="486"/>
      <c r="R5" s="486"/>
      <c r="S5" s="410"/>
      <c r="T5" s="406"/>
      <c r="U5" s="402"/>
      <c r="V5" s="407"/>
      <c r="W5" s="407"/>
      <c r="X5" s="422"/>
      <c r="Y5" s="422"/>
      <c r="Z5" s="408"/>
      <c r="AA5" s="402"/>
      <c r="AB5" s="409"/>
      <c r="AC5" s="409"/>
      <c r="AD5" s="407"/>
      <c r="AF5" s="313"/>
      <c r="AG5" s="313"/>
    </row>
    <row r="6" spans="1:234" ht="21" customHeight="1">
      <c r="A6" s="407"/>
      <c r="B6" s="402"/>
      <c r="C6" s="402"/>
      <c r="D6" s="480" t="s">
        <v>357</v>
      </c>
      <c r="E6" s="480"/>
      <c r="F6" s="483" t="s">
        <v>375</v>
      </c>
      <c r="G6" s="483"/>
      <c r="H6" s="494" t="s">
        <v>360</v>
      </c>
      <c r="I6" s="494"/>
      <c r="J6" s="401"/>
      <c r="K6" s="485" t="s">
        <v>374</v>
      </c>
      <c r="L6" s="493"/>
      <c r="M6" s="498" t="s">
        <v>351</v>
      </c>
      <c r="N6" s="499"/>
      <c r="O6" s="499"/>
      <c r="P6" s="502">
        <v>2024</v>
      </c>
      <c r="Q6" s="502"/>
      <c r="R6" s="503"/>
      <c r="S6" s="410"/>
      <c r="T6" s="406"/>
      <c r="U6" s="402"/>
      <c r="V6" s="407"/>
      <c r="W6" s="491" t="s">
        <v>368</v>
      </c>
      <c r="X6" s="491"/>
      <c r="Y6" s="491"/>
      <c r="Z6" s="491"/>
      <c r="AA6" s="491"/>
      <c r="AB6" s="491"/>
      <c r="AC6" s="491"/>
      <c r="AD6" s="407"/>
      <c r="AF6" s="313"/>
      <c r="AG6" s="313"/>
    </row>
    <row r="7" spans="1:234" ht="21" customHeight="1">
      <c r="A7" s="407"/>
      <c r="B7" s="402"/>
      <c r="C7" s="402"/>
      <c r="D7" s="480" t="s">
        <v>352</v>
      </c>
      <c r="E7" s="480"/>
      <c r="F7" s="483" t="s">
        <v>396</v>
      </c>
      <c r="G7" s="483"/>
      <c r="H7" s="494" t="s">
        <v>361</v>
      </c>
      <c r="I7" s="494"/>
      <c r="J7" s="401"/>
      <c r="K7" s="372">
        <v>7</v>
      </c>
      <c r="L7" s="373">
        <v>45570</v>
      </c>
      <c r="M7" s="487" t="s">
        <v>2</v>
      </c>
      <c r="N7" s="480"/>
      <c r="O7" s="480"/>
      <c r="P7" s="484">
        <v>33.67</v>
      </c>
      <c r="Q7" s="484"/>
      <c r="R7" s="485"/>
      <c r="S7" s="410"/>
      <c r="T7" s="406"/>
      <c r="U7" s="402"/>
      <c r="V7" s="407"/>
      <c r="W7" s="491"/>
      <c r="X7" s="491"/>
      <c r="Y7" s="491"/>
      <c r="Z7" s="491"/>
      <c r="AA7" s="491"/>
      <c r="AB7" s="491"/>
      <c r="AC7" s="491"/>
      <c r="AD7" s="407"/>
      <c r="AF7" s="313"/>
      <c r="AG7" s="313"/>
    </row>
    <row r="8" spans="1:234" ht="21" customHeight="1">
      <c r="A8" s="407"/>
      <c r="B8" s="402"/>
      <c r="C8" s="402"/>
      <c r="D8" s="480" t="s">
        <v>358</v>
      </c>
      <c r="E8" s="480"/>
      <c r="F8" s="481" t="s">
        <v>375</v>
      </c>
      <c r="G8" s="482"/>
      <c r="H8" s="487" t="s">
        <v>362</v>
      </c>
      <c r="I8" s="480"/>
      <c r="J8" s="488"/>
      <c r="K8" s="493" t="s">
        <v>374</v>
      </c>
      <c r="L8" s="493"/>
      <c r="M8" s="379"/>
      <c r="N8" s="379"/>
      <c r="O8" s="379"/>
      <c r="P8" s="484"/>
      <c r="Q8" s="484"/>
      <c r="R8" s="485"/>
      <c r="S8" s="410"/>
      <c r="T8" s="406"/>
      <c r="U8" s="402"/>
      <c r="V8" s="407"/>
      <c r="W8" s="492" t="s">
        <v>369</v>
      </c>
      <c r="X8" s="492"/>
      <c r="Y8" s="492"/>
      <c r="Z8" s="492"/>
      <c r="AA8" s="492"/>
      <c r="AB8" s="492"/>
      <c r="AC8" s="492"/>
      <c r="AD8" s="407"/>
      <c r="AF8" s="313"/>
      <c r="AG8" s="313"/>
    </row>
    <row r="9" spans="1:234" ht="21" customHeight="1" thickBot="1">
      <c r="A9" s="407"/>
      <c r="B9" s="402"/>
      <c r="C9" s="402"/>
      <c r="D9" s="403"/>
      <c r="E9" s="489" t="s">
        <v>370</v>
      </c>
      <c r="F9" s="489"/>
      <c r="G9" s="489"/>
      <c r="H9" s="489"/>
      <c r="I9" s="489"/>
      <c r="J9" s="489"/>
      <c r="K9" s="489"/>
      <c r="L9" s="489"/>
      <c r="M9" s="489"/>
      <c r="N9" s="489"/>
      <c r="O9" s="489"/>
      <c r="P9" s="406"/>
      <c r="Q9" s="406"/>
      <c r="R9" s="406"/>
      <c r="S9" s="406"/>
      <c r="T9" s="406"/>
      <c r="U9" s="402"/>
      <c r="V9" s="407"/>
      <c r="W9" s="407"/>
      <c r="X9" s="407"/>
      <c r="Y9" s="402"/>
      <c r="Z9" s="408"/>
      <c r="AA9" s="402"/>
      <c r="AB9" s="409"/>
      <c r="AC9" s="409"/>
      <c r="AD9" s="407"/>
      <c r="AF9" s="313"/>
      <c r="AG9" s="313"/>
    </row>
    <row r="10" spans="1:234" ht="29.25" customHeight="1" thickBot="1">
      <c r="A10" s="407"/>
      <c r="B10" s="457" t="s">
        <v>366</v>
      </c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  <c r="Q10" s="458"/>
      <c r="R10" s="458"/>
      <c r="S10" s="458"/>
      <c r="T10" s="458"/>
      <c r="U10" s="458"/>
      <c r="V10" s="458"/>
      <c r="W10" s="458"/>
      <c r="X10" s="458"/>
      <c r="Y10" s="458"/>
      <c r="Z10" s="458"/>
      <c r="AA10" s="458"/>
      <c r="AB10" s="458"/>
      <c r="AC10" s="459"/>
      <c r="AD10" s="407"/>
      <c r="AF10" s="313"/>
      <c r="AG10" s="313"/>
    </row>
    <row r="11" spans="1:234" s="272" customFormat="1" ht="18.75" customHeight="1">
      <c r="A11" s="415"/>
      <c r="B11" s="462" t="s">
        <v>293</v>
      </c>
      <c r="C11" s="460" t="s">
        <v>296</v>
      </c>
      <c r="D11" s="460"/>
      <c r="E11" s="464" t="s">
        <v>315</v>
      </c>
      <c r="F11" s="464" t="s">
        <v>297</v>
      </c>
      <c r="G11" s="464" t="s">
        <v>314</v>
      </c>
      <c r="H11" s="464" t="s">
        <v>313</v>
      </c>
      <c r="I11" s="464" t="s">
        <v>3</v>
      </c>
      <c r="J11" s="478" t="s">
        <v>1</v>
      </c>
      <c r="K11" s="464" t="s">
        <v>364</v>
      </c>
      <c r="L11" s="476" t="s">
        <v>340</v>
      </c>
      <c r="M11" s="473" t="s">
        <v>344</v>
      </c>
      <c r="N11" s="474"/>
      <c r="O11" s="474"/>
      <c r="P11" s="474"/>
      <c r="Q11" s="474"/>
      <c r="R11" s="475"/>
      <c r="S11" s="460" t="s">
        <v>343</v>
      </c>
      <c r="T11" s="460"/>
      <c r="U11" s="460"/>
      <c r="V11" s="460"/>
      <c r="W11" s="460"/>
      <c r="X11" s="460"/>
      <c r="Y11" s="464" t="s">
        <v>299</v>
      </c>
      <c r="Z11" s="464" t="s">
        <v>324</v>
      </c>
      <c r="AA11" s="464" t="s">
        <v>338</v>
      </c>
      <c r="AB11" s="469" t="s">
        <v>312</v>
      </c>
      <c r="AC11" s="471" t="s">
        <v>298</v>
      </c>
      <c r="AD11" s="415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  <c r="AU11" s="271"/>
      <c r="AV11" s="271"/>
      <c r="AW11" s="271"/>
      <c r="AX11" s="271"/>
      <c r="AY11" s="271"/>
      <c r="AZ11" s="271"/>
      <c r="BA11" s="271"/>
      <c r="BB11" s="271"/>
      <c r="BC11" s="271"/>
      <c r="BD11" s="271"/>
      <c r="BE11" s="271"/>
      <c r="BF11" s="271"/>
      <c r="BG11" s="271"/>
      <c r="BH11" s="271"/>
      <c r="BI11" s="271"/>
      <c r="BJ11" s="271"/>
      <c r="BK11" s="271"/>
      <c r="BL11" s="271"/>
      <c r="BM11" s="271"/>
      <c r="BN11" s="271"/>
      <c r="BO11" s="271"/>
      <c r="BP11" s="271"/>
      <c r="BQ11" s="271"/>
      <c r="BR11" s="271"/>
      <c r="BS11" s="271"/>
      <c r="BT11" s="271"/>
      <c r="BU11" s="271"/>
      <c r="BV11" s="271"/>
      <c r="BW11" s="271"/>
      <c r="BX11" s="271"/>
      <c r="BY11" s="271"/>
      <c r="BZ11" s="271"/>
      <c r="CA11" s="271"/>
      <c r="CB11" s="271"/>
      <c r="CC11" s="271"/>
      <c r="CD11" s="271"/>
      <c r="CE11" s="271"/>
      <c r="CF11" s="271"/>
      <c r="CG11" s="271"/>
      <c r="CH11" s="271"/>
      <c r="CI11" s="271"/>
      <c r="CJ11" s="271"/>
      <c r="CK11" s="271"/>
      <c r="CL11" s="271"/>
      <c r="CM11" s="271"/>
      <c r="CN11" s="271"/>
      <c r="CO11" s="271"/>
      <c r="CP11" s="271"/>
      <c r="CQ11" s="271"/>
      <c r="CR11" s="271"/>
      <c r="CS11" s="271"/>
      <c r="CT11" s="271"/>
      <c r="CU11" s="271"/>
      <c r="CV11" s="271"/>
      <c r="CW11" s="271"/>
      <c r="CX11" s="271"/>
      <c r="CY11" s="271"/>
      <c r="CZ11" s="271"/>
      <c r="DA11" s="271"/>
      <c r="DB11" s="271"/>
      <c r="DC11" s="271"/>
      <c r="DD11" s="271"/>
      <c r="DE11" s="271"/>
      <c r="DF11" s="271"/>
      <c r="DG11" s="271"/>
      <c r="DH11" s="271"/>
      <c r="DI11" s="271"/>
      <c r="DJ11" s="271"/>
      <c r="DK11" s="271"/>
      <c r="DL11" s="271"/>
      <c r="DM11" s="271"/>
      <c r="DN11" s="271"/>
      <c r="DO11" s="271"/>
      <c r="DP11" s="271"/>
      <c r="DQ11" s="271"/>
      <c r="DR11" s="271"/>
      <c r="DS11" s="271"/>
      <c r="DT11" s="271"/>
      <c r="DU11" s="271"/>
      <c r="DV11" s="271"/>
      <c r="DW11" s="271"/>
      <c r="DX11" s="271"/>
      <c r="DY11" s="271"/>
      <c r="DZ11" s="271"/>
      <c r="EA11" s="271"/>
      <c r="EB11" s="271"/>
      <c r="EC11" s="271"/>
      <c r="ED11" s="271"/>
      <c r="EE11" s="271"/>
      <c r="EF11" s="271"/>
      <c r="EG11" s="271"/>
      <c r="EH11" s="271"/>
      <c r="EI11" s="271"/>
      <c r="EJ11" s="271"/>
      <c r="EK11" s="271"/>
      <c r="EL11" s="271"/>
      <c r="EM11" s="271"/>
      <c r="EN11" s="271"/>
      <c r="EO11" s="271"/>
      <c r="EP11" s="271"/>
      <c r="EQ11" s="271"/>
      <c r="ER11" s="271"/>
      <c r="ES11" s="271"/>
      <c r="ET11" s="271"/>
      <c r="EU11" s="271"/>
      <c r="EV11" s="271"/>
      <c r="EW11" s="271"/>
      <c r="EX11" s="271"/>
      <c r="EY11" s="271"/>
      <c r="EZ11" s="271"/>
      <c r="FA11" s="271"/>
      <c r="FB11" s="271"/>
      <c r="FC11" s="271"/>
      <c r="FD11" s="271"/>
      <c r="FE11" s="271"/>
      <c r="FF11" s="271"/>
      <c r="FG11" s="271"/>
      <c r="FH11" s="271"/>
      <c r="FI11" s="271"/>
      <c r="FJ11" s="271"/>
      <c r="FK11" s="271"/>
      <c r="FL11" s="271"/>
      <c r="FM11" s="271"/>
      <c r="FN11" s="271"/>
      <c r="FO11" s="271"/>
      <c r="FP11" s="271"/>
      <c r="FQ11" s="271"/>
      <c r="FR11" s="271"/>
      <c r="FS11" s="271"/>
      <c r="FT11" s="271"/>
      <c r="FU11" s="271"/>
      <c r="FV11" s="271"/>
      <c r="FW11" s="271"/>
      <c r="FX11" s="271"/>
      <c r="FY11" s="271"/>
      <c r="FZ11" s="271"/>
      <c r="GA11" s="271"/>
      <c r="GB11" s="271"/>
      <c r="GC11" s="271"/>
      <c r="GD11" s="271"/>
      <c r="GE11" s="271"/>
      <c r="GF11" s="271"/>
      <c r="GG11" s="271"/>
      <c r="GH11" s="271"/>
      <c r="GI11" s="271"/>
      <c r="GJ11" s="271"/>
      <c r="GK11" s="271"/>
      <c r="GL11" s="271"/>
      <c r="GM11" s="271"/>
      <c r="GN11" s="271"/>
      <c r="GO11" s="271"/>
      <c r="GP11" s="271"/>
      <c r="GQ11" s="271"/>
      <c r="GR11" s="271"/>
      <c r="GS11" s="271"/>
      <c r="GT11" s="271"/>
      <c r="GU11" s="271"/>
      <c r="GV11" s="271"/>
      <c r="GW11" s="271"/>
      <c r="GX11" s="271"/>
      <c r="GY11" s="271"/>
      <c r="GZ11" s="271"/>
      <c r="HA11" s="271"/>
      <c r="HB11" s="271"/>
      <c r="HC11" s="271"/>
      <c r="HD11" s="271"/>
      <c r="HE11" s="271"/>
      <c r="HF11" s="271"/>
      <c r="HG11" s="271"/>
      <c r="HH11" s="271"/>
      <c r="HI11" s="271"/>
      <c r="HJ11" s="271"/>
      <c r="HK11" s="271"/>
      <c r="HL11" s="271"/>
      <c r="HM11" s="271"/>
      <c r="HN11" s="271"/>
      <c r="HO11" s="271"/>
      <c r="HP11" s="271"/>
      <c r="HQ11" s="271"/>
      <c r="HR11" s="271"/>
      <c r="HS11" s="271"/>
      <c r="HT11" s="271"/>
      <c r="HU11" s="271"/>
      <c r="HV11" s="271"/>
      <c r="HW11" s="271"/>
      <c r="HX11" s="271"/>
      <c r="HY11" s="271"/>
      <c r="HZ11" s="271"/>
    </row>
    <row r="12" spans="1:234" s="272" customFormat="1" ht="23.45" customHeight="1">
      <c r="A12" s="415"/>
      <c r="B12" s="463"/>
      <c r="C12" s="461"/>
      <c r="D12" s="461"/>
      <c r="E12" s="465"/>
      <c r="F12" s="465"/>
      <c r="G12" s="465"/>
      <c r="H12" s="465"/>
      <c r="I12" s="465"/>
      <c r="J12" s="479"/>
      <c r="K12" s="465"/>
      <c r="L12" s="477"/>
      <c r="M12" s="466" t="s">
        <v>294</v>
      </c>
      <c r="N12" s="467"/>
      <c r="O12" s="468"/>
      <c r="P12" s="466" t="s">
        <v>224</v>
      </c>
      <c r="Q12" s="467"/>
      <c r="R12" s="468"/>
      <c r="S12" s="461" t="s">
        <v>294</v>
      </c>
      <c r="T12" s="461"/>
      <c r="U12" s="461"/>
      <c r="V12" s="461" t="s">
        <v>224</v>
      </c>
      <c r="W12" s="461"/>
      <c r="X12" s="461"/>
      <c r="Y12" s="465"/>
      <c r="Z12" s="465"/>
      <c r="AA12" s="465"/>
      <c r="AB12" s="470"/>
      <c r="AC12" s="472"/>
      <c r="AD12" s="415"/>
      <c r="AE12" s="271"/>
      <c r="AF12" s="271"/>
      <c r="AG12" s="271"/>
      <c r="AH12" s="271"/>
      <c r="AI12" s="271"/>
      <c r="AJ12" s="271"/>
      <c r="AK12" s="271"/>
      <c r="AL12" s="271"/>
      <c r="AM12" s="271"/>
      <c r="AN12" s="271"/>
      <c r="AO12" s="271"/>
      <c r="AP12" s="271"/>
      <c r="AQ12" s="271"/>
      <c r="AR12" s="271"/>
      <c r="AS12" s="271"/>
      <c r="AT12" s="271"/>
      <c r="AU12" s="271"/>
      <c r="AV12" s="271"/>
      <c r="AW12" s="271"/>
      <c r="AX12" s="271"/>
      <c r="AY12" s="271"/>
      <c r="AZ12" s="271"/>
      <c r="BA12" s="271"/>
      <c r="BB12" s="271"/>
      <c r="BC12" s="271"/>
      <c r="BD12" s="271"/>
      <c r="BE12" s="271"/>
      <c r="BF12" s="271"/>
      <c r="BG12" s="271"/>
      <c r="BH12" s="271"/>
      <c r="BI12" s="271"/>
      <c r="BJ12" s="271"/>
      <c r="BK12" s="271"/>
      <c r="BL12" s="271"/>
      <c r="BM12" s="271"/>
      <c r="BN12" s="271"/>
      <c r="BO12" s="271"/>
      <c r="BP12" s="271"/>
      <c r="BQ12" s="271"/>
      <c r="BR12" s="271"/>
      <c r="BS12" s="271"/>
      <c r="BT12" s="271"/>
      <c r="BU12" s="271"/>
      <c r="BV12" s="271"/>
      <c r="BW12" s="271"/>
      <c r="BX12" s="271"/>
      <c r="BY12" s="271"/>
      <c r="BZ12" s="271"/>
      <c r="CA12" s="271"/>
      <c r="CB12" s="271"/>
      <c r="CC12" s="271"/>
      <c r="CD12" s="271"/>
      <c r="CE12" s="271"/>
      <c r="CF12" s="271"/>
      <c r="CG12" s="271"/>
      <c r="CH12" s="271"/>
      <c r="CI12" s="271"/>
      <c r="CJ12" s="271"/>
      <c r="CK12" s="271"/>
      <c r="CL12" s="271"/>
      <c r="CM12" s="271"/>
      <c r="CN12" s="271"/>
      <c r="CO12" s="271"/>
      <c r="CP12" s="271"/>
      <c r="CQ12" s="271"/>
      <c r="CR12" s="271"/>
      <c r="CS12" s="271"/>
      <c r="CT12" s="271"/>
      <c r="CU12" s="271"/>
      <c r="CV12" s="271"/>
      <c r="CW12" s="271"/>
      <c r="CX12" s="271"/>
      <c r="CY12" s="271"/>
      <c r="CZ12" s="271"/>
      <c r="DA12" s="271"/>
      <c r="DB12" s="271"/>
      <c r="DC12" s="271"/>
      <c r="DD12" s="271"/>
      <c r="DE12" s="271"/>
      <c r="DF12" s="271"/>
      <c r="DG12" s="271"/>
      <c r="DH12" s="271"/>
      <c r="DI12" s="271"/>
      <c r="DJ12" s="271"/>
      <c r="DK12" s="271"/>
      <c r="DL12" s="271"/>
      <c r="DM12" s="271"/>
      <c r="DN12" s="271"/>
      <c r="DO12" s="271"/>
      <c r="DP12" s="271"/>
      <c r="DQ12" s="271"/>
      <c r="DR12" s="271"/>
      <c r="DS12" s="271"/>
      <c r="DT12" s="271"/>
      <c r="DU12" s="271"/>
      <c r="DV12" s="271"/>
      <c r="DW12" s="271"/>
      <c r="DX12" s="271"/>
      <c r="DY12" s="271"/>
      <c r="DZ12" s="271"/>
      <c r="EA12" s="271"/>
      <c r="EB12" s="271"/>
      <c r="EC12" s="271"/>
      <c r="ED12" s="271"/>
      <c r="EE12" s="271"/>
      <c r="EF12" s="271"/>
      <c r="EG12" s="271"/>
      <c r="EH12" s="271"/>
      <c r="EI12" s="271"/>
      <c r="EJ12" s="271"/>
      <c r="EK12" s="271"/>
      <c r="EL12" s="271"/>
      <c r="EM12" s="271"/>
      <c r="EN12" s="271"/>
      <c r="EO12" s="271"/>
      <c r="EP12" s="271"/>
      <c r="EQ12" s="271"/>
      <c r="ER12" s="271"/>
      <c r="ES12" s="271"/>
      <c r="ET12" s="271"/>
      <c r="EU12" s="271"/>
      <c r="EV12" s="271"/>
      <c r="EW12" s="271"/>
      <c r="EX12" s="271"/>
      <c r="EY12" s="271"/>
      <c r="EZ12" s="271"/>
      <c r="FA12" s="271"/>
      <c r="FB12" s="271"/>
      <c r="FC12" s="271"/>
      <c r="FD12" s="271"/>
      <c r="FE12" s="271"/>
      <c r="FF12" s="271"/>
      <c r="FG12" s="271"/>
      <c r="FH12" s="271"/>
      <c r="FI12" s="271"/>
      <c r="FJ12" s="271"/>
      <c r="FK12" s="271"/>
      <c r="FL12" s="271"/>
      <c r="FM12" s="271"/>
      <c r="FN12" s="271"/>
      <c r="FO12" s="271"/>
      <c r="FP12" s="271"/>
      <c r="FQ12" s="271"/>
      <c r="FR12" s="271"/>
      <c r="FS12" s="271"/>
      <c r="FT12" s="271"/>
      <c r="FU12" s="271"/>
      <c r="FV12" s="271"/>
      <c r="FW12" s="271"/>
      <c r="FX12" s="271"/>
      <c r="FY12" s="271"/>
      <c r="FZ12" s="271"/>
      <c r="GA12" s="271"/>
      <c r="GB12" s="271"/>
      <c r="GC12" s="271"/>
      <c r="GD12" s="271"/>
      <c r="GE12" s="271"/>
      <c r="GF12" s="271"/>
      <c r="GG12" s="271"/>
      <c r="GH12" s="271"/>
      <c r="GI12" s="271"/>
      <c r="GJ12" s="271"/>
      <c r="GK12" s="271"/>
      <c r="GL12" s="271"/>
      <c r="GM12" s="271"/>
      <c r="GN12" s="271"/>
      <c r="GO12" s="271"/>
      <c r="GP12" s="271"/>
      <c r="GQ12" s="271"/>
      <c r="GR12" s="271"/>
      <c r="GS12" s="271"/>
      <c r="GT12" s="271"/>
      <c r="GU12" s="271"/>
      <c r="GV12" s="271"/>
      <c r="GW12" s="271"/>
      <c r="GX12" s="271"/>
      <c r="GY12" s="271"/>
      <c r="GZ12" s="271"/>
      <c r="HA12" s="271"/>
      <c r="HB12" s="271"/>
      <c r="HC12" s="271"/>
      <c r="HD12" s="271"/>
      <c r="HE12" s="271"/>
      <c r="HF12" s="271"/>
      <c r="HG12" s="271"/>
      <c r="HH12" s="271"/>
      <c r="HI12" s="271"/>
      <c r="HJ12" s="271"/>
      <c r="HK12" s="271"/>
      <c r="HL12" s="271"/>
      <c r="HM12" s="271"/>
      <c r="HN12" s="271"/>
      <c r="HO12" s="271"/>
      <c r="HP12" s="271"/>
      <c r="HQ12" s="271"/>
      <c r="HR12" s="271"/>
      <c r="HS12" s="271"/>
      <c r="HT12" s="271"/>
      <c r="HU12" s="271"/>
      <c r="HV12" s="271"/>
      <c r="HW12" s="271"/>
      <c r="HX12" s="271"/>
      <c r="HY12" s="271"/>
      <c r="HZ12" s="271"/>
    </row>
    <row r="13" spans="1:234" s="317" customFormat="1" ht="18" customHeight="1">
      <c r="A13" s="416"/>
      <c r="B13" s="374">
        <v>1</v>
      </c>
      <c r="C13" s="381" t="s">
        <v>19</v>
      </c>
      <c r="D13" s="382" t="s">
        <v>378</v>
      </c>
      <c r="E13" s="383" t="s">
        <v>382</v>
      </c>
      <c r="F13" s="381" t="s">
        <v>386</v>
      </c>
      <c r="G13" s="381" t="s">
        <v>342</v>
      </c>
      <c r="H13" s="425" t="s">
        <v>389</v>
      </c>
      <c r="I13" s="381">
        <v>94500</v>
      </c>
      <c r="J13" s="381">
        <v>10</v>
      </c>
      <c r="K13" s="381">
        <v>100</v>
      </c>
      <c r="L13" s="381"/>
      <c r="M13" s="381">
        <v>1</v>
      </c>
      <c r="N13" s="381" t="s">
        <v>9</v>
      </c>
      <c r="O13" s="384">
        <v>2022</v>
      </c>
      <c r="P13" s="381">
        <v>15</v>
      </c>
      <c r="Q13" s="381" t="s">
        <v>9</v>
      </c>
      <c r="R13" s="384">
        <v>2022</v>
      </c>
      <c r="S13" s="381">
        <v>1</v>
      </c>
      <c r="T13" s="381" t="s">
        <v>15</v>
      </c>
      <c r="U13" s="384">
        <v>2024</v>
      </c>
      <c r="V13" s="381">
        <v>30</v>
      </c>
      <c r="W13" s="381" t="s">
        <v>15</v>
      </c>
      <c r="X13" s="384">
        <v>2024</v>
      </c>
      <c r="Y13" s="385">
        <v>11586945872</v>
      </c>
      <c r="Z13" s="385" t="s">
        <v>325</v>
      </c>
      <c r="AA13" s="385" t="s">
        <v>339</v>
      </c>
      <c r="AB13" s="385">
        <v>70</v>
      </c>
      <c r="AC13" s="386">
        <v>30</v>
      </c>
      <c r="AD13" s="416"/>
      <c r="AE13" s="316"/>
      <c r="AF13" s="316"/>
      <c r="AG13" s="316"/>
      <c r="AH13" s="316"/>
      <c r="AI13" s="316"/>
      <c r="AJ13" s="316"/>
      <c r="AK13" s="316"/>
      <c r="AL13" s="316"/>
      <c r="AM13" s="316"/>
      <c r="AN13" s="316"/>
      <c r="AO13" s="316"/>
      <c r="AP13" s="316"/>
      <c r="AQ13" s="316"/>
      <c r="AR13" s="316"/>
      <c r="AS13" s="316"/>
      <c r="AT13" s="316"/>
      <c r="AU13" s="316"/>
      <c r="AV13" s="316"/>
      <c r="AW13" s="316"/>
      <c r="AX13" s="316"/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  <c r="BN13" s="316"/>
      <c r="BO13" s="316"/>
      <c r="BP13" s="316"/>
      <c r="BQ13" s="316"/>
      <c r="BR13" s="316"/>
      <c r="BS13" s="316"/>
      <c r="BT13" s="316"/>
      <c r="BU13" s="316"/>
      <c r="BV13" s="316"/>
      <c r="BW13" s="316"/>
      <c r="BX13" s="316"/>
      <c r="BY13" s="316"/>
      <c r="BZ13" s="316"/>
      <c r="CA13" s="316"/>
      <c r="CB13" s="316"/>
      <c r="CC13" s="316"/>
      <c r="CD13" s="316"/>
      <c r="CE13" s="316"/>
      <c r="CF13" s="316"/>
      <c r="CG13" s="316"/>
      <c r="CH13" s="316"/>
      <c r="CI13" s="316"/>
      <c r="CJ13" s="316"/>
      <c r="CK13" s="316"/>
      <c r="CL13" s="316"/>
      <c r="CM13" s="316"/>
      <c r="CN13" s="316"/>
      <c r="CO13" s="316"/>
      <c r="CP13" s="316"/>
      <c r="CQ13" s="316"/>
      <c r="CR13" s="316"/>
      <c r="CS13" s="316"/>
      <c r="CT13" s="316"/>
      <c r="CU13" s="316"/>
      <c r="CV13" s="316"/>
      <c r="CW13" s="316"/>
      <c r="CX13" s="316"/>
      <c r="CY13" s="316"/>
      <c r="CZ13" s="316"/>
      <c r="DA13" s="316"/>
      <c r="DB13" s="316"/>
      <c r="DC13" s="316"/>
      <c r="DD13" s="316"/>
      <c r="DE13" s="316"/>
      <c r="DF13" s="316"/>
      <c r="DG13" s="316"/>
      <c r="DH13" s="316"/>
      <c r="DI13" s="316"/>
      <c r="DJ13" s="316"/>
      <c r="DK13" s="316"/>
      <c r="DL13" s="316"/>
      <c r="DM13" s="316"/>
      <c r="DN13" s="316"/>
      <c r="DO13" s="316"/>
      <c r="DP13" s="316"/>
      <c r="DQ13" s="316"/>
      <c r="DR13" s="316"/>
      <c r="DS13" s="316"/>
      <c r="DT13" s="316"/>
      <c r="DU13" s="316"/>
      <c r="DV13" s="316"/>
      <c r="DW13" s="316"/>
      <c r="DX13" s="316"/>
      <c r="DY13" s="316"/>
      <c r="DZ13" s="316"/>
      <c r="EA13" s="316"/>
      <c r="EB13" s="316"/>
      <c r="EC13" s="316"/>
      <c r="ED13" s="316"/>
      <c r="EE13" s="316"/>
      <c r="EF13" s="316"/>
      <c r="EG13" s="316"/>
      <c r="EH13" s="316"/>
      <c r="EI13" s="316"/>
      <c r="EJ13" s="316"/>
      <c r="EK13" s="316"/>
      <c r="EL13" s="316"/>
      <c r="EM13" s="316"/>
      <c r="EN13" s="316"/>
      <c r="EO13" s="316"/>
      <c r="EP13" s="316"/>
      <c r="EQ13" s="316"/>
      <c r="ER13" s="316"/>
      <c r="ES13" s="316"/>
      <c r="ET13" s="316"/>
      <c r="EU13" s="316"/>
      <c r="EV13" s="316"/>
      <c r="EW13" s="316"/>
      <c r="EX13" s="316"/>
      <c r="EY13" s="316"/>
      <c r="EZ13" s="316"/>
      <c r="FA13" s="316"/>
      <c r="FB13" s="316"/>
      <c r="FC13" s="316"/>
      <c r="FD13" s="316"/>
      <c r="FE13" s="316"/>
      <c r="FF13" s="316"/>
      <c r="FG13" s="316"/>
      <c r="FH13" s="316"/>
      <c r="FI13" s="316"/>
      <c r="FJ13" s="316"/>
      <c r="FK13" s="316"/>
      <c r="FL13" s="316"/>
      <c r="FM13" s="316"/>
      <c r="FN13" s="316"/>
      <c r="FO13" s="316"/>
      <c r="FP13" s="316"/>
      <c r="FQ13" s="316"/>
      <c r="FR13" s="316"/>
      <c r="FS13" s="316"/>
      <c r="FT13" s="316"/>
      <c r="FU13" s="316"/>
      <c r="FV13" s="316"/>
      <c r="FW13" s="316"/>
      <c r="FX13" s="316"/>
      <c r="FY13" s="316"/>
      <c r="FZ13" s="316"/>
      <c r="GA13" s="316"/>
      <c r="GB13" s="316"/>
      <c r="GC13" s="316"/>
      <c r="GD13" s="316"/>
      <c r="GE13" s="316"/>
      <c r="GF13" s="316"/>
      <c r="GG13" s="316"/>
      <c r="GH13" s="316"/>
      <c r="GI13" s="316"/>
      <c r="GJ13" s="316"/>
      <c r="GK13" s="316"/>
      <c r="GL13" s="316"/>
      <c r="GM13" s="316"/>
      <c r="GN13" s="316"/>
      <c r="GO13" s="316"/>
      <c r="GP13" s="316"/>
      <c r="GQ13" s="316"/>
      <c r="GR13" s="316"/>
      <c r="GS13" s="316"/>
      <c r="GT13" s="316"/>
      <c r="GU13" s="316"/>
      <c r="GV13" s="316"/>
      <c r="GW13" s="316"/>
      <c r="GX13" s="316"/>
      <c r="GY13" s="316"/>
      <c r="GZ13" s="316"/>
      <c r="HA13" s="316"/>
      <c r="HB13" s="316"/>
      <c r="HC13" s="316"/>
      <c r="HD13" s="316"/>
      <c r="HE13" s="316"/>
      <c r="HF13" s="316"/>
      <c r="HG13" s="316"/>
      <c r="HH13" s="316"/>
      <c r="HI13" s="316"/>
      <c r="HJ13" s="316"/>
      <c r="HK13" s="316"/>
      <c r="HL13" s="316"/>
      <c r="HM13" s="316"/>
      <c r="HN13" s="316"/>
      <c r="HO13" s="316"/>
      <c r="HP13" s="316"/>
      <c r="HQ13" s="316"/>
      <c r="HR13" s="316"/>
      <c r="HS13" s="316"/>
      <c r="HT13" s="316"/>
      <c r="HU13" s="316"/>
      <c r="HV13" s="316"/>
      <c r="HW13" s="316"/>
      <c r="HX13" s="316"/>
      <c r="HY13" s="316"/>
      <c r="HZ13" s="316"/>
    </row>
    <row r="14" spans="1:234" s="317" customFormat="1" ht="18" customHeight="1">
      <c r="A14" s="416"/>
      <c r="B14" s="375">
        <v>2</v>
      </c>
      <c r="C14" s="381" t="s">
        <v>19</v>
      </c>
      <c r="D14" s="387" t="s">
        <v>379</v>
      </c>
      <c r="E14" s="383" t="s">
        <v>385</v>
      </c>
      <c r="F14" s="381" t="s">
        <v>387</v>
      </c>
      <c r="G14" s="381" t="s">
        <v>342</v>
      </c>
      <c r="H14" s="425" t="s">
        <v>389</v>
      </c>
      <c r="I14" s="381">
        <v>94500</v>
      </c>
      <c r="J14" s="381">
        <v>10</v>
      </c>
      <c r="K14" s="381">
        <v>150</v>
      </c>
      <c r="L14" s="381"/>
      <c r="M14" s="381">
        <v>1</v>
      </c>
      <c r="N14" s="381" t="s">
        <v>9</v>
      </c>
      <c r="O14" s="384">
        <v>2022</v>
      </c>
      <c r="P14" s="381">
        <v>15</v>
      </c>
      <c r="Q14" s="381" t="s">
        <v>9</v>
      </c>
      <c r="R14" s="384">
        <v>2022</v>
      </c>
      <c r="S14" s="381">
        <v>1</v>
      </c>
      <c r="T14" s="381" t="s">
        <v>15</v>
      </c>
      <c r="U14" s="384">
        <v>2024</v>
      </c>
      <c r="V14" s="381">
        <v>30</v>
      </c>
      <c r="W14" s="381" t="s">
        <v>15</v>
      </c>
      <c r="X14" s="384">
        <v>2024</v>
      </c>
      <c r="Y14" s="389"/>
      <c r="Z14" s="389"/>
      <c r="AA14" s="389"/>
      <c r="AB14" s="389">
        <v>146</v>
      </c>
      <c r="AC14" s="386">
        <v>30</v>
      </c>
      <c r="AD14" s="416"/>
      <c r="AE14" s="316"/>
      <c r="AF14" s="316"/>
      <c r="AG14" s="316"/>
      <c r="AH14" s="316"/>
      <c r="AI14" s="316"/>
      <c r="AJ14" s="316"/>
      <c r="AK14" s="316"/>
      <c r="AL14" s="316"/>
      <c r="AM14" s="316"/>
      <c r="AN14" s="316"/>
      <c r="AO14" s="316"/>
      <c r="AP14" s="316"/>
      <c r="AQ14" s="316"/>
      <c r="AR14" s="316"/>
      <c r="AS14" s="316"/>
      <c r="AT14" s="316"/>
      <c r="AU14" s="316"/>
      <c r="AV14" s="316"/>
      <c r="AW14" s="316"/>
      <c r="AX14" s="316"/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  <c r="BN14" s="316"/>
      <c r="BO14" s="316"/>
      <c r="BP14" s="316"/>
      <c r="BQ14" s="316"/>
      <c r="BR14" s="316"/>
      <c r="BS14" s="316"/>
      <c r="BT14" s="316"/>
      <c r="BU14" s="316"/>
      <c r="BV14" s="316"/>
      <c r="BW14" s="316"/>
      <c r="BX14" s="316"/>
      <c r="BY14" s="316"/>
      <c r="BZ14" s="316"/>
      <c r="CA14" s="316"/>
      <c r="CB14" s="316"/>
      <c r="CC14" s="316"/>
      <c r="CD14" s="316"/>
      <c r="CE14" s="316"/>
      <c r="CF14" s="316"/>
      <c r="CG14" s="316"/>
      <c r="CH14" s="316"/>
      <c r="CI14" s="316"/>
      <c r="CJ14" s="316"/>
      <c r="CK14" s="316"/>
      <c r="CL14" s="316"/>
      <c r="CM14" s="316"/>
      <c r="CN14" s="316"/>
      <c r="CO14" s="316"/>
      <c r="CP14" s="316"/>
      <c r="CQ14" s="316"/>
      <c r="CR14" s="316"/>
      <c r="CS14" s="316"/>
      <c r="CT14" s="316"/>
      <c r="CU14" s="316"/>
      <c r="CV14" s="316"/>
      <c r="CW14" s="316"/>
      <c r="CX14" s="316"/>
      <c r="CY14" s="316"/>
      <c r="CZ14" s="316"/>
      <c r="DA14" s="316"/>
      <c r="DB14" s="316"/>
      <c r="DC14" s="316"/>
      <c r="DD14" s="316"/>
      <c r="DE14" s="316"/>
      <c r="DF14" s="316"/>
      <c r="DG14" s="316"/>
      <c r="DH14" s="316"/>
      <c r="DI14" s="316"/>
      <c r="DJ14" s="316"/>
      <c r="DK14" s="316"/>
      <c r="DL14" s="316"/>
      <c r="DM14" s="316"/>
      <c r="DN14" s="316"/>
      <c r="DO14" s="316"/>
      <c r="DP14" s="316"/>
      <c r="DQ14" s="316"/>
      <c r="DR14" s="316"/>
      <c r="DS14" s="316"/>
      <c r="DT14" s="316"/>
      <c r="DU14" s="316"/>
      <c r="DV14" s="316"/>
      <c r="DW14" s="316"/>
      <c r="DX14" s="316"/>
      <c r="DY14" s="316"/>
      <c r="DZ14" s="316"/>
      <c r="EA14" s="316"/>
      <c r="EB14" s="316"/>
      <c r="EC14" s="316"/>
      <c r="ED14" s="316"/>
      <c r="EE14" s="316"/>
      <c r="EF14" s="316"/>
      <c r="EG14" s="316"/>
      <c r="EH14" s="316"/>
      <c r="EI14" s="316"/>
      <c r="EJ14" s="316"/>
      <c r="EK14" s="316"/>
      <c r="EL14" s="316"/>
      <c r="EM14" s="316"/>
      <c r="EN14" s="316"/>
      <c r="EO14" s="316"/>
      <c r="EP14" s="316"/>
      <c r="EQ14" s="316"/>
      <c r="ER14" s="316"/>
      <c r="ES14" s="316"/>
      <c r="ET14" s="316"/>
      <c r="EU14" s="316"/>
      <c r="EV14" s="316"/>
      <c r="EW14" s="316"/>
      <c r="EX14" s="316"/>
      <c r="EY14" s="316"/>
      <c r="EZ14" s="316"/>
      <c r="FA14" s="316"/>
      <c r="FB14" s="316"/>
      <c r="FC14" s="316"/>
      <c r="FD14" s="316"/>
      <c r="FE14" s="316"/>
      <c r="FF14" s="316"/>
      <c r="FG14" s="316"/>
      <c r="FH14" s="316"/>
      <c r="FI14" s="316"/>
      <c r="FJ14" s="316"/>
      <c r="FK14" s="316"/>
      <c r="FL14" s="316"/>
      <c r="FM14" s="316"/>
      <c r="FN14" s="316"/>
      <c r="FO14" s="316"/>
      <c r="FP14" s="316"/>
      <c r="FQ14" s="316"/>
      <c r="FR14" s="316"/>
      <c r="FS14" s="316"/>
      <c r="FT14" s="316"/>
      <c r="FU14" s="316"/>
      <c r="FV14" s="316"/>
      <c r="FW14" s="316"/>
      <c r="FX14" s="316"/>
      <c r="FY14" s="316"/>
      <c r="FZ14" s="316"/>
      <c r="GA14" s="316"/>
      <c r="GB14" s="316"/>
      <c r="GC14" s="316"/>
      <c r="GD14" s="316"/>
      <c r="GE14" s="316"/>
      <c r="GF14" s="316"/>
      <c r="GG14" s="316"/>
      <c r="GH14" s="316"/>
      <c r="GI14" s="316"/>
      <c r="GJ14" s="316"/>
      <c r="GK14" s="316"/>
      <c r="GL14" s="316"/>
      <c r="GM14" s="316"/>
      <c r="GN14" s="316"/>
      <c r="GO14" s="316"/>
      <c r="GP14" s="316"/>
      <c r="GQ14" s="316"/>
      <c r="GR14" s="316"/>
      <c r="GS14" s="316"/>
      <c r="GT14" s="316"/>
      <c r="GU14" s="316"/>
      <c r="GV14" s="316"/>
      <c r="GW14" s="316"/>
      <c r="GX14" s="316"/>
      <c r="GY14" s="316"/>
      <c r="GZ14" s="316"/>
      <c r="HA14" s="316"/>
      <c r="HB14" s="316"/>
      <c r="HC14" s="316"/>
      <c r="HD14" s="316"/>
      <c r="HE14" s="316"/>
      <c r="HF14" s="316"/>
      <c r="HG14" s="316"/>
      <c r="HH14" s="316"/>
      <c r="HI14" s="316"/>
      <c r="HJ14" s="316"/>
      <c r="HK14" s="316"/>
      <c r="HL14" s="316"/>
      <c r="HM14" s="316"/>
      <c r="HN14" s="316"/>
      <c r="HO14" s="316"/>
      <c r="HP14" s="316"/>
      <c r="HQ14" s="316"/>
      <c r="HR14" s="316"/>
      <c r="HS14" s="316"/>
      <c r="HT14" s="316"/>
      <c r="HU14" s="316"/>
      <c r="HV14" s="316"/>
      <c r="HW14" s="316"/>
      <c r="HX14" s="316"/>
      <c r="HY14" s="316"/>
      <c r="HZ14" s="316"/>
    </row>
    <row r="15" spans="1:234" s="317" customFormat="1" ht="18" customHeight="1">
      <c r="A15" s="416"/>
      <c r="B15" s="374">
        <v>3</v>
      </c>
      <c r="C15" s="381" t="s">
        <v>19</v>
      </c>
      <c r="D15" s="387" t="s">
        <v>380</v>
      </c>
      <c r="E15" s="383" t="s">
        <v>384</v>
      </c>
      <c r="F15" s="381" t="s">
        <v>388</v>
      </c>
      <c r="G15" s="381" t="s">
        <v>342</v>
      </c>
      <c r="H15" s="425" t="s">
        <v>389</v>
      </c>
      <c r="I15" s="381">
        <v>78820</v>
      </c>
      <c r="J15" s="381">
        <v>10</v>
      </c>
      <c r="K15" s="381"/>
      <c r="L15" s="381"/>
      <c r="M15" s="381">
        <v>1</v>
      </c>
      <c r="N15" s="381" t="s">
        <v>9</v>
      </c>
      <c r="O15" s="384">
        <v>2022</v>
      </c>
      <c r="P15" s="381">
        <v>15</v>
      </c>
      <c r="Q15" s="381" t="s">
        <v>9</v>
      </c>
      <c r="R15" s="384">
        <v>2022</v>
      </c>
      <c r="S15" s="381">
        <v>1</v>
      </c>
      <c r="T15" s="381" t="s">
        <v>15</v>
      </c>
      <c r="U15" s="384">
        <v>2024</v>
      </c>
      <c r="V15" s="381">
        <v>15</v>
      </c>
      <c r="W15" s="381" t="s">
        <v>15</v>
      </c>
      <c r="X15" s="384">
        <v>2024</v>
      </c>
      <c r="Y15" s="389"/>
      <c r="Z15" s="389"/>
      <c r="AA15" s="389"/>
      <c r="AB15" s="389">
        <v>38</v>
      </c>
      <c r="AC15" s="386">
        <v>15</v>
      </c>
      <c r="AD15" s="416"/>
      <c r="AE15" s="316"/>
      <c r="AF15" s="316"/>
      <c r="AG15" s="316"/>
      <c r="AH15" s="316"/>
      <c r="AI15" s="316"/>
      <c r="AJ15" s="316"/>
      <c r="AK15" s="316"/>
      <c r="AL15" s="316"/>
      <c r="AM15" s="316"/>
      <c r="AN15" s="316"/>
      <c r="AO15" s="316"/>
      <c r="AP15" s="316"/>
      <c r="AQ15" s="316"/>
      <c r="AR15" s="316"/>
      <c r="AS15" s="316"/>
      <c r="AT15" s="316"/>
      <c r="AU15" s="316"/>
      <c r="AV15" s="316"/>
      <c r="AW15" s="316"/>
      <c r="AX15" s="316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  <c r="BN15" s="316"/>
      <c r="BO15" s="316"/>
      <c r="BP15" s="316"/>
      <c r="BQ15" s="316"/>
      <c r="BR15" s="316"/>
      <c r="BS15" s="316"/>
      <c r="BT15" s="316"/>
      <c r="BU15" s="316"/>
      <c r="BV15" s="316"/>
      <c r="BW15" s="316"/>
      <c r="BX15" s="316"/>
      <c r="BY15" s="316"/>
      <c r="BZ15" s="316"/>
      <c r="CA15" s="316"/>
      <c r="CB15" s="316"/>
      <c r="CC15" s="316"/>
      <c r="CD15" s="316"/>
      <c r="CE15" s="316"/>
      <c r="CF15" s="316"/>
      <c r="CG15" s="316"/>
      <c r="CH15" s="316"/>
      <c r="CI15" s="316"/>
      <c r="CJ15" s="316"/>
      <c r="CK15" s="316"/>
      <c r="CL15" s="316"/>
      <c r="CM15" s="316"/>
      <c r="CN15" s="316"/>
      <c r="CO15" s="316"/>
      <c r="CP15" s="316"/>
      <c r="CQ15" s="316"/>
      <c r="CR15" s="316"/>
      <c r="CS15" s="316"/>
      <c r="CT15" s="316"/>
      <c r="CU15" s="316"/>
      <c r="CV15" s="316"/>
      <c r="CW15" s="316"/>
      <c r="CX15" s="316"/>
      <c r="CY15" s="316"/>
      <c r="CZ15" s="316"/>
      <c r="DA15" s="316"/>
      <c r="DB15" s="316"/>
      <c r="DC15" s="316"/>
      <c r="DD15" s="316"/>
      <c r="DE15" s="316"/>
      <c r="DF15" s="316"/>
      <c r="DG15" s="316"/>
      <c r="DH15" s="316"/>
      <c r="DI15" s="316"/>
      <c r="DJ15" s="316"/>
      <c r="DK15" s="316"/>
      <c r="DL15" s="316"/>
      <c r="DM15" s="316"/>
      <c r="DN15" s="316"/>
      <c r="DO15" s="316"/>
      <c r="DP15" s="316"/>
      <c r="DQ15" s="316"/>
      <c r="DR15" s="316"/>
      <c r="DS15" s="316"/>
      <c r="DT15" s="316"/>
      <c r="DU15" s="316"/>
      <c r="DV15" s="316"/>
      <c r="DW15" s="316"/>
      <c r="DX15" s="316"/>
      <c r="DY15" s="316"/>
      <c r="DZ15" s="316"/>
      <c r="EA15" s="316"/>
      <c r="EB15" s="316"/>
      <c r="EC15" s="316"/>
      <c r="ED15" s="316"/>
      <c r="EE15" s="316"/>
      <c r="EF15" s="316"/>
      <c r="EG15" s="316"/>
      <c r="EH15" s="316"/>
      <c r="EI15" s="316"/>
      <c r="EJ15" s="316"/>
      <c r="EK15" s="316"/>
      <c r="EL15" s="316"/>
      <c r="EM15" s="316"/>
      <c r="EN15" s="316"/>
      <c r="EO15" s="316"/>
      <c r="EP15" s="316"/>
      <c r="EQ15" s="316"/>
      <c r="ER15" s="316"/>
      <c r="ES15" s="316"/>
      <c r="ET15" s="316"/>
      <c r="EU15" s="316"/>
      <c r="EV15" s="316"/>
      <c r="EW15" s="316"/>
      <c r="EX15" s="316"/>
      <c r="EY15" s="316"/>
      <c r="EZ15" s="316"/>
      <c r="FA15" s="316"/>
      <c r="FB15" s="316"/>
      <c r="FC15" s="316"/>
      <c r="FD15" s="316"/>
      <c r="FE15" s="316"/>
      <c r="FF15" s="316"/>
      <c r="FG15" s="316"/>
      <c r="FH15" s="316"/>
      <c r="FI15" s="316"/>
      <c r="FJ15" s="316"/>
      <c r="FK15" s="316"/>
      <c r="FL15" s="316"/>
      <c r="FM15" s="316"/>
      <c r="FN15" s="316"/>
      <c r="FO15" s="316"/>
      <c r="FP15" s="316"/>
      <c r="FQ15" s="316"/>
      <c r="FR15" s="316"/>
      <c r="FS15" s="316"/>
      <c r="FT15" s="316"/>
      <c r="FU15" s="316"/>
      <c r="FV15" s="316"/>
      <c r="FW15" s="316"/>
      <c r="FX15" s="316"/>
      <c r="FY15" s="316"/>
      <c r="FZ15" s="316"/>
      <c r="GA15" s="316"/>
      <c r="GB15" s="316"/>
      <c r="GC15" s="316"/>
      <c r="GD15" s="316"/>
      <c r="GE15" s="316"/>
      <c r="GF15" s="316"/>
      <c r="GG15" s="316"/>
      <c r="GH15" s="316"/>
      <c r="GI15" s="316"/>
      <c r="GJ15" s="316"/>
      <c r="GK15" s="316"/>
      <c r="GL15" s="316"/>
      <c r="GM15" s="316"/>
      <c r="GN15" s="316"/>
      <c r="GO15" s="316"/>
      <c r="GP15" s="316"/>
      <c r="GQ15" s="316"/>
      <c r="GR15" s="316"/>
      <c r="GS15" s="316"/>
      <c r="GT15" s="316"/>
      <c r="GU15" s="316"/>
      <c r="GV15" s="316"/>
      <c r="GW15" s="316"/>
      <c r="GX15" s="316"/>
      <c r="GY15" s="316"/>
      <c r="GZ15" s="316"/>
      <c r="HA15" s="316"/>
      <c r="HB15" s="316"/>
      <c r="HC15" s="316"/>
      <c r="HD15" s="316"/>
      <c r="HE15" s="316"/>
      <c r="HF15" s="316"/>
      <c r="HG15" s="316"/>
      <c r="HH15" s="316"/>
      <c r="HI15" s="316"/>
      <c r="HJ15" s="316"/>
      <c r="HK15" s="316"/>
      <c r="HL15" s="316"/>
      <c r="HM15" s="316"/>
      <c r="HN15" s="316"/>
      <c r="HO15" s="316"/>
      <c r="HP15" s="316"/>
      <c r="HQ15" s="316"/>
      <c r="HR15" s="316"/>
      <c r="HS15" s="316"/>
      <c r="HT15" s="316"/>
      <c r="HU15" s="316"/>
      <c r="HV15" s="316"/>
      <c r="HW15" s="316"/>
      <c r="HX15" s="316"/>
      <c r="HY15" s="316"/>
      <c r="HZ15" s="316"/>
    </row>
    <row r="16" spans="1:234" s="317" customFormat="1" ht="18" customHeight="1">
      <c r="A16" s="416"/>
      <c r="B16" s="375">
        <v>4</v>
      </c>
      <c r="C16" s="381" t="s">
        <v>19</v>
      </c>
      <c r="D16" s="387" t="s">
        <v>381</v>
      </c>
      <c r="E16" s="383" t="s">
        <v>383</v>
      </c>
      <c r="F16" s="381" t="s">
        <v>390</v>
      </c>
      <c r="G16" s="381" t="s">
        <v>342</v>
      </c>
      <c r="H16" s="425" t="s">
        <v>389</v>
      </c>
      <c r="I16" s="381">
        <v>104510</v>
      </c>
      <c r="J16" s="381">
        <v>10</v>
      </c>
      <c r="K16" s="381">
        <v>35</v>
      </c>
      <c r="L16" s="381"/>
      <c r="M16" s="381">
        <v>1</v>
      </c>
      <c r="N16" s="381" t="s">
        <v>9</v>
      </c>
      <c r="O16" s="384">
        <v>2022</v>
      </c>
      <c r="P16" s="381">
        <v>15</v>
      </c>
      <c r="Q16" s="381" t="s">
        <v>9</v>
      </c>
      <c r="R16" s="384">
        <v>2022</v>
      </c>
      <c r="S16" s="381">
        <v>1</v>
      </c>
      <c r="T16" s="381" t="s">
        <v>15</v>
      </c>
      <c r="U16" s="384">
        <v>2024</v>
      </c>
      <c r="V16" s="381">
        <v>30</v>
      </c>
      <c r="W16" s="381" t="s">
        <v>15</v>
      </c>
      <c r="X16" s="384">
        <v>2024</v>
      </c>
      <c r="Y16" s="389"/>
      <c r="Z16" s="389"/>
      <c r="AA16" s="389"/>
      <c r="AB16" s="389">
        <v>118</v>
      </c>
      <c r="AC16" s="386">
        <v>30</v>
      </c>
      <c r="AD16" s="416"/>
      <c r="AE16" s="316"/>
      <c r="AF16" s="316"/>
      <c r="AG16" s="316"/>
      <c r="AH16" s="316"/>
      <c r="AI16" s="316"/>
      <c r="AJ16" s="316"/>
      <c r="AK16" s="316"/>
      <c r="AL16" s="316"/>
      <c r="AM16" s="316"/>
      <c r="AN16" s="316"/>
      <c r="AO16" s="316"/>
      <c r="AP16" s="316"/>
      <c r="AQ16" s="316"/>
      <c r="AR16" s="316"/>
      <c r="AS16" s="316"/>
      <c r="AT16" s="316"/>
      <c r="AU16" s="316"/>
      <c r="AV16" s="316"/>
      <c r="AW16" s="316"/>
      <c r="AX16" s="316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  <c r="BN16" s="316"/>
      <c r="BO16" s="316"/>
      <c r="BP16" s="316"/>
      <c r="BQ16" s="316"/>
      <c r="BR16" s="316"/>
      <c r="BS16" s="316"/>
      <c r="BT16" s="316"/>
      <c r="BU16" s="316"/>
      <c r="BV16" s="316"/>
      <c r="BW16" s="316"/>
      <c r="BX16" s="316"/>
      <c r="BY16" s="316"/>
      <c r="BZ16" s="316"/>
      <c r="CA16" s="316"/>
      <c r="CB16" s="316"/>
      <c r="CC16" s="316"/>
      <c r="CD16" s="316"/>
      <c r="CE16" s="316"/>
      <c r="CF16" s="316"/>
      <c r="CG16" s="316"/>
      <c r="CH16" s="316"/>
      <c r="CI16" s="316"/>
      <c r="CJ16" s="316"/>
      <c r="CK16" s="316"/>
      <c r="CL16" s="316"/>
      <c r="CM16" s="316"/>
      <c r="CN16" s="316"/>
      <c r="CO16" s="316"/>
      <c r="CP16" s="316"/>
      <c r="CQ16" s="316"/>
      <c r="CR16" s="316"/>
      <c r="CS16" s="316"/>
      <c r="CT16" s="316"/>
      <c r="CU16" s="316"/>
      <c r="CV16" s="316"/>
      <c r="CW16" s="316"/>
      <c r="CX16" s="316"/>
      <c r="CY16" s="316"/>
      <c r="CZ16" s="316"/>
      <c r="DA16" s="316"/>
      <c r="DB16" s="316"/>
      <c r="DC16" s="316"/>
      <c r="DD16" s="316"/>
      <c r="DE16" s="316"/>
      <c r="DF16" s="316"/>
      <c r="DG16" s="316"/>
      <c r="DH16" s="316"/>
      <c r="DI16" s="316"/>
      <c r="DJ16" s="316"/>
      <c r="DK16" s="316"/>
      <c r="DL16" s="316"/>
      <c r="DM16" s="316"/>
      <c r="DN16" s="316"/>
      <c r="DO16" s="316"/>
      <c r="DP16" s="316"/>
      <c r="DQ16" s="316"/>
      <c r="DR16" s="316"/>
      <c r="DS16" s="316"/>
      <c r="DT16" s="316"/>
      <c r="DU16" s="316"/>
      <c r="DV16" s="316"/>
      <c r="DW16" s="316"/>
      <c r="DX16" s="316"/>
      <c r="DY16" s="316"/>
      <c r="DZ16" s="316"/>
      <c r="EA16" s="316"/>
      <c r="EB16" s="316"/>
      <c r="EC16" s="316"/>
      <c r="ED16" s="316"/>
      <c r="EE16" s="316"/>
      <c r="EF16" s="316"/>
      <c r="EG16" s="316"/>
      <c r="EH16" s="316"/>
      <c r="EI16" s="316"/>
      <c r="EJ16" s="316"/>
      <c r="EK16" s="316"/>
      <c r="EL16" s="316"/>
      <c r="EM16" s="316"/>
      <c r="EN16" s="316"/>
      <c r="EO16" s="316"/>
      <c r="EP16" s="316"/>
      <c r="EQ16" s="316"/>
      <c r="ER16" s="316"/>
      <c r="ES16" s="316"/>
      <c r="ET16" s="316"/>
      <c r="EU16" s="316"/>
      <c r="EV16" s="316"/>
      <c r="EW16" s="316"/>
      <c r="EX16" s="316"/>
      <c r="EY16" s="316"/>
      <c r="EZ16" s="316"/>
      <c r="FA16" s="316"/>
      <c r="FB16" s="316"/>
      <c r="FC16" s="316"/>
      <c r="FD16" s="316"/>
      <c r="FE16" s="316"/>
      <c r="FF16" s="316"/>
      <c r="FG16" s="316"/>
      <c r="FH16" s="316"/>
      <c r="FI16" s="316"/>
      <c r="FJ16" s="316"/>
      <c r="FK16" s="316"/>
      <c r="FL16" s="316"/>
      <c r="FM16" s="316"/>
      <c r="FN16" s="316"/>
      <c r="FO16" s="316"/>
      <c r="FP16" s="316"/>
      <c r="FQ16" s="316"/>
      <c r="FR16" s="316"/>
      <c r="FS16" s="316"/>
      <c r="FT16" s="316"/>
      <c r="FU16" s="316"/>
      <c r="FV16" s="316"/>
      <c r="FW16" s="316"/>
      <c r="FX16" s="316"/>
      <c r="FY16" s="316"/>
      <c r="FZ16" s="316"/>
      <c r="GA16" s="316"/>
      <c r="GB16" s="316"/>
      <c r="GC16" s="316"/>
      <c r="GD16" s="316"/>
      <c r="GE16" s="316"/>
      <c r="GF16" s="316"/>
      <c r="GG16" s="316"/>
      <c r="GH16" s="316"/>
      <c r="GI16" s="316"/>
      <c r="GJ16" s="316"/>
      <c r="GK16" s="316"/>
      <c r="GL16" s="316"/>
      <c r="GM16" s="316"/>
      <c r="GN16" s="316"/>
      <c r="GO16" s="316"/>
      <c r="GP16" s="316"/>
      <c r="GQ16" s="316"/>
      <c r="GR16" s="316"/>
      <c r="GS16" s="316"/>
      <c r="GT16" s="316"/>
      <c r="GU16" s="316"/>
      <c r="GV16" s="316"/>
      <c r="GW16" s="316"/>
      <c r="GX16" s="316"/>
      <c r="GY16" s="316"/>
      <c r="GZ16" s="316"/>
      <c r="HA16" s="316"/>
      <c r="HB16" s="316"/>
      <c r="HC16" s="316"/>
      <c r="HD16" s="316"/>
      <c r="HE16" s="316"/>
      <c r="HF16" s="316"/>
      <c r="HG16" s="316"/>
      <c r="HH16" s="316"/>
      <c r="HI16" s="316"/>
      <c r="HJ16" s="316"/>
      <c r="HK16" s="316"/>
      <c r="HL16" s="316"/>
      <c r="HM16" s="316"/>
      <c r="HN16" s="316"/>
      <c r="HO16" s="316"/>
      <c r="HP16" s="316"/>
      <c r="HQ16" s="316"/>
      <c r="HR16" s="316"/>
      <c r="HS16" s="316"/>
      <c r="HT16" s="316"/>
      <c r="HU16" s="316"/>
      <c r="HV16" s="316"/>
      <c r="HW16" s="316"/>
      <c r="HX16" s="316"/>
      <c r="HY16" s="316"/>
      <c r="HZ16" s="316"/>
    </row>
    <row r="17" spans="1:234" s="317" customFormat="1" ht="18" customHeight="1">
      <c r="A17" s="416"/>
      <c r="B17" s="374">
        <v>5</v>
      </c>
      <c r="C17" s="381"/>
      <c r="D17" s="387"/>
      <c r="E17" s="383"/>
      <c r="F17" s="381"/>
      <c r="G17" s="388"/>
      <c r="H17" s="388"/>
      <c r="I17" s="381"/>
      <c r="J17" s="381"/>
      <c r="K17" s="381"/>
      <c r="L17" s="381"/>
      <c r="M17" s="381"/>
      <c r="N17" s="381"/>
      <c r="O17" s="384"/>
      <c r="P17" s="381"/>
      <c r="Q17" s="381"/>
      <c r="R17" s="384"/>
      <c r="S17" s="381"/>
      <c r="T17" s="381"/>
      <c r="U17" s="384"/>
      <c r="V17" s="381"/>
      <c r="W17" s="381"/>
      <c r="X17" s="384"/>
      <c r="Y17" s="389"/>
      <c r="Z17" s="389"/>
      <c r="AA17" s="389"/>
      <c r="AB17" s="389"/>
      <c r="AC17" s="386"/>
      <c r="AD17" s="416"/>
      <c r="AE17" s="316"/>
      <c r="AF17" s="316"/>
      <c r="AG17" s="316"/>
      <c r="AH17" s="316"/>
      <c r="AI17" s="316"/>
      <c r="AJ17" s="316"/>
      <c r="AK17" s="316"/>
      <c r="AL17" s="316"/>
      <c r="AM17" s="316"/>
      <c r="AN17" s="316"/>
      <c r="AO17" s="316"/>
      <c r="AP17" s="316"/>
      <c r="AQ17" s="316"/>
      <c r="AR17" s="316"/>
      <c r="AS17" s="316"/>
      <c r="AT17" s="316"/>
      <c r="AU17" s="316"/>
      <c r="AV17" s="316"/>
      <c r="AW17" s="316"/>
      <c r="AX17" s="316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  <c r="BN17" s="316"/>
      <c r="BO17" s="316"/>
      <c r="BP17" s="316"/>
      <c r="BQ17" s="316"/>
      <c r="BR17" s="316"/>
      <c r="BS17" s="316"/>
      <c r="BT17" s="316"/>
      <c r="BU17" s="316"/>
      <c r="BV17" s="316"/>
      <c r="BW17" s="316"/>
      <c r="BX17" s="316"/>
      <c r="BY17" s="316"/>
      <c r="BZ17" s="316"/>
      <c r="CA17" s="316"/>
      <c r="CB17" s="316"/>
      <c r="CC17" s="316"/>
      <c r="CD17" s="316"/>
      <c r="CE17" s="316"/>
      <c r="CF17" s="316"/>
      <c r="CG17" s="316"/>
      <c r="CH17" s="316"/>
      <c r="CI17" s="316"/>
      <c r="CJ17" s="316"/>
      <c r="CK17" s="316"/>
      <c r="CL17" s="316"/>
      <c r="CM17" s="316"/>
      <c r="CN17" s="316"/>
      <c r="CO17" s="316"/>
      <c r="CP17" s="316"/>
      <c r="CQ17" s="316"/>
      <c r="CR17" s="316"/>
      <c r="CS17" s="316"/>
      <c r="CT17" s="316"/>
      <c r="CU17" s="316"/>
      <c r="CV17" s="316"/>
      <c r="CW17" s="316"/>
      <c r="CX17" s="316"/>
      <c r="CY17" s="316"/>
      <c r="CZ17" s="316"/>
      <c r="DA17" s="316"/>
      <c r="DB17" s="316"/>
      <c r="DC17" s="316"/>
      <c r="DD17" s="316"/>
      <c r="DE17" s="316"/>
      <c r="DF17" s="316"/>
      <c r="DG17" s="316"/>
      <c r="DH17" s="316"/>
      <c r="DI17" s="316"/>
      <c r="DJ17" s="316"/>
      <c r="DK17" s="316"/>
      <c r="DL17" s="316"/>
      <c r="DM17" s="316"/>
      <c r="DN17" s="316"/>
      <c r="DO17" s="316"/>
      <c r="DP17" s="316"/>
      <c r="DQ17" s="316"/>
      <c r="DR17" s="316"/>
      <c r="DS17" s="316"/>
      <c r="DT17" s="316"/>
      <c r="DU17" s="316"/>
      <c r="DV17" s="316"/>
      <c r="DW17" s="316"/>
      <c r="DX17" s="316"/>
      <c r="DY17" s="316"/>
      <c r="DZ17" s="316"/>
      <c r="EA17" s="316"/>
      <c r="EB17" s="316"/>
      <c r="EC17" s="316"/>
      <c r="ED17" s="316"/>
      <c r="EE17" s="316"/>
      <c r="EF17" s="316"/>
      <c r="EG17" s="316"/>
      <c r="EH17" s="316"/>
      <c r="EI17" s="316"/>
      <c r="EJ17" s="316"/>
      <c r="EK17" s="316"/>
      <c r="EL17" s="316"/>
      <c r="EM17" s="316"/>
      <c r="EN17" s="316"/>
      <c r="EO17" s="316"/>
      <c r="EP17" s="316"/>
      <c r="EQ17" s="316"/>
      <c r="ER17" s="316"/>
      <c r="ES17" s="316"/>
      <c r="ET17" s="316"/>
      <c r="EU17" s="316"/>
      <c r="EV17" s="316"/>
      <c r="EW17" s="316"/>
      <c r="EX17" s="316"/>
      <c r="EY17" s="316"/>
      <c r="EZ17" s="316"/>
      <c r="FA17" s="316"/>
      <c r="FB17" s="316"/>
      <c r="FC17" s="316"/>
      <c r="FD17" s="316"/>
      <c r="FE17" s="316"/>
      <c r="FF17" s="316"/>
      <c r="FG17" s="316"/>
      <c r="FH17" s="316"/>
      <c r="FI17" s="316"/>
      <c r="FJ17" s="316"/>
      <c r="FK17" s="316"/>
      <c r="FL17" s="316"/>
      <c r="FM17" s="316"/>
      <c r="FN17" s="316"/>
      <c r="FO17" s="316"/>
      <c r="FP17" s="316"/>
      <c r="FQ17" s="316"/>
      <c r="FR17" s="316"/>
      <c r="FS17" s="316"/>
      <c r="FT17" s="316"/>
      <c r="FU17" s="316"/>
      <c r="FV17" s="316"/>
      <c r="FW17" s="316"/>
      <c r="FX17" s="316"/>
      <c r="FY17" s="316"/>
      <c r="FZ17" s="316"/>
      <c r="GA17" s="316"/>
      <c r="GB17" s="316"/>
      <c r="GC17" s="316"/>
      <c r="GD17" s="316"/>
      <c r="GE17" s="316"/>
      <c r="GF17" s="316"/>
      <c r="GG17" s="316"/>
      <c r="GH17" s="316"/>
      <c r="GI17" s="316"/>
      <c r="GJ17" s="316"/>
      <c r="GK17" s="316"/>
      <c r="GL17" s="316"/>
      <c r="GM17" s="316"/>
      <c r="GN17" s="316"/>
      <c r="GO17" s="316"/>
      <c r="GP17" s="316"/>
      <c r="GQ17" s="316"/>
      <c r="GR17" s="316"/>
      <c r="GS17" s="316"/>
      <c r="GT17" s="316"/>
      <c r="GU17" s="316"/>
      <c r="GV17" s="316"/>
      <c r="GW17" s="316"/>
      <c r="GX17" s="316"/>
      <c r="GY17" s="316"/>
      <c r="GZ17" s="316"/>
      <c r="HA17" s="316"/>
      <c r="HB17" s="316"/>
      <c r="HC17" s="316"/>
      <c r="HD17" s="316"/>
      <c r="HE17" s="316"/>
      <c r="HF17" s="316"/>
      <c r="HG17" s="316"/>
      <c r="HH17" s="316"/>
      <c r="HI17" s="316"/>
      <c r="HJ17" s="316"/>
      <c r="HK17" s="316"/>
      <c r="HL17" s="316"/>
      <c r="HM17" s="316"/>
      <c r="HN17" s="316"/>
      <c r="HO17" s="316"/>
      <c r="HP17" s="316"/>
      <c r="HQ17" s="316"/>
      <c r="HR17" s="316"/>
      <c r="HS17" s="316"/>
      <c r="HT17" s="316"/>
      <c r="HU17" s="316"/>
      <c r="HV17" s="316"/>
      <c r="HW17" s="316"/>
      <c r="HX17" s="316"/>
      <c r="HY17" s="316"/>
      <c r="HZ17" s="316"/>
    </row>
    <row r="18" spans="1:234" s="317" customFormat="1" ht="18" customHeight="1">
      <c r="A18" s="416"/>
      <c r="B18" s="375">
        <v>6</v>
      </c>
      <c r="C18" s="381"/>
      <c r="D18" s="387"/>
      <c r="E18" s="383"/>
      <c r="F18" s="381"/>
      <c r="G18" s="388"/>
      <c r="H18" s="388"/>
      <c r="I18" s="381"/>
      <c r="J18" s="381"/>
      <c r="K18" s="381"/>
      <c r="L18" s="381"/>
      <c r="M18" s="381"/>
      <c r="N18" s="381"/>
      <c r="O18" s="384"/>
      <c r="P18" s="381"/>
      <c r="Q18" s="381"/>
      <c r="R18" s="384"/>
      <c r="S18" s="381"/>
      <c r="T18" s="381"/>
      <c r="U18" s="384"/>
      <c r="V18" s="381"/>
      <c r="W18" s="381"/>
      <c r="X18" s="384"/>
      <c r="Y18" s="389"/>
      <c r="Z18" s="389"/>
      <c r="AA18" s="389"/>
      <c r="AB18" s="389"/>
      <c r="AC18" s="386"/>
      <c r="AD18" s="416"/>
      <c r="AE18" s="316"/>
      <c r="AF18" s="316"/>
      <c r="AG18" s="316"/>
      <c r="AH18" s="316"/>
      <c r="AI18" s="316"/>
      <c r="AJ18" s="316"/>
      <c r="AK18" s="316"/>
      <c r="AL18" s="316"/>
      <c r="AM18" s="316"/>
      <c r="AN18" s="316"/>
      <c r="AO18" s="316"/>
      <c r="AP18" s="316"/>
      <c r="AQ18" s="316"/>
      <c r="AR18" s="316"/>
      <c r="AS18" s="316"/>
      <c r="AT18" s="316"/>
      <c r="AU18" s="316"/>
      <c r="AV18" s="316"/>
      <c r="AW18" s="316"/>
      <c r="AX18" s="316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  <c r="BN18" s="316"/>
      <c r="BO18" s="316"/>
      <c r="BP18" s="316"/>
      <c r="BQ18" s="316"/>
      <c r="BR18" s="316"/>
      <c r="BS18" s="316"/>
      <c r="BT18" s="316"/>
      <c r="BU18" s="316"/>
      <c r="BV18" s="316"/>
      <c r="BW18" s="316"/>
      <c r="BX18" s="316"/>
      <c r="BY18" s="316"/>
      <c r="BZ18" s="316"/>
      <c r="CA18" s="316"/>
      <c r="CB18" s="316"/>
      <c r="CC18" s="316"/>
      <c r="CD18" s="316"/>
      <c r="CE18" s="316"/>
      <c r="CF18" s="316"/>
      <c r="CG18" s="316"/>
      <c r="CH18" s="316"/>
      <c r="CI18" s="316"/>
      <c r="CJ18" s="316"/>
      <c r="CK18" s="316"/>
      <c r="CL18" s="316"/>
      <c r="CM18" s="316"/>
      <c r="CN18" s="316"/>
      <c r="CO18" s="316"/>
      <c r="CP18" s="316"/>
      <c r="CQ18" s="316"/>
      <c r="CR18" s="316"/>
      <c r="CS18" s="316"/>
      <c r="CT18" s="316"/>
      <c r="CU18" s="316"/>
      <c r="CV18" s="316"/>
      <c r="CW18" s="316"/>
      <c r="CX18" s="316"/>
      <c r="CY18" s="316"/>
      <c r="CZ18" s="316"/>
      <c r="DA18" s="316"/>
      <c r="DB18" s="316"/>
      <c r="DC18" s="316"/>
      <c r="DD18" s="316"/>
      <c r="DE18" s="316"/>
      <c r="DF18" s="316"/>
      <c r="DG18" s="316"/>
      <c r="DH18" s="316"/>
      <c r="DI18" s="316"/>
      <c r="DJ18" s="316"/>
      <c r="DK18" s="316"/>
      <c r="DL18" s="316"/>
      <c r="DM18" s="316"/>
      <c r="DN18" s="316"/>
      <c r="DO18" s="316"/>
      <c r="DP18" s="316"/>
      <c r="DQ18" s="316"/>
      <c r="DR18" s="316"/>
      <c r="DS18" s="316"/>
      <c r="DT18" s="316"/>
      <c r="DU18" s="316"/>
      <c r="DV18" s="316"/>
      <c r="DW18" s="316"/>
      <c r="DX18" s="316"/>
      <c r="DY18" s="316"/>
      <c r="DZ18" s="316"/>
      <c r="EA18" s="316"/>
      <c r="EB18" s="316"/>
      <c r="EC18" s="316"/>
      <c r="ED18" s="316"/>
      <c r="EE18" s="316"/>
      <c r="EF18" s="316"/>
      <c r="EG18" s="316"/>
      <c r="EH18" s="316"/>
      <c r="EI18" s="316"/>
      <c r="EJ18" s="316"/>
      <c r="EK18" s="316"/>
      <c r="EL18" s="316"/>
      <c r="EM18" s="316"/>
      <c r="EN18" s="316"/>
      <c r="EO18" s="316"/>
      <c r="EP18" s="316"/>
      <c r="EQ18" s="316"/>
      <c r="ER18" s="316"/>
      <c r="ES18" s="316"/>
      <c r="ET18" s="316"/>
      <c r="EU18" s="316"/>
      <c r="EV18" s="316"/>
      <c r="EW18" s="316"/>
      <c r="EX18" s="316"/>
      <c r="EY18" s="316"/>
      <c r="EZ18" s="316"/>
      <c r="FA18" s="316"/>
      <c r="FB18" s="316"/>
      <c r="FC18" s="316"/>
      <c r="FD18" s="316"/>
      <c r="FE18" s="316"/>
      <c r="FF18" s="316"/>
      <c r="FG18" s="316"/>
      <c r="FH18" s="316"/>
      <c r="FI18" s="316"/>
      <c r="FJ18" s="316"/>
      <c r="FK18" s="316"/>
      <c r="FL18" s="316"/>
      <c r="FM18" s="316"/>
      <c r="FN18" s="316"/>
      <c r="FO18" s="316"/>
      <c r="FP18" s="316"/>
      <c r="FQ18" s="316"/>
      <c r="FR18" s="316"/>
      <c r="FS18" s="316"/>
      <c r="FT18" s="316"/>
      <c r="FU18" s="316"/>
      <c r="FV18" s="316"/>
      <c r="FW18" s="316"/>
      <c r="FX18" s="316"/>
      <c r="FY18" s="316"/>
      <c r="FZ18" s="316"/>
      <c r="GA18" s="316"/>
      <c r="GB18" s="316"/>
      <c r="GC18" s="316"/>
      <c r="GD18" s="316"/>
      <c r="GE18" s="316"/>
      <c r="GF18" s="316"/>
      <c r="GG18" s="316"/>
      <c r="GH18" s="316"/>
      <c r="GI18" s="316"/>
      <c r="GJ18" s="316"/>
      <c r="GK18" s="316"/>
      <c r="GL18" s="316"/>
      <c r="GM18" s="316"/>
      <c r="GN18" s="316"/>
      <c r="GO18" s="316"/>
      <c r="GP18" s="316"/>
      <c r="GQ18" s="316"/>
      <c r="GR18" s="316"/>
      <c r="GS18" s="316"/>
      <c r="GT18" s="316"/>
      <c r="GU18" s="316"/>
      <c r="GV18" s="316"/>
      <c r="GW18" s="316"/>
      <c r="GX18" s="316"/>
      <c r="GY18" s="316"/>
      <c r="GZ18" s="316"/>
      <c r="HA18" s="316"/>
      <c r="HB18" s="316"/>
      <c r="HC18" s="316"/>
      <c r="HD18" s="316"/>
      <c r="HE18" s="316"/>
      <c r="HF18" s="316"/>
      <c r="HG18" s="316"/>
      <c r="HH18" s="316"/>
      <c r="HI18" s="316"/>
      <c r="HJ18" s="316"/>
      <c r="HK18" s="316"/>
      <c r="HL18" s="316"/>
      <c r="HM18" s="316"/>
      <c r="HN18" s="316"/>
      <c r="HO18" s="316"/>
      <c r="HP18" s="316"/>
      <c r="HQ18" s="316"/>
      <c r="HR18" s="316"/>
      <c r="HS18" s="316"/>
      <c r="HT18" s="316"/>
      <c r="HU18" s="316"/>
      <c r="HV18" s="316"/>
      <c r="HW18" s="316"/>
      <c r="HX18" s="316"/>
      <c r="HY18" s="316"/>
      <c r="HZ18" s="316"/>
    </row>
    <row r="19" spans="1:234" s="317" customFormat="1" ht="18" customHeight="1">
      <c r="A19" s="416"/>
      <c r="B19" s="374">
        <v>7</v>
      </c>
      <c r="C19" s="381"/>
      <c r="D19" s="387"/>
      <c r="E19" s="390"/>
      <c r="F19" s="381"/>
      <c r="G19" s="388"/>
      <c r="H19" s="388"/>
      <c r="I19" s="381"/>
      <c r="J19" s="381"/>
      <c r="K19" s="381"/>
      <c r="L19" s="381"/>
      <c r="M19" s="381"/>
      <c r="N19" s="381"/>
      <c r="O19" s="384"/>
      <c r="P19" s="381"/>
      <c r="Q19" s="381"/>
      <c r="R19" s="384"/>
      <c r="S19" s="381"/>
      <c r="T19" s="381"/>
      <c r="U19" s="384"/>
      <c r="V19" s="381"/>
      <c r="W19" s="381"/>
      <c r="X19" s="384"/>
      <c r="Y19" s="389"/>
      <c r="Z19" s="389"/>
      <c r="AA19" s="389"/>
      <c r="AB19" s="389"/>
      <c r="AC19" s="386"/>
      <c r="AD19" s="416"/>
      <c r="AE19" s="316"/>
      <c r="AF19" s="316"/>
      <c r="AG19" s="316"/>
      <c r="AH19" s="316"/>
      <c r="AI19" s="316"/>
      <c r="AJ19" s="316"/>
      <c r="AK19" s="316"/>
      <c r="AL19" s="316"/>
      <c r="AM19" s="316"/>
      <c r="AN19" s="316"/>
      <c r="AO19" s="316"/>
      <c r="AP19" s="316"/>
      <c r="AQ19" s="316"/>
      <c r="AR19" s="316"/>
      <c r="AS19" s="316"/>
      <c r="AT19" s="316"/>
      <c r="AU19" s="316"/>
      <c r="AV19" s="316"/>
      <c r="AW19" s="316"/>
      <c r="AX19" s="316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  <c r="BN19" s="316"/>
      <c r="BO19" s="316"/>
      <c r="BP19" s="316"/>
      <c r="BQ19" s="316"/>
      <c r="BR19" s="316"/>
      <c r="BS19" s="316"/>
      <c r="BT19" s="316"/>
      <c r="BU19" s="316"/>
      <c r="BV19" s="316"/>
      <c r="BW19" s="316"/>
      <c r="BX19" s="316"/>
      <c r="BY19" s="316"/>
      <c r="BZ19" s="316"/>
      <c r="CA19" s="316"/>
      <c r="CB19" s="316"/>
      <c r="CC19" s="316"/>
      <c r="CD19" s="316"/>
      <c r="CE19" s="316"/>
      <c r="CF19" s="316"/>
      <c r="CG19" s="316"/>
      <c r="CH19" s="316"/>
      <c r="CI19" s="316"/>
      <c r="CJ19" s="316"/>
      <c r="CK19" s="316"/>
      <c r="CL19" s="316"/>
      <c r="CM19" s="316"/>
      <c r="CN19" s="316"/>
      <c r="CO19" s="316"/>
      <c r="CP19" s="316"/>
      <c r="CQ19" s="316"/>
      <c r="CR19" s="316"/>
      <c r="CS19" s="316"/>
      <c r="CT19" s="316"/>
      <c r="CU19" s="316"/>
      <c r="CV19" s="316"/>
      <c r="CW19" s="316"/>
      <c r="CX19" s="316"/>
      <c r="CY19" s="316"/>
      <c r="CZ19" s="316"/>
      <c r="DA19" s="316"/>
      <c r="DB19" s="316"/>
      <c r="DC19" s="316"/>
      <c r="DD19" s="316"/>
      <c r="DE19" s="316"/>
      <c r="DF19" s="316"/>
      <c r="DG19" s="316"/>
      <c r="DH19" s="316"/>
      <c r="DI19" s="316"/>
      <c r="DJ19" s="316"/>
      <c r="DK19" s="316"/>
      <c r="DL19" s="316"/>
      <c r="DM19" s="316"/>
      <c r="DN19" s="316"/>
      <c r="DO19" s="316"/>
      <c r="DP19" s="316"/>
      <c r="DQ19" s="316"/>
      <c r="DR19" s="316"/>
      <c r="DS19" s="316"/>
      <c r="DT19" s="316"/>
      <c r="DU19" s="316"/>
      <c r="DV19" s="316"/>
      <c r="DW19" s="316"/>
      <c r="DX19" s="316"/>
      <c r="DY19" s="316"/>
      <c r="DZ19" s="316"/>
      <c r="EA19" s="316"/>
      <c r="EB19" s="316"/>
      <c r="EC19" s="316"/>
      <c r="ED19" s="316"/>
      <c r="EE19" s="316"/>
      <c r="EF19" s="316"/>
      <c r="EG19" s="316"/>
      <c r="EH19" s="316"/>
      <c r="EI19" s="316"/>
      <c r="EJ19" s="316"/>
      <c r="EK19" s="316"/>
      <c r="EL19" s="316"/>
      <c r="EM19" s="316"/>
      <c r="EN19" s="316"/>
      <c r="EO19" s="316"/>
      <c r="EP19" s="316"/>
      <c r="EQ19" s="316"/>
      <c r="ER19" s="316"/>
      <c r="ES19" s="316"/>
      <c r="ET19" s="316"/>
      <c r="EU19" s="316"/>
      <c r="EV19" s="316"/>
      <c r="EW19" s="316"/>
      <c r="EX19" s="316"/>
      <c r="EY19" s="316"/>
      <c r="EZ19" s="316"/>
      <c r="FA19" s="316"/>
      <c r="FB19" s="316"/>
      <c r="FC19" s="316"/>
      <c r="FD19" s="316"/>
      <c r="FE19" s="316"/>
      <c r="FF19" s="316"/>
      <c r="FG19" s="316"/>
      <c r="FH19" s="316"/>
      <c r="FI19" s="316"/>
      <c r="FJ19" s="316"/>
      <c r="FK19" s="316"/>
      <c r="FL19" s="316"/>
      <c r="FM19" s="316"/>
      <c r="FN19" s="316"/>
      <c r="FO19" s="316"/>
      <c r="FP19" s="316"/>
      <c r="FQ19" s="316"/>
      <c r="FR19" s="316"/>
      <c r="FS19" s="316"/>
      <c r="FT19" s="316"/>
      <c r="FU19" s="316"/>
      <c r="FV19" s="316"/>
      <c r="FW19" s="316"/>
      <c r="FX19" s="316"/>
      <c r="FY19" s="316"/>
      <c r="FZ19" s="316"/>
      <c r="GA19" s="316"/>
      <c r="GB19" s="316"/>
      <c r="GC19" s="316"/>
      <c r="GD19" s="316"/>
      <c r="GE19" s="316"/>
      <c r="GF19" s="316"/>
      <c r="GG19" s="316"/>
      <c r="GH19" s="316"/>
      <c r="GI19" s="316"/>
      <c r="GJ19" s="316"/>
      <c r="GK19" s="316"/>
      <c r="GL19" s="316"/>
      <c r="GM19" s="316"/>
      <c r="GN19" s="316"/>
      <c r="GO19" s="316"/>
      <c r="GP19" s="316"/>
      <c r="GQ19" s="316"/>
      <c r="GR19" s="316"/>
      <c r="GS19" s="316"/>
      <c r="GT19" s="316"/>
      <c r="GU19" s="316"/>
      <c r="GV19" s="316"/>
      <c r="GW19" s="316"/>
      <c r="GX19" s="316"/>
      <c r="GY19" s="316"/>
      <c r="GZ19" s="316"/>
      <c r="HA19" s="316"/>
      <c r="HB19" s="316"/>
      <c r="HC19" s="316"/>
      <c r="HD19" s="316"/>
      <c r="HE19" s="316"/>
      <c r="HF19" s="316"/>
      <c r="HG19" s="316"/>
      <c r="HH19" s="316"/>
      <c r="HI19" s="316"/>
      <c r="HJ19" s="316"/>
      <c r="HK19" s="316"/>
      <c r="HL19" s="316"/>
      <c r="HM19" s="316"/>
      <c r="HN19" s="316"/>
      <c r="HO19" s="316"/>
      <c r="HP19" s="316"/>
      <c r="HQ19" s="316"/>
      <c r="HR19" s="316"/>
      <c r="HS19" s="316"/>
      <c r="HT19" s="316"/>
      <c r="HU19" s="316"/>
      <c r="HV19" s="316"/>
      <c r="HW19" s="316"/>
      <c r="HX19" s="316"/>
      <c r="HY19" s="316"/>
      <c r="HZ19" s="316"/>
    </row>
    <row r="20" spans="1:234" s="317" customFormat="1" ht="18" customHeight="1">
      <c r="A20" s="416"/>
      <c r="B20" s="375">
        <v>8</v>
      </c>
      <c r="C20" s="381"/>
      <c r="D20" s="391"/>
      <c r="E20" s="392"/>
      <c r="F20" s="381"/>
      <c r="G20" s="393"/>
      <c r="H20" s="388"/>
      <c r="I20" s="381"/>
      <c r="J20" s="381"/>
      <c r="K20" s="381"/>
      <c r="L20" s="381"/>
      <c r="M20" s="381"/>
      <c r="N20" s="381"/>
      <c r="O20" s="384"/>
      <c r="P20" s="381"/>
      <c r="Q20" s="381"/>
      <c r="R20" s="384"/>
      <c r="S20" s="381"/>
      <c r="T20" s="381"/>
      <c r="U20" s="384"/>
      <c r="V20" s="381"/>
      <c r="W20" s="381"/>
      <c r="X20" s="384"/>
      <c r="Y20" s="389"/>
      <c r="Z20" s="389"/>
      <c r="AA20" s="389"/>
      <c r="AB20" s="389"/>
      <c r="AC20" s="386"/>
      <c r="AD20" s="416"/>
      <c r="AE20" s="316"/>
      <c r="AF20" s="316"/>
      <c r="AG20" s="316"/>
      <c r="AH20" s="316"/>
      <c r="AI20" s="316"/>
      <c r="AJ20" s="316"/>
      <c r="AK20" s="316"/>
      <c r="AL20" s="316"/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  <c r="BN20" s="316"/>
      <c r="BO20" s="316"/>
      <c r="BP20" s="316"/>
      <c r="BQ20" s="316"/>
      <c r="BR20" s="316"/>
      <c r="BS20" s="316"/>
      <c r="BT20" s="316"/>
      <c r="BU20" s="316"/>
      <c r="BV20" s="316"/>
      <c r="BW20" s="316"/>
      <c r="BX20" s="316"/>
      <c r="BY20" s="316"/>
      <c r="BZ20" s="316"/>
      <c r="CA20" s="316"/>
      <c r="CB20" s="316"/>
      <c r="CC20" s="316"/>
      <c r="CD20" s="316"/>
      <c r="CE20" s="316"/>
      <c r="CF20" s="316"/>
      <c r="CG20" s="316"/>
      <c r="CH20" s="316"/>
      <c r="CI20" s="316"/>
      <c r="CJ20" s="316"/>
      <c r="CK20" s="316"/>
      <c r="CL20" s="316"/>
      <c r="CM20" s="316"/>
      <c r="CN20" s="316"/>
      <c r="CO20" s="316"/>
      <c r="CP20" s="316"/>
      <c r="CQ20" s="316"/>
      <c r="CR20" s="316"/>
      <c r="CS20" s="316"/>
      <c r="CT20" s="316"/>
      <c r="CU20" s="316"/>
      <c r="CV20" s="316"/>
      <c r="CW20" s="316"/>
      <c r="CX20" s="316"/>
      <c r="CY20" s="316"/>
      <c r="CZ20" s="316"/>
      <c r="DA20" s="316"/>
      <c r="DB20" s="316"/>
      <c r="DC20" s="316"/>
      <c r="DD20" s="316"/>
      <c r="DE20" s="316"/>
      <c r="DF20" s="316"/>
      <c r="DG20" s="316"/>
      <c r="DH20" s="316"/>
      <c r="DI20" s="316"/>
      <c r="DJ20" s="316"/>
      <c r="DK20" s="316"/>
      <c r="DL20" s="316"/>
      <c r="DM20" s="316"/>
      <c r="DN20" s="316"/>
      <c r="DO20" s="316"/>
      <c r="DP20" s="316"/>
      <c r="DQ20" s="316"/>
      <c r="DR20" s="316"/>
      <c r="DS20" s="316"/>
      <c r="DT20" s="316"/>
      <c r="DU20" s="316"/>
      <c r="DV20" s="316"/>
      <c r="DW20" s="316"/>
      <c r="DX20" s="316"/>
      <c r="DY20" s="316"/>
      <c r="DZ20" s="316"/>
      <c r="EA20" s="316"/>
      <c r="EB20" s="316"/>
      <c r="EC20" s="316"/>
      <c r="ED20" s="316"/>
      <c r="EE20" s="316"/>
      <c r="EF20" s="316"/>
      <c r="EG20" s="316"/>
      <c r="EH20" s="316"/>
      <c r="EI20" s="316"/>
      <c r="EJ20" s="316"/>
      <c r="EK20" s="316"/>
      <c r="EL20" s="316"/>
      <c r="EM20" s="316"/>
      <c r="EN20" s="316"/>
      <c r="EO20" s="316"/>
      <c r="EP20" s="316"/>
      <c r="EQ20" s="316"/>
      <c r="ER20" s="316"/>
      <c r="ES20" s="316"/>
      <c r="ET20" s="316"/>
      <c r="EU20" s="316"/>
      <c r="EV20" s="316"/>
      <c r="EW20" s="316"/>
      <c r="EX20" s="316"/>
      <c r="EY20" s="316"/>
      <c r="EZ20" s="316"/>
      <c r="FA20" s="316"/>
      <c r="FB20" s="316"/>
      <c r="FC20" s="316"/>
      <c r="FD20" s="316"/>
      <c r="FE20" s="316"/>
      <c r="FF20" s="316"/>
      <c r="FG20" s="316"/>
      <c r="FH20" s="316"/>
      <c r="FI20" s="316"/>
      <c r="FJ20" s="316"/>
      <c r="FK20" s="316"/>
      <c r="FL20" s="316"/>
      <c r="FM20" s="316"/>
      <c r="FN20" s="316"/>
      <c r="FO20" s="316"/>
      <c r="FP20" s="316"/>
      <c r="FQ20" s="316"/>
      <c r="FR20" s="316"/>
      <c r="FS20" s="316"/>
      <c r="FT20" s="316"/>
      <c r="FU20" s="316"/>
      <c r="FV20" s="316"/>
      <c r="FW20" s="316"/>
      <c r="FX20" s="316"/>
      <c r="FY20" s="316"/>
      <c r="FZ20" s="316"/>
      <c r="GA20" s="316"/>
      <c r="GB20" s="316"/>
      <c r="GC20" s="316"/>
      <c r="GD20" s="316"/>
      <c r="GE20" s="316"/>
      <c r="GF20" s="316"/>
      <c r="GG20" s="316"/>
      <c r="GH20" s="316"/>
      <c r="GI20" s="316"/>
      <c r="GJ20" s="316"/>
      <c r="GK20" s="316"/>
      <c r="GL20" s="316"/>
      <c r="GM20" s="316"/>
      <c r="GN20" s="316"/>
      <c r="GO20" s="316"/>
      <c r="GP20" s="316"/>
      <c r="GQ20" s="316"/>
      <c r="GR20" s="316"/>
      <c r="GS20" s="316"/>
      <c r="GT20" s="316"/>
      <c r="GU20" s="316"/>
      <c r="GV20" s="316"/>
      <c r="GW20" s="316"/>
      <c r="GX20" s="316"/>
      <c r="GY20" s="316"/>
      <c r="GZ20" s="316"/>
      <c r="HA20" s="316"/>
      <c r="HB20" s="316"/>
      <c r="HC20" s="316"/>
      <c r="HD20" s="316"/>
      <c r="HE20" s="316"/>
      <c r="HF20" s="316"/>
      <c r="HG20" s="316"/>
      <c r="HH20" s="316"/>
      <c r="HI20" s="316"/>
      <c r="HJ20" s="316"/>
      <c r="HK20" s="316"/>
      <c r="HL20" s="316"/>
      <c r="HM20" s="316"/>
      <c r="HN20" s="316"/>
      <c r="HO20" s="316"/>
      <c r="HP20" s="316"/>
      <c r="HQ20" s="316"/>
      <c r="HR20" s="316"/>
      <c r="HS20" s="316"/>
      <c r="HT20" s="316"/>
      <c r="HU20" s="316"/>
      <c r="HV20" s="316"/>
      <c r="HW20" s="316"/>
      <c r="HX20" s="316"/>
      <c r="HY20" s="316"/>
      <c r="HZ20" s="316"/>
    </row>
    <row r="21" spans="1:234" s="317" customFormat="1" ht="18" customHeight="1">
      <c r="A21" s="416"/>
      <c r="B21" s="374">
        <v>9</v>
      </c>
      <c r="C21" s="381"/>
      <c r="D21" s="387"/>
      <c r="E21" s="383"/>
      <c r="F21" s="381"/>
      <c r="G21" s="388"/>
      <c r="H21" s="388"/>
      <c r="I21" s="381"/>
      <c r="J21" s="381"/>
      <c r="K21" s="381"/>
      <c r="L21" s="381"/>
      <c r="M21" s="381"/>
      <c r="N21" s="381"/>
      <c r="O21" s="384"/>
      <c r="P21" s="381"/>
      <c r="Q21" s="381"/>
      <c r="R21" s="384"/>
      <c r="S21" s="381"/>
      <c r="T21" s="381"/>
      <c r="U21" s="384"/>
      <c r="V21" s="381"/>
      <c r="W21" s="381"/>
      <c r="X21" s="384"/>
      <c r="Y21" s="389"/>
      <c r="Z21" s="389"/>
      <c r="AA21" s="389"/>
      <c r="AB21" s="389"/>
      <c r="AC21" s="386"/>
      <c r="AD21" s="416"/>
      <c r="AE21" s="316"/>
      <c r="AF21" s="316"/>
      <c r="AG21" s="316"/>
      <c r="AH21" s="316"/>
      <c r="AI21" s="316"/>
      <c r="AJ21" s="316"/>
      <c r="AK21" s="316"/>
      <c r="AL21" s="316"/>
      <c r="AM21" s="316"/>
      <c r="AN21" s="316"/>
      <c r="AO21" s="316"/>
      <c r="AP21" s="316"/>
      <c r="AQ21" s="316"/>
      <c r="AR21" s="316"/>
      <c r="AS21" s="316"/>
      <c r="AT21" s="316"/>
      <c r="AU21" s="316"/>
      <c r="AV21" s="316"/>
      <c r="AW21" s="316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  <c r="BN21" s="316"/>
      <c r="BO21" s="316"/>
      <c r="BP21" s="316"/>
      <c r="BQ21" s="316"/>
      <c r="BR21" s="316"/>
      <c r="BS21" s="316"/>
      <c r="BT21" s="316"/>
      <c r="BU21" s="316"/>
      <c r="BV21" s="316"/>
      <c r="BW21" s="316"/>
      <c r="BX21" s="316"/>
      <c r="BY21" s="316"/>
      <c r="BZ21" s="316"/>
      <c r="CA21" s="316"/>
      <c r="CB21" s="316"/>
      <c r="CC21" s="316"/>
      <c r="CD21" s="316"/>
      <c r="CE21" s="316"/>
      <c r="CF21" s="316"/>
      <c r="CG21" s="316"/>
      <c r="CH21" s="316"/>
      <c r="CI21" s="316"/>
      <c r="CJ21" s="316"/>
      <c r="CK21" s="316"/>
      <c r="CL21" s="316"/>
      <c r="CM21" s="316"/>
      <c r="CN21" s="316"/>
      <c r="CO21" s="316"/>
      <c r="CP21" s="316"/>
      <c r="CQ21" s="316"/>
      <c r="CR21" s="316"/>
      <c r="CS21" s="316"/>
      <c r="CT21" s="316"/>
      <c r="CU21" s="316"/>
      <c r="CV21" s="316"/>
      <c r="CW21" s="316"/>
      <c r="CX21" s="316"/>
      <c r="CY21" s="316"/>
      <c r="CZ21" s="316"/>
      <c r="DA21" s="316"/>
      <c r="DB21" s="316"/>
      <c r="DC21" s="316"/>
      <c r="DD21" s="316"/>
      <c r="DE21" s="316"/>
      <c r="DF21" s="316"/>
      <c r="DG21" s="316"/>
      <c r="DH21" s="316"/>
      <c r="DI21" s="316"/>
      <c r="DJ21" s="316"/>
      <c r="DK21" s="316"/>
      <c r="DL21" s="316"/>
      <c r="DM21" s="316"/>
      <c r="DN21" s="316"/>
      <c r="DO21" s="316"/>
      <c r="DP21" s="316"/>
      <c r="DQ21" s="316"/>
      <c r="DR21" s="316"/>
      <c r="DS21" s="316"/>
      <c r="DT21" s="316"/>
      <c r="DU21" s="316"/>
      <c r="DV21" s="316"/>
      <c r="DW21" s="316"/>
      <c r="DX21" s="316"/>
      <c r="DY21" s="316"/>
      <c r="DZ21" s="316"/>
      <c r="EA21" s="316"/>
      <c r="EB21" s="316"/>
      <c r="EC21" s="316"/>
      <c r="ED21" s="316"/>
      <c r="EE21" s="316"/>
      <c r="EF21" s="316"/>
      <c r="EG21" s="316"/>
      <c r="EH21" s="316"/>
      <c r="EI21" s="316"/>
      <c r="EJ21" s="316"/>
      <c r="EK21" s="316"/>
      <c r="EL21" s="316"/>
      <c r="EM21" s="316"/>
      <c r="EN21" s="316"/>
      <c r="EO21" s="316"/>
      <c r="EP21" s="316"/>
      <c r="EQ21" s="316"/>
      <c r="ER21" s="316"/>
      <c r="ES21" s="316"/>
      <c r="ET21" s="316"/>
      <c r="EU21" s="316"/>
      <c r="EV21" s="316"/>
      <c r="EW21" s="316"/>
      <c r="EX21" s="316"/>
      <c r="EY21" s="316"/>
      <c r="EZ21" s="316"/>
      <c r="FA21" s="316"/>
      <c r="FB21" s="316"/>
      <c r="FC21" s="316"/>
      <c r="FD21" s="316"/>
      <c r="FE21" s="316"/>
      <c r="FF21" s="316"/>
      <c r="FG21" s="316"/>
      <c r="FH21" s="316"/>
      <c r="FI21" s="316"/>
      <c r="FJ21" s="316"/>
      <c r="FK21" s="316"/>
      <c r="FL21" s="316"/>
      <c r="FM21" s="316"/>
      <c r="FN21" s="316"/>
      <c r="FO21" s="316"/>
      <c r="FP21" s="316"/>
      <c r="FQ21" s="316"/>
      <c r="FR21" s="316"/>
      <c r="FS21" s="316"/>
      <c r="FT21" s="316"/>
      <c r="FU21" s="316"/>
      <c r="FV21" s="316"/>
      <c r="FW21" s="316"/>
      <c r="FX21" s="316"/>
      <c r="FY21" s="316"/>
      <c r="FZ21" s="316"/>
      <c r="GA21" s="316"/>
      <c r="GB21" s="316"/>
      <c r="GC21" s="316"/>
      <c r="GD21" s="316"/>
      <c r="GE21" s="316"/>
      <c r="GF21" s="316"/>
      <c r="GG21" s="316"/>
      <c r="GH21" s="316"/>
      <c r="GI21" s="316"/>
      <c r="GJ21" s="316"/>
      <c r="GK21" s="316"/>
      <c r="GL21" s="316"/>
      <c r="GM21" s="316"/>
      <c r="GN21" s="316"/>
      <c r="GO21" s="316"/>
      <c r="GP21" s="316"/>
      <c r="GQ21" s="316"/>
      <c r="GR21" s="316"/>
      <c r="GS21" s="316"/>
      <c r="GT21" s="316"/>
      <c r="GU21" s="316"/>
      <c r="GV21" s="316"/>
      <c r="GW21" s="316"/>
      <c r="GX21" s="316"/>
      <c r="GY21" s="316"/>
      <c r="GZ21" s="316"/>
      <c r="HA21" s="316"/>
      <c r="HB21" s="316"/>
      <c r="HC21" s="316"/>
      <c r="HD21" s="316"/>
      <c r="HE21" s="316"/>
      <c r="HF21" s="316"/>
      <c r="HG21" s="316"/>
      <c r="HH21" s="316"/>
      <c r="HI21" s="316"/>
      <c r="HJ21" s="316"/>
      <c r="HK21" s="316"/>
      <c r="HL21" s="316"/>
      <c r="HM21" s="316"/>
      <c r="HN21" s="316"/>
      <c r="HO21" s="316"/>
      <c r="HP21" s="316"/>
      <c r="HQ21" s="316"/>
      <c r="HR21" s="316"/>
      <c r="HS21" s="316"/>
      <c r="HT21" s="316"/>
      <c r="HU21" s="316"/>
      <c r="HV21" s="316"/>
      <c r="HW21" s="316"/>
      <c r="HX21" s="316"/>
      <c r="HY21" s="316"/>
      <c r="HZ21" s="316"/>
    </row>
    <row r="22" spans="1:234" s="317" customFormat="1" ht="18" customHeight="1">
      <c r="A22" s="416"/>
      <c r="B22" s="375">
        <v>10</v>
      </c>
      <c r="C22" s="381"/>
      <c r="D22" s="387"/>
      <c r="E22" s="394"/>
      <c r="F22" s="381"/>
      <c r="G22" s="388"/>
      <c r="H22" s="388"/>
      <c r="I22" s="381"/>
      <c r="J22" s="381"/>
      <c r="K22" s="381"/>
      <c r="L22" s="381"/>
      <c r="M22" s="381"/>
      <c r="N22" s="381"/>
      <c r="O22" s="384"/>
      <c r="P22" s="381"/>
      <c r="Q22" s="381"/>
      <c r="R22" s="384"/>
      <c r="S22" s="381"/>
      <c r="T22" s="381"/>
      <c r="U22" s="384"/>
      <c r="V22" s="381"/>
      <c r="W22" s="381"/>
      <c r="X22" s="384"/>
      <c r="Y22" s="389"/>
      <c r="Z22" s="389"/>
      <c r="AA22" s="389"/>
      <c r="AB22" s="389"/>
      <c r="AC22" s="386"/>
      <c r="AD22" s="4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  <c r="BN22" s="316"/>
      <c r="BO22" s="316"/>
      <c r="BP22" s="316"/>
      <c r="BQ22" s="316"/>
      <c r="BR22" s="316"/>
      <c r="BS22" s="316"/>
      <c r="BT22" s="316"/>
      <c r="BU22" s="316"/>
      <c r="BV22" s="316"/>
      <c r="BW22" s="316"/>
      <c r="BX22" s="316"/>
      <c r="BY22" s="316"/>
      <c r="BZ22" s="316"/>
      <c r="CA22" s="316"/>
      <c r="CB22" s="316"/>
      <c r="CC22" s="316"/>
      <c r="CD22" s="316"/>
      <c r="CE22" s="316"/>
      <c r="CF22" s="316"/>
      <c r="CG22" s="316"/>
      <c r="CH22" s="316"/>
      <c r="CI22" s="316"/>
      <c r="CJ22" s="316"/>
      <c r="CK22" s="316"/>
      <c r="CL22" s="316"/>
      <c r="CM22" s="316"/>
      <c r="CN22" s="316"/>
      <c r="CO22" s="316"/>
      <c r="CP22" s="316"/>
      <c r="CQ22" s="316"/>
      <c r="CR22" s="316"/>
      <c r="CS22" s="316"/>
      <c r="CT22" s="316"/>
      <c r="CU22" s="316"/>
      <c r="CV22" s="316"/>
      <c r="CW22" s="316"/>
      <c r="CX22" s="316"/>
      <c r="CY22" s="316"/>
      <c r="CZ22" s="316"/>
      <c r="DA22" s="316"/>
      <c r="DB22" s="316"/>
      <c r="DC22" s="316"/>
      <c r="DD22" s="316"/>
      <c r="DE22" s="316"/>
      <c r="DF22" s="316"/>
      <c r="DG22" s="316"/>
      <c r="DH22" s="316"/>
      <c r="DI22" s="316"/>
      <c r="DJ22" s="316"/>
      <c r="DK22" s="316"/>
      <c r="DL22" s="316"/>
      <c r="DM22" s="316"/>
      <c r="DN22" s="316"/>
      <c r="DO22" s="316"/>
      <c r="DP22" s="316"/>
      <c r="DQ22" s="316"/>
      <c r="DR22" s="316"/>
      <c r="DS22" s="316"/>
      <c r="DT22" s="316"/>
      <c r="DU22" s="316"/>
      <c r="DV22" s="316"/>
      <c r="DW22" s="316"/>
      <c r="DX22" s="316"/>
      <c r="DY22" s="316"/>
      <c r="DZ22" s="316"/>
      <c r="EA22" s="316"/>
      <c r="EB22" s="316"/>
      <c r="EC22" s="316"/>
      <c r="ED22" s="316"/>
      <c r="EE22" s="316"/>
      <c r="EF22" s="316"/>
      <c r="EG22" s="316"/>
      <c r="EH22" s="316"/>
      <c r="EI22" s="316"/>
      <c r="EJ22" s="316"/>
      <c r="EK22" s="316"/>
      <c r="EL22" s="316"/>
      <c r="EM22" s="316"/>
      <c r="EN22" s="316"/>
      <c r="EO22" s="316"/>
      <c r="EP22" s="316"/>
      <c r="EQ22" s="316"/>
      <c r="ER22" s="316"/>
      <c r="ES22" s="316"/>
      <c r="ET22" s="316"/>
      <c r="EU22" s="316"/>
      <c r="EV22" s="316"/>
      <c r="EW22" s="316"/>
      <c r="EX22" s="316"/>
      <c r="EY22" s="316"/>
      <c r="EZ22" s="316"/>
      <c r="FA22" s="316"/>
      <c r="FB22" s="316"/>
      <c r="FC22" s="316"/>
      <c r="FD22" s="316"/>
      <c r="FE22" s="316"/>
      <c r="FF22" s="316"/>
      <c r="FG22" s="316"/>
      <c r="FH22" s="316"/>
      <c r="FI22" s="316"/>
      <c r="FJ22" s="316"/>
      <c r="FK22" s="316"/>
      <c r="FL22" s="316"/>
      <c r="FM22" s="316"/>
      <c r="FN22" s="316"/>
      <c r="FO22" s="316"/>
      <c r="FP22" s="316"/>
      <c r="FQ22" s="316"/>
      <c r="FR22" s="316"/>
      <c r="FS22" s="316"/>
      <c r="FT22" s="316"/>
      <c r="FU22" s="316"/>
      <c r="FV22" s="316"/>
      <c r="FW22" s="316"/>
      <c r="FX22" s="316"/>
      <c r="FY22" s="316"/>
      <c r="FZ22" s="316"/>
      <c r="GA22" s="316"/>
      <c r="GB22" s="316"/>
      <c r="GC22" s="316"/>
      <c r="GD22" s="316"/>
      <c r="GE22" s="316"/>
      <c r="GF22" s="316"/>
      <c r="GG22" s="316"/>
      <c r="GH22" s="316"/>
      <c r="GI22" s="316"/>
      <c r="GJ22" s="316"/>
      <c r="GK22" s="316"/>
      <c r="GL22" s="316"/>
      <c r="GM22" s="316"/>
      <c r="GN22" s="316"/>
      <c r="GO22" s="316"/>
      <c r="GP22" s="316"/>
      <c r="GQ22" s="316"/>
      <c r="GR22" s="316"/>
      <c r="GS22" s="316"/>
      <c r="GT22" s="316"/>
      <c r="GU22" s="316"/>
      <c r="GV22" s="316"/>
      <c r="GW22" s="316"/>
      <c r="GX22" s="316"/>
      <c r="GY22" s="316"/>
      <c r="GZ22" s="316"/>
      <c r="HA22" s="316"/>
      <c r="HB22" s="316"/>
      <c r="HC22" s="316"/>
      <c r="HD22" s="316"/>
      <c r="HE22" s="316"/>
      <c r="HF22" s="316"/>
      <c r="HG22" s="316"/>
      <c r="HH22" s="316"/>
      <c r="HI22" s="316"/>
      <c r="HJ22" s="316"/>
      <c r="HK22" s="316"/>
      <c r="HL22" s="316"/>
      <c r="HM22" s="316"/>
      <c r="HN22" s="316"/>
      <c r="HO22" s="316"/>
      <c r="HP22" s="316"/>
      <c r="HQ22" s="316"/>
      <c r="HR22" s="316"/>
      <c r="HS22" s="316"/>
      <c r="HT22" s="316"/>
      <c r="HU22" s="316"/>
      <c r="HV22" s="316"/>
      <c r="HW22" s="316"/>
      <c r="HX22" s="316"/>
      <c r="HY22" s="316"/>
      <c r="HZ22" s="316"/>
    </row>
    <row r="23" spans="1:234" s="317" customFormat="1" ht="18" customHeight="1">
      <c r="A23" s="416"/>
      <c r="B23" s="374">
        <v>11</v>
      </c>
      <c r="C23" s="381"/>
      <c r="D23" s="387"/>
      <c r="E23" s="394"/>
      <c r="F23" s="381"/>
      <c r="G23" s="388"/>
      <c r="H23" s="388"/>
      <c r="I23" s="381"/>
      <c r="J23" s="381"/>
      <c r="K23" s="381"/>
      <c r="L23" s="381"/>
      <c r="M23" s="381"/>
      <c r="N23" s="381"/>
      <c r="O23" s="384"/>
      <c r="P23" s="381"/>
      <c r="Q23" s="381"/>
      <c r="R23" s="384"/>
      <c r="S23" s="381"/>
      <c r="T23" s="381"/>
      <c r="U23" s="384"/>
      <c r="V23" s="381"/>
      <c r="W23" s="381"/>
      <c r="X23" s="384"/>
      <c r="Y23" s="389"/>
      <c r="Z23" s="389"/>
      <c r="AA23" s="389"/>
      <c r="AB23" s="389"/>
      <c r="AC23" s="386"/>
      <c r="AD23" s="4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316"/>
      <c r="AP23" s="316"/>
      <c r="AQ23" s="316"/>
      <c r="AR23" s="316"/>
      <c r="AS23" s="316"/>
      <c r="AT23" s="316"/>
      <c r="AU23" s="316"/>
      <c r="AV23" s="316"/>
      <c r="AW23" s="316"/>
      <c r="AX23" s="316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  <c r="BN23" s="316"/>
      <c r="BO23" s="316"/>
      <c r="BP23" s="316"/>
      <c r="BQ23" s="316"/>
      <c r="BR23" s="316"/>
      <c r="BS23" s="316"/>
      <c r="BT23" s="316"/>
      <c r="BU23" s="316"/>
      <c r="BV23" s="316"/>
      <c r="BW23" s="316"/>
      <c r="BX23" s="316"/>
      <c r="BY23" s="316"/>
      <c r="BZ23" s="316"/>
      <c r="CA23" s="316"/>
      <c r="CB23" s="316"/>
      <c r="CC23" s="316"/>
      <c r="CD23" s="316"/>
      <c r="CE23" s="316"/>
      <c r="CF23" s="316"/>
      <c r="CG23" s="316"/>
      <c r="CH23" s="316"/>
      <c r="CI23" s="316"/>
      <c r="CJ23" s="316"/>
      <c r="CK23" s="316"/>
      <c r="CL23" s="316"/>
      <c r="CM23" s="316"/>
      <c r="CN23" s="316"/>
      <c r="CO23" s="316"/>
      <c r="CP23" s="316"/>
      <c r="CQ23" s="316"/>
      <c r="CR23" s="316"/>
      <c r="CS23" s="316"/>
      <c r="CT23" s="316"/>
      <c r="CU23" s="316"/>
      <c r="CV23" s="316"/>
      <c r="CW23" s="316"/>
      <c r="CX23" s="316"/>
      <c r="CY23" s="316"/>
      <c r="CZ23" s="316"/>
      <c r="DA23" s="316"/>
      <c r="DB23" s="316"/>
      <c r="DC23" s="316"/>
      <c r="DD23" s="316"/>
      <c r="DE23" s="316"/>
      <c r="DF23" s="316"/>
      <c r="DG23" s="316"/>
      <c r="DH23" s="316"/>
      <c r="DI23" s="316"/>
      <c r="DJ23" s="316"/>
      <c r="DK23" s="316"/>
      <c r="DL23" s="316"/>
      <c r="DM23" s="316"/>
      <c r="DN23" s="316"/>
      <c r="DO23" s="316"/>
      <c r="DP23" s="316"/>
      <c r="DQ23" s="316"/>
      <c r="DR23" s="316"/>
      <c r="DS23" s="316"/>
      <c r="DT23" s="316"/>
      <c r="DU23" s="316"/>
      <c r="DV23" s="316"/>
      <c r="DW23" s="316"/>
      <c r="DX23" s="316"/>
      <c r="DY23" s="316"/>
      <c r="DZ23" s="316"/>
      <c r="EA23" s="316"/>
      <c r="EB23" s="316"/>
      <c r="EC23" s="316"/>
      <c r="ED23" s="316"/>
      <c r="EE23" s="316"/>
      <c r="EF23" s="316"/>
      <c r="EG23" s="316"/>
      <c r="EH23" s="316"/>
      <c r="EI23" s="316"/>
      <c r="EJ23" s="316"/>
      <c r="EK23" s="316"/>
      <c r="EL23" s="316"/>
      <c r="EM23" s="316"/>
      <c r="EN23" s="316"/>
      <c r="EO23" s="316"/>
      <c r="EP23" s="316"/>
      <c r="EQ23" s="316"/>
      <c r="ER23" s="316"/>
      <c r="ES23" s="316"/>
      <c r="ET23" s="316"/>
      <c r="EU23" s="316"/>
      <c r="EV23" s="316"/>
      <c r="EW23" s="316"/>
      <c r="EX23" s="316"/>
      <c r="EY23" s="316"/>
      <c r="EZ23" s="316"/>
      <c r="FA23" s="316"/>
      <c r="FB23" s="316"/>
      <c r="FC23" s="316"/>
      <c r="FD23" s="316"/>
      <c r="FE23" s="316"/>
      <c r="FF23" s="316"/>
      <c r="FG23" s="316"/>
      <c r="FH23" s="316"/>
      <c r="FI23" s="316"/>
      <c r="FJ23" s="316"/>
      <c r="FK23" s="316"/>
      <c r="FL23" s="316"/>
      <c r="FM23" s="316"/>
      <c r="FN23" s="316"/>
      <c r="FO23" s="316"/>
      <c r="FP23" s="316"/>
      <c r="FQ23" s="316"/>
      <c r="FR23" s="316"/>
      <c r="FS23" s="316"/>
      <c r="FT23" s="316"/>
      <c r="FU23" s="316"/>
      <c r="FV23" s="316"/>
      <c r="FW23" s="316"/>
      <c r="FX23" s="316"/>
      <c r="FY23" s="316"/>
      <c r="FZ23" s="316"/>
      <c r="GA23" s="316"/>
      <c r="GB23" s="316"/>
      <c r="GC23" s="316"/>
      <c r="GD23" s="316"/>
      <c r="GE23" s="316"/>
      <c r="GF23" s="316"/>
      <c r="GG23" s="316"/>
      <c r="GH23" s="316"/>
      <c r="GI23" s="316"/>
      <c r="GJ23" s="316"/>
      <c r="GK23" s="316"/>
      <c r="GL23" s="316"/>
      <c r="GM23" s="316"/>
      <c r="GN23" s="316"/>
      <c r="GO23" s="316"/>
      <c r="GP23" s="316"/>
      <c r="GQ23" s="316"/>
      <c r="GR23" s="316"/>
      <c r="GS23" s="316"/>
      <c r="GT23" s="316"/>
      <c r="GU23" s="316"/>
      <c r="GV23" s="316"/>
      <c r="GW23" s="316"/>
      <c r="GX23" s="316"/>
      <c r="GY23" s="316"/>
      <c r="GZ23" s="316"/>
      <c r="HA23" s="316"/>
      <c r="HB23" s="316"/>
      <c r="HC23" s="316"/>
      <c r="HD23" s="316"/>
      <c r="HE23" s="316"/>
      <c r="HF23" s="316"/>
      <c r="HG23" s="316"/>
      <c r="HH23" s="316"/>
      <c r="HI23" s="316"/>
      <c r="HJ23" s="316"/>
      <c r="HK23" s="316"/>
      <c r="HL23" s="316"/>
      <c r="HM23" s="316"/>
      <c r="HN23" s="316"/>
      <c r="HO23" s="316"/>
      <c r="HP23" s="316"/>
      <c r="HQ23" s="316"/>
      <c r="HR23" s="316"/>
      <c r="HS23" s="316"/>
      <c r="HT23" s="316"/>
      <c r="HU23" s="316"/>
      <c r="HV23" s="316"/>
      <c r="HW23" s="316"/>
      <c r="HX23" s="316"/>
      <c r="HY23" s="316"/>
      <c r="HZ23" s="316"/>
    </row>
    <row r="24" spans="1:234" s="317" customFormat="1" ht="18" customHeight="1">
      <c r="A24" s="416"/>
      <c r="B24" s="375">
        <v>12</v>
      </c>
      <c r="C24" s="381"/>
      <c r="D24" s="387"/>
      <c r="E24" s="383"/>
      <c r="F24" s="381"/>
      <c r="G24" s="388"/>
      <c r="H24" s="388"/>
      <c r="I24" s="381"/>
      <c r="J24" s="381"/>
      <c r="K24" s="381"/>
      <c r="L24" s="381"/>
      <c r="M24" s="381"/>
      <c r="N24" s="381"/>
      <c r="O24" s="384"/>
      <c r="P24" s="381"/>
      <c r="Q24" s="381"/>
      <c r="R24" s="384"/>
      <c r="S24" s="381"/>
      <c r="T24" s="381"/>
      <c r="U24" s="384"/>
      <c r="V24" s="381"/>
      <c r="W24" s="381"/>
      <c r="X24" s="384"/>
      <c r="Y24" s="389"/>
      <c r="Z24" s="389"/>
      <c r="AA24" s="389"/>
      <c r="AB24" s="389"/>
      <c r="AC24" s="386"/>
      <c r="AD24" s="416"/>
      <c r="AE24" s="316"/>
      <c r="AF24" s="316"/>
      <c r="AG24" s="316"/>
      <c r="AH24" s="316"/>
      <c r="AI24" s="316"/>
      <c r="AJ24" s="316"/>
      <c r="AK24" s="316"/>
      <c r="AL24" s="316"/>
      <c r="AM24" s="316"/>
      <c r="AN24" s="316"/>
      <c r="AO24" s="316"/>
      <c r="AP24" s="316"/>
      <c r="AQ24" s="316"/>
      <c r="AR24" s="316"/>
      <c r="AS24" s="316"/>
      <c r="AT24" s="316"/>
      <c r="AU24" s="316"/>
      <c r="AV24" s="316"/>
      <c r="AW24" s="316"/>
      <c r="AX24" s="316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  <c r="BN24" s="316"/>
      <c r="BO24" s="316"/>
      <c r="BP24" s="316"/>
      <c r="BQ24" s="316"/>
      <c r="BR24" s="316"/>
      <c r="BS24" s="316"/>
      <c r="BT24" s="316"/>
      <c r="BU24" s="316"/>
      <c r="BV24" s="316"/>
      <c r="BW24" s="316"/>
      <c r="BX24" s="316"/>
      <c r="BY24" s="316"/>
      <c r="BZ24" s="316"/>
      <c r="CA24" s="316"/>
      <c r="CB24" s="316"/>
      <c r="CC24" s="316"/>
      <c r="CD24" s="316"/>
      <c r="CE24" s="316"/>
      <c r="CF24" s="316"/>
      <c r="CG24" s="316"/>
      <c r="CH24" s="316"/>
      <c r="CI24" s="316"/>
      <c r="CJ24" s="316"/>
      <c r="CK24" s="316"/>
      <c r="CL24" s="316"/>
      <c r="CM24" s="316"/>
      <c r="CN24" s="316"/>
      <c r="CO24" s="316"/>
      <c r="CP24" s="316"/>
      <c r="CQ24" s="316"/>
      <c r="CR24" s="316"/>
      <c r="CS24" s="316"/>
      <c r="CT24" s="316"/>
      <c r="CU24" s="316"/>
      <c r="CV24" s="316"/>
      <c r="CW24" s="316"/>
      <c r="CX24" s="316"/>
      <c r="CY24" s="316"/>
      <c r="CZ24" s="316"/>
      <c r="DA24" s="316"/>
      <c r="DB24" s="316"/>
      <c r="DC24" s="316"/>
      <c r="DD24" s="316"/>
      <c r="DE24" s="316"/>
      <c r="DF24" s="316"/>
      <c r="DG24" s="316"/>
      <c r="DH24" s="316"/>
      <c r="DI24" s="316"/>
      <c r="DJ24" s="316"/>
      <c r="DK24" s="316"/>
      <c r="DL24" s="316"/>
      <c r="DM24" s="316"/>
      <c r="DN24" s="316"/>
      <c r="DO24" s="316"/>
      <c r="DP24" s="316"/>
      <c r="DQ24" s="316"/>
      <c r="DR24" s="316"/>
      <c r="DS24" s="316"/>
      <c r="DT24" s="316"/>
      <c r="DU24" s="316"/>
      <c r="DV24" s="316"/>
      <c r="DW24" s="316"/>
      <c r="DX24" s="316"/>
      <c r="DY24" s="316"/>
      <c r="DZ24" s="316"/>
      <c r="EA24" s="316"/>
      <c r="EB24" s="316"/>
      <c r="EC24" s="316"/>
      <c r="ED24" s="316"/>
      <c r="EE24" s="316"/>
      <c r="EF24" s="316"/>
      <c r="EG24" s="316"/>
      <c r="EH24" s="316"/>
      <c r="EI24" s="316"/>
      <c r="EJ24" s="316"/>
      <c r="EK24" s="316"/>
      <c r="EL24" s="316"/>
      <c r="EM24" s="316"/>
      <c r="EN24" s="316"/>
      <c r="EO24" s="316"/>
      <c r="EP24" s="316"/>
      <c r="EQ24" s="316"/>
      <c r="ER24" s="316"/>
      <c r="ES24" s="316"/>
      <c r="ET24" s="316"/>
      <c r="EU24" s="316"/>
      <c r="EV24" s="316"/>
      <c r="EW24" s="316"/>
      <c r="EX24" s="316"/>
      <c r="EY24" s="316"/>
      <c r="EZ24" s="316"/>
      <c r="FA24" s="316"/>
      <c r="FB24" s="316"/>
      <c r="FC24" s="316"/>
      <c r="FD24" s="316"/>
      <c r="FE24" s="316"/>
      <c r="FF24" s="316"/>
      <c r="FG24" s="316"/>
      <c r="FH24" s="316"/>
      <c r="FI24" s="316"/>
      <c r="FJ24" s="316"/>
      <c r="FK24" s="316"/>
      <c r="FL24" s="316"/>
      <c r="FM24" s="316"/>
      <c r="FN24" s="316"/>
      <c r="FO24" s="316"/>
      <c r="FP24" s="316"/>
      <c r="FQ24" s="316"/>
      <c r="FR24" s="316"/>
      <c r="FS24" s="316"/>
      <c r="FT24" s="316"/>
      <c r="FU24" s="316"/>
      <c r="FV24" s="316"/>
      <c r="FW24" s="316"/>
      <c r="FX24" s="316"/>
      <c r="FY24" s="316"/>
      <c r="FZ24" s="316"/>
      <c r="GA24" s="316"/>
      <c r="GB24" s="316"/>
      <c r="GC24" s="316"/>
      <c r="GD24" s="316"/>
      <c r="GE24" s="316"/>
      <c r="GF24" s="316"/>
      <c r="GG24" s="316"/>
      <c r="GH24" s="316"/>
      <c r="GI24" s="316"/>
      <c r="GJ24" s="316"/>
      <c r="GK24" s="316"/>
      <c r="GL24" s="316"/>
      <c r="GM24" s="316"/>
      <c r="GN24" s="316"/>
      <c r="GO24" s="316"/>
      <c r="GP24" s="316"/>
      <c r="GQ24" s="316"/>
      <c r="GR24" s="316"/>
      <c r="GS24" s="316"/>
      <c r="GT24" s="316"/>
      <c r="GU24" s="316"/>
      <c r="GV24" s="316"/>
      <c r="GW24" s="316"/>
      <c r="GX24" s="316"/>
      <c r="GY24" s="316"/>
      <c r="GZ24" s="316"/>
      <c r="HA24" s="316"/>
      <c r="HB24" s="316"/>
      <c r="HC24" s="316"/>
      <c r="HD24" s="316"/>
      <c r="HE24" s="316"/>
      <c r="HF24" s="316"/>
      <c r="HG24" s="316"/>
      <c r="HH24" s="316"/>
      <c r="HI24" s="316"/>
      <c r="HJ24" s="316"/>
      <c r="HK24" s="316"/>
      <c r="HL24" s="316"/>
      <c r="HM24" s="316"/>
      <c r="HN24" s="316"/>
      <c r="HO24" s="316"/>
      <c r="HP24" s="316"/>
      <c r="HQ24" s="316"/>
      <c r="HR24" s="316"/>
      <c r="HS24" s="316"/>
      <c r="HT24" s="316"/>
      <c r="HU24" s="316"/>
      <c r="HV24" s="316"/>
      <c r="HW24" s="316"/>
      <c r="HX24" s="316"/>
      <c r="HY24" s="316"/>
      <c r="HZ24" s="316"/>
    </row>
    <row r="25" spans="1:234" s="317" customFormat="1" ht="18" customHeight="1">
      <c r="A25" s="416"/>
      <c r="B25" s="374">
        <v>13</v>
      </c>
      <c r="C25" s="381"/>
      <c r="D25" s="387"/>
      <c r="E25" s="383"/>
      <c r="F25" s="381"/>
      <c r="G25" s="388"/>
      <c r="H25" s="388"/>
      <c r="I25" s="381"/>
      <c r="J25" s="381"/>
      <c r="K25" s="381"/>
      <c r="L25" s="381"/>
      <c r="M25" s="381"/>
      <c r="N25" s="381"/>
      <c r="O25" s="384"/>
      <c r="P25" s="381"/>
      <c r="Q25" s="381"/>
      <c r="R25" s="384"/>
      <c r="S25" s="381"/>
      <c r="T25" s="381"/>
      <c r="U25" s="384"/>
      <c r="V25" s="381"/>
      <c r="W25" s="381"/>
      <c r="X25" s="384"/>
      <c r="Y25" s="389"/>
      <c r="Z25" s="389"/>
      <c r="AA25" s="389"/>
      <c r="AB25" s="389"/>
      <c r="AC25" s="386"/>
      <c r="AD25" s="416"/>
      <c r="AE25" s="316"/>
      <c r="AF25" s="316"/>
      <c r="AG25" s="316"/>
      <c r="AH25" s="316"/>
      <c r="AI25" s="316"/>
      <c r="AJ25" s="316"/>
      <c r="AK25" s="316"/>
      <c r="AL25" s="316"/>
      <c r="AM25" s="316"/>
      <c r="AN25" s="316"/>
      <c r="AO25" s="316"/>
      <c r="AP25" s="316"/>
      <c r="AQ25" s="316"/>
      <c r="AR25" s="316"/>
      <c r="AS25" s="316"/>
      <c r="AT25" s="316"/>
      <c r="AU25" s="316"/>
      <c r="AV25" s="316"/>
      <c r="AW25" s="316"/>
      <c r="AX25" s="316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  <c r="BN25" s="316"/>
      <c r="BO25" s="316"/>
      <c r="BP25" s="316"/>
      <c r="BQ25" s="316"/>
      <c r="BR25" s="316"/>
      <c r="BS25" s="316"/>
      <c r="BT25" s="316"/>
      <c r="BU25" s="316"/>
      <c r="BV25" s="316"/>
      <c r="BW25" s="316"/>
      <c r="BX25" s="316"/>
      <c r="BY25" s="316"/>
      <c r="BZ25" s="316"/>
      <c r="CA25" s="316"/>
      <c r="CB25" s="316"/>
      <c r="CC25" s="316"/>
      <c r="CD25" s="316"/>
      <c r="CE25" s="316"/>
      <c r="CF25" s="316"/>
      <c r="CG25" s="316"/>
      <c r="CH25" s="316"/>
      <c r="CI25" s="316"/>
      <c r="CJ25" s="316"/>
      <c r="CK25" s="316"/>
      <c r="CL25" s="316"/>
      <c r="CM25" s="316"/>
      <c r="CN25" s="316"/>
      <c r="CO25" s="316"/>
      <c r="CP25" s="316"/>
      <c r="CQ25" s="316"/>
      <c r="CR25" s="316"/>
      <c r="CS25" s="316"/>
      <c r="CT25" s="316"/>
      <c r="CU25" s="316"/>
      <c r="CV25" s="316"/>
      <c r="CW25" s="316"/>
      <c r="CX25" s="316"/>
      <c r="CY25" s="316"/>
      <c r="CZ25" s="316"/>
      <c r="DA25" s="316"/>
      <c r="DB25" s="316"/>
      <c r="DC25" s="316"/>
      <c r="DD25" s="316"/>
      <c r="DE25" s="316"/>
      <c r="DF25" s="316"/>
      <c r="DG25" s="316"/>
      <c r="DH25" s="316"/>
      <c r="DI25" s="316"/>
      <c r="DJ25" s="316"/>
      <c r="DK25" s="316"/>
      <c r="DL25" s="316"/>
      <c r="DM25" s="316"/>
      <c r="DN25" s="316"/>
      <c r="DO25" s="316"/>
      <c r="DP25" s="316"/>
      <c r="DQ25" s="316"/>
      <c r="DR25" s="316"/>
      <c r="DS25" s="316"/>
      <c r="DT25" s="316"/>
      <c r="DU25" s="316"/>
      <c r="DV25" s="316"/>
      <c r="DW25" s="316"/>
      <c r="DX25" s="316"/>
      <c r="DY25" s="316"/>
      <c r="DZ25" s="316"/>
      <c r="EA25" s="316"/>
      <c r="EB25" s="316"/>
      <c r="EC25" s="316"/>
      <c r="ED25" s="316"/>
      <c r="EE25" s="316"/>
      <c r="EF25" s="316"/>
      <c r="EG25" s="316"/>
      <c r="EH25" s="316"/>
      <c r="EI25" s="316"/>
      <c r="EJ25" s="316"/>
      <c r="EK25" s="316"/>
      <c r="EL25" s="316"/>
      <c r="EM25" s="316"/>
      <c r="EN25" s="316"/>
      <c r="EO25" s="316"/>
      <c r="EP25" s="316"/>
      <c r="EQ25" s="316"/>
      <c r="ER25" s="316"/>
      <c r="ES25" s="316"/>
      <c r="ET25" s="316"/>
      <c r="EU25" s="316"/>
      <c r="EV25" s="316"/>
      <c r="EW25" s="316"/>
      <c r="EX25" s="316"/>
      <c r="EY25" s="316"/>
      <c r="EZ25" s="316"/>
      <c r="FA25" s="316"/>
      <c r="FB25" s="316"/>
      <c r="FC25" s="316"/>
      <c r="FD25" s="316"/>
      <c r="FE25" s="316"/>
      <c r="FF25" s="316"/>
      <c r="FG25" s="316"/>
      <c r="FH25" s="316"/>
      <c r="FI25" s="316"/>
      <c r="FJ25" s="316"/>
      <c r="FK25" s="316"/>
      <c r="FL25" s="316"/>
      <c r="FM25" s="316"/>
      <c r="FN25" s="316"/>
      <c r="FO25" s="316"/>
      <c r="FP25" s="316"/>
      <c r="FQ25" s="316"/>
      <c r="FR25" s="316"/>
      <c r="FS25" s="316"/>
      <c r="FT25" s="316"/>
      <c r="FU25" s="316"/>
      <c r="FV25" s="316"/>
      <c r="FW25" s="316"/>
      <c r="FX25" s="316"/>
      <c r="FY25" s="316"/>
      <c r="FZ25" s="316"/>
      <c r="GA25" s="316"/>
      <c r="GB25" s="316"/>
      <c r="GC25" s="316"/>
      <c r="GD25" s="316"/>
      <c r="GE25" s="316"/>
      <c r="GF25" s="316"/>
      <c r="GG25" s="316"/>
      <c r="GH25" s="316"/>
      <c r="GI25" s="316"/>
      <c r="GJ25" s="316"/>
      <c r="GK25" s="316"/>
      <c r="GL25" s="316"/>
      <c r="GM25" s="316"/>
      <c r="GN25" s="316"/>
      <c r="GO25" s="316"/>
      <c r="GP25" s="316"/>
      <c r="GQ25" s="316"/>
      <c r="GR25" s="316"/>
      <c r="GS25" s="316"/>
      <c r="GT25" s="316"/>
      <c r="GU25" s="316"/>
      <c r="GV25" s="316"/>
      <c r="GW25" s="316"/>
      <c r="GX25" s="316"/>
      <c r="GY25" s="316"/>
      <c r="GZ25" s="316"/>
      <c r="HA25" s="316"/>
      <c r="HB25" s="316"/>
      <c r="HC25" s="316"/>
      <c r="HD25" s="316"/>
      <c r="HE25" s="316"/>
      <c r="HF25" s="316"/>
      <c r="HG25" s="316"/>
      <c r="HH25" s="316"/>
      <c r="HI25" s="316"/>
      <c r="HJ25" s="316"/>
      <c r="HK25" s="316"/>
      <c r="HL25" s="316"/>
      <c r="HM25" s="316"/>
      <c r="HN25" s="316"/>
      <c r="HO25" s="316"/>
      <c r="HP25" s="316"/>
      <c r="HQ25" s="316"/>
      <c r="HR25" s="316"/>
      <c r="HS25" s="316"/>
      <c r="HT25" s="316"/>
      <c r="HU25" s="316"/>
      <c r="HV25" s="316"/>
      <c r="HW25" s="316"/>
      <c r="HX25" s="316"/>
      <c r="HY25" s="316"/>
      <c r="HZ25" s="316"/>
    </row>
    <row r="26" spans="1:234" s="317" customFormat="1" ht="18" customHeight="1">
      <c r="A26" s="416"/>
      <c r="B26" s="375">
        <v>14</v>
      </c>
      <c r="C26" s="381"/>
      <c r="D26" s="387"/>
      <c r="E26" s="383"/>
      <c r="F26" s="381"/>
      <c r="G26" s="388"/>
      <c r="H26" s="388"/>
      <c r="I26" s="381"/>
      <c r="J26" s="381"/>
      <c r="K26" s="381"/>
      <c r="L26" s="381"/>
      <c r="M26" s="381"/>
      <c r="N26" s="381"/>
      <c r="O26" s="384"/>
      <c r="P26" s="381"/>
      <c r="Q26" s="381"/>
      <c r="R26" s="384"/>
      <c r="S26" s="381"/>
      <c r="T26" s="381"/>
      <c r="U26" s="384"/>
      <c r="V26" s="381"/>
      <c r="W26" s="381"/>
      <c r="X26" s="384"/>
      <c r="Y26" s="389"/>
      <c r="Z26" s="389"/>
      <c r="AA26" s="389"/>
      <c r="AB26" s="389"/>
      <c r="AC26" s="386"/>
      <c r="AD26" s="416"/>
      <c r="AE26" s="316"/>
      <c r="AF26" s="316"/>
      <c r="AG26" s="316"/>
      <c r="AH26" s="316"/>
      <c r="AI26" s="316"/>
      <c r="AJ26" s="316"/>
      <c r="AK26" s="316"/>
      <c r="AL26" s="316"/>
      <c r="AM26" s="316"/>
      <c r="AN26" s="316"/>
      <c r="AO26" s="316"/>
      <c r="AP26" s="316"/>
      <c r="AQ26" s="316"/>
      <c r="AR26" s="316"/>
      <c r="AS26" s="316"/>
      <c r="AT26" s="316"/>
      <c r="AU26" s="316"/>
      <c r="AV26" s="316"/>
      <c r="AW26" s="316"/>
      <c r="AX26" s="316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  <c r="BN26" s="316"/>
      <c r="BO26" s="316"/>
      <c r="BP26" s="316"/>
      <c r="BQ26" s="316"/>
      <c r="BR26" s="316"/>
      <c r="BS26" s="316"/>
      <c r="BT26" s="316"/>
      <c r="BU26" s="316"/>
      <c r="BV26" s="316"/>
      <c r="BW26" s="316"/>
      <c r="BX26" s="316"/>
      <c r="BY26" s="316"/>
      <c r="BZ26" s="316"/>
      <c r="CA26" s="316"/>
      <c r="CB26" s="316"/>
      <c r="CC26" s="316"/>
      <c r="CD26" s="316"/>
      <c r="CE26" s="316"/>
      <c r="CF26" s="316"/>
      <c r="CG26" s="316"/>
      <c r="CH26" s="316"/>
      <c r="CI26" s="316"/>
      <c r="CJ26" s="316"/>
      <c r="CK26" s="316"/>
      <c r="CL26" s="316"/>
      <c r="CM26" s="316"/>
      <c r="CN26" s="316"/>
      <c r="CO26" s="316"/>
      <c r="CP26" s="316"/>
      <c r="CQ26" s="316"/>
      <c r="CR26" s="316"/>
      <c r="CS26" s="316"/>
      <c r="CT26" s="316"/>
      <c r="CU26" s="316"/>
      <c r="CV26" s="316"/>
      <c r="CW26" s="316"/>
      <c r="CX26" s="316"/>
      <c r="CY26" s="316"/>
      <c r="CZ26" s="316"/>
      <c r="DA26" s="316"/>
      <c r="DB26" s="316"/>
      <c r="DC26" s="316"/>
      <c r="DD26" s="316"/>
      <c r="DE26" s="316"/>
      <c r="DF26" s="316"/>
      <c r="DG26" s="316"/>
      <c r="DH26" s="316"/>
      <c r="DI26" s="316"/>
      <c r="DJ26" s="316"/>
      <c r="DK26" s="316"/>
      <c r="DL26" s="316"/>
      <c r="DM26" s="316"/>
      <c r="DN26" s="316"/>
      <c r="DO26" s="316"/>
      <c r="DP26" s="316"/>
      <c r="DQ26" s="316"/>
      <c r="DR26" s="316"/>
      <c r="DS26" s="316"/>
      <c r="DT26" s="316"/>
      <c r="DU26" s="316"/>
      <c r="DV26" s="316"/>
      <c r="DW26" s="316"/>
      <c r="DX26" s="316"/>
      <c r="DY26" s="316"/>
      <c r="DZ26" s="316"/>
      <c r="EA26" s="316"/>
      <c r="EB26" s="316"/>
      <c r="EC26" s="316"/>
      <c r="ED26" s="316"/>
      <c r="EE26" s="316"/>
      <c r="EF26" s="316"/>
      <c r="EG26" s="316"/>
      <c r="EH26" s="316"/>
      <c r="EI26" s="316"/>
      <c r="EJ26" s="316"/>
      <c r="EK26" s="316"/>
      <c r="EL26" s="316"/>
      <c r="EM26" s="316"/>
      <c r="EN26" s="316"/>
      <c r="EO26" s="316"/>
      <c r="EP26" s="316"/>
      <c r="EQ26" s="316"/>
      <c r="ER26" s="316"/>
      <c r="ES26" s="316"/>
      <c r="ET26" s="316"/>
      <c r="EU26" s="316"/>
      <c r="EV26" s="316"/>
      <c r="EW26" s="316"/>
      <c r="EX26" s="316"/>
      <c r="EY26" s="316"/>
      <c r="EZ26" s="316"/>
      <c r="FA26" s="316"/>
      <c r="FB26" s="316"/>
      <c r="FC26" s="316"/>
      <c r="FD26" s="316"/>
      <c r="FE26" s="316"/>
      <c r="FF26" s="316"/>
      <c r="FG26" s="316"/>
      <c r="FH26" s="316"/>
      <c r="FI26" s="316"/>
      <c r="FJ26" s="316"/>
      <c r="FK26" s="316"/>
      <c r="FL26" s="316"/>
      <c r="FM26" s="316"/>
      <c r="FN26" s="316"/>
      <c r="FO26" s="316"/>
      <c r="FP26" s="316"/>
      <c r="FQ26" s="316"/>
      <c r="FR26" s="316"/>
      <c r="FS26" s="316"/>
      <c r="FT26" s="316"/>
      <c r="FU26" s="316"/>
      <c r="FV26" s="316"/>
      <c r="FW26" s="316"/>
      <c r="FX26" s="316"/>
      <c r="FY26" s="316"/>
      <c r="FZ26" s="316"/>
      <c r="GA26" s="316"/>
      <c r="GB26" s="316"/>
      <c r="GC26" s="316"/>
      <c r="GD26" s="316"/>
      <c r="GE26" s="316"/>
      <c r="GF26" s="316"/>
      <c r="GG26" s="316"/>
      <c r="GH26" s="316"/>
      <c r="GI26" s="316"/>
      <c r="GJ26" s="316"/>
      <c r="GK26" s="316"/>
      <c r="GL26" s="316"/>
      <c r="GM26" s="316"/>
      <c r="GN26" s="316"/>
      <c r="GO26" s="316"/>
      <c r="GP26" s="316"/>
      <c r="GQ26" s="316"/>
      <c r="GR26" s="316"/>
      <c r="GS26" s="316"/>
      <c r="GT26" s="316"/>
      <c r="GU26" s="316"/>
      <c r="GV26" s="316"/>
      <c r="GW26" s="316"/>
      <c r="GX26" s="316"/>
      <c r="GY26" s="316"/>
      <c r="GZ26" s="316"/>
      <c r="HA26" s="316"/>
      <c r="HB26" s="316"/>
      <c r="HC26" s="316"/>
      <c r="HD26" s="316"/>
      <c r="HE26" s="316"/>
      <c r="HF26" s="316"/>
      <c r="HG26" s="316"/>
      <c r="HH26" s="316"/>
      <c r="HI26" s="316"/>
      <c r="HJ26" s="316"/>
      <c r="HK26" s="316"/>
      <c r="HL26" s="316"/>
      <c r="HM26" s="316"/>
      <c r="HN26" s="316"/>
      <c r="HO26" s="316"/>
      <c r="HP26" s="316"/>
      <c r="HQ26" s="316"/>
      <c r="HR26" s="316"/>
      <c r="HS26" s="316"/>
      <c r="HT26" s="316"/>
      <c r="HU26" s="316"/>
      <c r="HV26" s="316"/>
      <c r="HW26" s="316"/>
      <c r="HX26" s="316"/>
      <c r="HY26" s="316"/>
      <c r="HZ26" s="316"/>
    </row>
    <row r="27" spans="1:234" s="317" customFormat="1" ht="18" customHeight="1">
      <c r="A27" s="416"/>
      <c r="B27" s="374">
        <v>15</v>
      </c>
      <c r="C27" s="381"/>
      <c r="D27" s="387"/>
      <c r="E27" s="390"/>
      <c r="F27" s="381"/>
      <c r="G27" s="388"/>
      <c r="H27" s="388"/>
      <c r="I27" s="381"/>
      <c r="J27" s="381"/>
      <c r="K27" s="381"/>
      <c r="L27" s="381"/>
      <c r="M27" s="381"/>
      <c r="N27" s="381"/>
      <c r="O27" s="384"/>
      <c r="P27" s="381"/>
      <c r="Q27" s="381"/>
      <c r="R27" s="384"/>
      <c r="S27" s="381"/>
      <c r="T27" s="381"/>
      <c r="U27" s="384"/>
      <c r="V27" s="381"/>
      <c r="W27" s="381"/>
      <c r="X27" s="384"/>
      <c r="Y27" s="389"/>
      <c r="Z27" s="389"/>
      <c r="AA27" s="389"/>
      <c r="AB27" s="389"/>
      <c r="AC27" s="386"/>
      <c r="AD27" s="416"/>
      <c r="AE27" s="316"/>
      <c r="AF27" s="316"/>
      <c r="AG27" s="316"/>
      <c r="AH27" s="316"/>
      <c r="AI27" s="316"/>
      <c r="AJ27" s="316"/>
      <c r="AK27" s="316"/>
      <c r="AL27" s="316"/>
      <c r="AM27" s="316"/>
      <c r="AN27" s="316"/>
      <c r="AO27" s="316"/>
      <c r="AP27" s="316"/>
      <c r="AQ27" s="316"/>
      <c r="AR27" s="316"/>
      <c r="AS27" s="316"/>
      <c r="AT27" s="316"/>
      <c r="AU27" s="316"/>
      <c r="AV27" s="316"/>
      <c r="AW27" s="316"/>
      <c r="AX27" s="316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  <c r="BN27" s="316"/>
      <c r="BO27" s="316"/>
      <c r="BP27" s="316"/>
      <c r="BQ27" s="316"/>
      <c r="BR27" s="316"/>
      <c r="BS27" s="316"/>
      <c r="BT27" s="316"/>
      <c r="BU27" s="316"/>
      <c r="BV27" s="316"/>
      <c r="BW27" s="316"/>
      <c r="BX27" s="316"/>
      <c r="BY27" s="316"/>
      <c r="BZ27" s="316"/>
      <c r="CA27" s="316"/>
      <c r="CB27" s="316"/>
      <c r="CC27" s="316"/>
      <c r="CD27" s="316"/>
      <c r="CE27" s="316"/>
      <c r="CF27" s="316"/>
      <c r="CG27" s="316"/>
      <c r="CH27" s="316"/>
      <c r="CI27" s="316"/>
      <c r="CJ27" s="316"/>
      <c r="CK27" s="316"/>
      <c r="CL27" s="316"/>
      <c r="CM27" s="316"/>
      <c r="CN27" s="316"/>
      <c r="CO27" s="316"/>
      <c r="CP27" s="316"/>
      <c r="CQ27" s="316"/>
      <c r="CR27" s="316"/>
      <c r="CS27" s="316"/>
      <c r="CT27" s="316"/>
      <c r="CU27" s="316"/>
      <c r="CV27" s="316"/>
      <c r="CW27" s="316"/>
      <c r="CX27" s="316"/>
      <c r="CY27" s="316"/>
      <c r="CZ27" s="316"/>
      <c r="DA27" s="316"/>
      <c r="DB27" s="316"/>
      <c r="DC27" s="316"/>
      <c r="DD27" s="316"/>
      <c r="DE27" s="316"/>
      <c r="DF27" s="316"/>
      <c r="DG27" s="316"/>
      <c r="DH27" s="316"/>
      <c r="DI27" s="316"/>
      <c r="DJ27" s="316"/>
      <c r="DK27" s="316"/>
      <c r="DL27" s="316"/>
      <c r="DM27" s="316"/>
      <c r="DN27" s="316"/>
      <c r="DO27" s="316"/>
      <c r="DP27" s="316"/>
      <c r="DQ27" s="316"/>
      <c r="DR27" s="316"/>
      <c r="DS27" s="316"/>
      <c r="DT27" s="316"/>
      <c r="DU27" s="316"/>
      <c r="DV27" s="316"/>
      <c r="DW27" s="316"/>
      <c r="DX27" s="316"/>
      <c r="DY27" s="316"/>
      <c r="DZ27" s="316"/>
      <c r="EA27" s="316"/>
      <c r="EB27" s="316"/>
      <c r="EC27" s="316"/>
      <c r="ED27" s="316"/>
      <c r="EE27" s="316"/>
      <c r="EF27" s="316"/>
      <c r="EG27" s="316"/>
      <c r="EH27" s="316"/>
      <c r="EI27" s="316"/>
      <c r="EJ27" s="316"/>
      <c r="EK27" s="316"/>
      <c r="EL27" s="316"/>
      <c r="EM27" s="316"/>
      <c r="EN27" s="316"/>
      <c r="EO27" s="316"/>
      <c r="EP27" s="316"/>
      <c r="EQ27" s="316"/>
      <c r="ER27" s="316"/>
      <c r="ES27" s="316"/>
      <c r="ET27" s="316"/>
      <c r="EU27" s="316"/>
      <c r="EV27" s="316"/>
      <c r="EW27" s="316"/>
      <c r="EX27" s="316"/>
      <c r="EY27" s="316"/>
      <c r="EZ27" s="316"/>
      <c r="FA27" s="316"/>
      <c r="FB27" s="316"/>
      <c r="FC27" s="316"/>
      <c r="FD27" s="316"/>
      <c r="FE27" s="316"/>
      <c r="FF27" s="316"/>
      <c r="FG27" s="316"/>
      <c r="FH27" s="316"/>
      <c r="FI27" s="316"/>
      <c r="FJ27" s="316"/>
      <c r="FK27" s="316"/>
      <c r="FL27" s="316"/>
      <c r="FM27" s="316"/>
      <c r="FN27" s="316"/>
      <c r="FO27" s="316"/>
      <c r="FP27" s="316"/>
      <c r="FQ27" s="316"/>
      <c r="FR27" s="316"/>
      <c r="FS27" s="316"/>
      <c r="FT27" s="316"/>
      <c r="FU27" s="316"/>
      <c r="FV27" s="316"/>
      <c r="FW27" s="316"/>
      <c r="FX27" s="316"/>
      <c r="FY27" s="316"/>
      <c r="FZ27" s="316"/>
      <c r="GA27" s="316"/>
      <c r="GB27" s="316"/>
      <c r="GC27" s="316"/>
      <c r="GD27" s="316"/>
      <c r="GE27" s="316"/>
      <c r="GF27" s="316"/>
      <c r="GG27" s="316"/>
      <c r="GH27" s="316"/>
      <c r="GI27" s="316"/>
      <c r="GJ27" s="316"/>
      <c r="GK27" s="316"/>
      <c r="GL27" s="316"/>
      <c r="GM27" s="316"/>
      <c r="GN27" s="316"/>
      <c r="GO27" s="316"/>
      <c r="GP27" s="316"/>
      <c r="GQ27" s="316"/>
      <c r="GR27" s="316"/>
      <c r="GS27" s="316"/>
      <c r="GT27" s="316"/>
      <c r="GU27" s="316"/>
      <c r="GV27" s="316"/>
      <c r="GW27" s="316"/>
      <c r="GX27" s="316"/>
      <c r="GY27" s="316"/>
      <c r="GZ27" s="316"/>
      <c r="HA27" s="316"/>
      <c r="HB27" s="316"/>
      <c r="HC27" s="316"/>
      <c r="HD27" s="316"/>
      <c r="HE27" s="316"/>
      <c r="HF27" s="316"/>
      <c r="HG27" s="316"/>
      <c r="HH27" s="316"/>
      <c r="HI27" s="316"/>
      <c r="HJ27" s="316"/>
      <c r="HK27" s="316"/>
      <c r="HL27" s="316"/>
      <c r="HM27" s="316"/>
      <c r="HN27" s="316"/>
      <c r="HO27" s="316"/>
      <c r="HP27" s="316"/>
      <c r="HQ27" s="316"/>
      <c r="HR27" s="316"/>
      <c r="HS27" s="316"/>
      <c r="HT27" s="316"/>
      <c r="HU27" s="316"/>
      <c r="HV27" s="316"/>
      <c r="HW27" s="316"/>
      <c r="HX27" s="316"/>
      <c r="HY27" s="316"/>
      <c r="HZ27" s="316"/>
    </row>
    <row r="28" spans="1:234" s="317" customFormat="1" ht="18" customHeight="1">
      <c r="A28" s="416"/>
      <c r="B28" s="375">
        <v>16</v>
      </c>
      <c r="C28" s="381"/>
      <c r="D28" s="391"/>
      <c r="E28" s="392"/>
      <c r="F28" s="381"/>
      <c r="G28" s="393"/>
      <c r="H28" s="388"/>
      <c r="I28" s="381"/>
      <c r="J28" s="381"/>
      <c r="K28" s="381"/>
      <c r="L28" s="381"/>
      <c r="M28" s="381"/>
      <c r="N28" s="381"/>
      <c r="O28" s="384"/>
      <c r="P28" s="381"/>
      <c r="Q28" s="381"/>
      <c r="R28" s="384"/>
      <c r="S28" s="381"/>
      <c r="T28" s="381"/>
      <c r="U28" s="384"/>
      <c r="V28" s="381"/>
      <c r="W28" s="381"/>
      <c r="X28" s="384"/>
      <c r="Y28" s="389"/>
      <c r="Z28" s="389"/>
      <c r="AA28" s="389"/>
      <c r="AB28" s="389"/>
      <c r="AC28" s="386"/>
      <c r="AD28" s="416"/>
      <c r="AE28" s="316"/>
      <c r="AF28" s="316"/>
      <c r="AG28" s="316"/>
      <c r="AH28" s="316"/>
      <c r="AI28" s="316"/>
      <c r="AJ28" s="316"/>
      <c r="AK28" s="316"/>
      <c r="AL28" s="316"/>
      <c r="AM28" s="316"/>
      <c r="AN28" s="316"/>
      <c r="AO28" s="316"/>
      <c r="AP28" s="316"/>
      <c r="AQ28" s="316"/>
      <c r="AR28" s="316"/>
      <c r="AS28" s="316"/>
      <c r="AT28" s="316"/>
      <c r="AU28" s="316"/>
      <c r="AV28" s="316"/>
      <c r="AW28" s="316"/>
      <c r="AX28" s="316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  <c r="BN28" s="316"/>
      <c r="BO28" s="316"/>
      <c r="BP28" s="316"/>
      <c r="BQ28" s="316"/>
      <c r="BR28" s="316"/>
      <c r="BS28" s="316"/>
      <c r="BT28" s="316"/>
      <c r="BU28" s="316"/>
      <c r="BV28" s="316"/>
      <c r="BW28" s="316"/>
      <c r="BX28" s="316"/>
      <c r="BY28" s="316"/>
      <c r="BZ28" s="316"/>
      <c r="CA28" s="316"/>
      <c r="CB28" s="316"/>
      <c r="CC28" s="316"/>
      <c r="CD28" s="316"/>
      <c r="CE28" s="316"/>
      <c r="CF28" s="316"/>
      <c r="CG28" s="316"/>
      <c r="CH28" s="316"/>
      <c r="CI28" s="316"/>
      <c r="CJ28" s="316"/>
      <c r="CK28" s="316"/>
      <c r="CL28" s="316"/>
      <c r="CM28" s="316"/>
      <c r="CN28" s="316"/>
      <c r="CO28" s="316"/>
      <c r="CP28" s="316"/>
      <c r="CQ28" s="316"/>
      <c r="CR28" s="316"/>
      <c r="CS28" s="316"/>
      <c r="CT28" s="316"/>
      <c r="CU28" s="316"/>
      <c r="CV28" s="316"/>
      <c r="CW28" s="316"/>
      <c r="CX28" s="316"/>
      <c r="CY28" s="316"/>
      <c r="CZ28" s="316"/>
      <c r="DA28" s="316"/>
      <c r="DB28" s="316"/>
      <c r="DC28" s="316"/>
      <c r="DD28" s="316"/>
      <c r="DE28" s="316"/>
      <c r="DF28" s="316"/>
      <c r="DG28" s="316"/>
      <c r="DH28" s="316"/>
      <c r="DI28" s="316"/>
      <c r="DJ28" s="316"/>
      <c r="DK28" s="316"/>
      <c r="DL28" s="316"/>
      <c r="DM28" s="316"/>
      <c r="DN28" s="316"/>
      <c r="DO28" s="316"/>
      <c r="DP28" s="316"/>
      <c r="DQ28" s="316"/>
      <c r="DR28" s="316"/>
      <c r="DS28" s="316"/>
      <c r="DT28" s="316"/>
      <c r="DU28" s="316"/>
      <c r="DV28" s="316"/>
      <c r="DW28" s="316"/>
      <c r="DX28" s="316"/>
      <c r="DY28" s="316"/>
      <c r="DZ28" s="316"/>
      <c r="EA28" s="316"/>
      <c r="EB28" s="316"/>
      <c r="EC28" s="316"/>
      <c r="ED28" s="316"/>
      <c r="EE28" s="316"/>
      <c r="EF28" s="316"/>
      <c r="EG28" s="316"/>
      <c r="EH28" s="316"/>
      <c r="EI28" s="316"/>
      <c r="EJ28" s="316"/>
      <c r="EK28" s="316"/>
      <c r="EL28" s="316"/>
      <c r="EM28" s="316"/>
      <c r="EN28" s="316"/>
      <c r="EO28" s="316"/>
      <c r="EP28" s="316"/>
      <c r="EQ28" s="316"/>
      <c r="ER28" s="316"/>
      <c r="ES28" s="316"/>
      <c r="ET28" s="316"/>
      <c r="EU28" s="316"/>
      <c r="EV28" s="316"/>
      <c r="EW28" s="316"/>
      <c r="EX28" s="316"/>
      <c r="EY28" s="316"/>
      <c r="EZ28" s="316"/>
      <c r="FA28" s="316"/>
      <c r="FB28" s="316"/>
      <c r="FC28" s="316"/>
      <c r="FD28" s="316"/>
      <c r="FE28" s="316"/>
      <c r="FF28" s="316"/>
      <c r="FG28" s="316"/>
      <c r="FH28" s="316"/>
      <c r="FI28" s="316"/>
      <c r="FJ28" s="316"/>
      <c r="FK28" s="316"/>
      <c r="FL28" s="316"/>
      <c r="FM28" s="316"/>
      <c r="FN28" s="316"/>
      <c r="FO28" s="316"/>
      <c r="FP28" s="316"/>
      <c r="FQ28" s="316"/>
      <c r="FR28" s="316"/>
      <c r="FS28" s="316"/>
      <c r="FT28" s="316"/>
      <c r="FU28" s="316"/>
      <c r="FV28" s="316"/>
      <c r="FW28" s="316"/>
      <c r="FX28" s="316"/>
      <c r="FY28" s="316"/>
      <c r="FZ28" s="316"/>
      <c r="GA28" s="316"/>
      <c r="GB28" s="316"/>
      <c r="GC28" s="316"/>
      <c r="GD28" s="316"/>
      <c r="GE28" s="316"/>
      <c r="GF28" s="316"/>
      <c r="GG28" s="316"/>
      <c r="GH28" s="316"/>
      <c r="GI28" s="316"/>
      <c r="GJ28" s="316"/>
      <c r="GK28" s="316"/>
      <c r="GL28" s="316"/>
      <c r="GM28" s="316"/>
      <c r="GN28" s="316"/>
      <c r="GO28" s="316"/>
      <c r="GP28" s="316"/>
      <c r="GQ28" s="316"/>
      <c r="GR28" s="316"/>
      <c r="GS28" s="316"/>
      <c r="GT28" s="316"/>
      <c r="GU28" s="316"/>
      <c r="GV28" s="316"/>
      <c r="GW28" s="316"/>
      <c r="GX28" s="316"/>
      <c r="GY28" s="316"/>
      <c r="GZ28" s="316"/>
      <c r="HA28" s="316"/>
      <c r="HB28" s="316"/>
      <c r="HC28" s="316"/>
      <c r="HD28" s="316"/>
      <c r="HE28" s="316"/>
      <c r="HF28" s="316"/>
      <c r="HG28" s="316"/>
      <c r="HH28" s="316"/>
      <c r="HI28" s="316"/>
      <c r="HJ28" s="316"/>
      <c r="HK28" s="316"/>
      <c r="HL28" s="316"/>
      <c r="HM28" s="316"/>
      <c r="HN28" s="316"/>
      <c r="HO28" s="316"/>
      <c r="HP28" s="316"/>
      <c r="HQ28" s="316"/>
      <c r="HR28" s="316"/>
      <c r="HS28" s="316"/>
      <c r="HT28" s="316"/>
      <c r="HU28" s="316"/>
      <c r="HV28" s="316"/>
      <c r="HW28" s="316"/>
      <c r="HX28" s="316"/>
      <c r="HY28" s="316"/>
      <c r="HZ28" s="316"/>
    </row>
    <row r="29" spans="1:234" s="317" customFormat="1" ht="18" customHeight="1">
      <c r="A29" s="416"/>
      <c r="B29" s="374">
        <v>17</v>
      </c>
      <c r="C29" s="381"/>
      <c r="D29" s="387"/>
      <c r="E29" s="383"/>
      <c r="F29" s="381"/>
      <c r="G29" s="388"/>
      <c r="H29" s="388"/>
      <c r="I29" s="381"/>
      <c r="J29" s="381"/>
      <c r="K29" s="381"/>
      <c r="L29" s="381"/>
      <c r="M29" s="381"/>
      <c r="N29" s="381"/>
      <c r="O29" s="384"/>
      <c r="P29" s="381"/>
      <c r="Q29" s="381"/>
      <c r="R29" s="384"/>
      <c r="S29" s="381"/>
      <c r="T29" s="381"/>
      <c r="U29" s="384"/>
      <c r="V29" s="381"/>
      <c r="W29" s="381"/>
      <c r="X29" s="384"/>
      <c r="Y29" s="389"/>
      <c r="Z29" s="389"/>
      <c r="AA29" s="389"/>
      <c r="AB29" s="389"/>
      <c r="AC29" s="386"/>
      <c r="AD29" s="416"/>
      <c r="AE29" s="316"/>
      <c r="AF29" s="316"/>
      <c r="AG29" s="316"/>
      <c r="AH29" s="316"/>
      <c r="AI29" s="316"/>
      <c r="AJ29" s="316"/>
      <c r="AK29" s="316"/>
      <c r="AL29" s="316"/>
      <c r="AM29" s="316"/>
      <c r="AN29" s="316"/>
      <c r="AO29" s="316"/>
      <c r="AP29" s="316"/>
      <c r="AQ29" s="316"/>
      <c r="AR29" s="316"/>
      <c r="AS29" s="316"/>
      <c r="AT29" s="316"/>
      <c r="AU29" s="316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  <c r="BN29" s="316"/>
      <c r="BO29" s="316"/>
      <c r="BP29" s="316"/>
      <c r="BQ29" s="316"/>
      <c r="BR29" s="316"/>
      <c r="BS29" s="316"/>
      <c r="BT29" s="316"/>
      <c r="BU29" s="316"/>
      <c r="BV29" s="316"/>
      <c r="BW29" s="316"/>
      <c r="BX29" s="316"/>
      <c r="BY29" s="316"/>
      <c r="BZ29" s="316"/>
      <c r="CA29" s="316"/>
      <c r="CB29" s="316"/>
      <c r="CC29" s="316"/>
      <c r="CD29" s="316"/>
      <c r="CE29" s="316"/>
      <c r="CF29" s="316"/>
      <c r="CG29" s="316"/>
      <c r="CH29" s="316"/>
      <c r="CI29" s="316"/>
      <c r="CJ29" s="316"/>
      <c r="CK29" s="316"/>
      <c r="CL29" s="316"/>
      <c r="CM29" s="316"/>
      <c r="CN29" s="316"/>
      <c r="CO29" s="316"/>
      <c r="CP29" s="316"/>
      <c r="CQ29" s="316"/>
      <c r="CR29" s="316"/>
      <c r="CS29" s="316"/>
      <c r="CT29" s="316"/>
      <c r="CU29" s="316"/>
      <c r="CV29" s="316"/>
      <c r="CW29" s="316"/>
      <c r="CX29" s="316"/>
      <c r="CY29" s="316"/>
      <c r="CZ29" s="316"/>
      <c r="DA29" s="316"/>
      <c r="DB29" s="316"/>
      <c r="DC29" s="316"/>
      <c r="DD29" s="316"/>
      <c r="DE29" s="316"/>
      <c r="DF29" s="316"/>
      <c r="DG29" s="316"/>
      <c r="DH29" s="316"/>
      <c r="DI29" s="316"/>
      <c r="DJ29" s="316"/>
      <c r="DK29" s="316"/>
      <c r="DL29" s="316"/>
      <c r="DM29" s="316"/>
      <c r="DN29" s="316"/>
      <c r="DO29" s="316"/>
      <c r="DP29" s="316"/>
      <c r="DQ29" s="316"/>
      <c r="DR29" s="316"/>
      <c r="DS29" s="316"/>
      <c r="DT29" s="316"/>
      <c r="DU29" s="316"/>
      <c r="DV29" s="316"/>
      <c r="DW29" s="316"/>
      <c r="DX29" s="316"/>
      <c r="DY29" s="316"/>
      <c r="DZ29" s="316"/>
      <c r="EA29" s="316"/>
      <c r="EB29" s="316"/>
      <c r="EC29" s="316"/>
      <c r="ED29" s="316"/>
      <c r="EE29" s="316"/>
      <c r="EF29" s="316"/>
      <c r="EG29" s="316"/>
      <c r="EH29" s="316"/>
      <c r="EI29" s="316"/>
      <c r="EJ29" s="316"/>
      <c r="EK29" s="316"/>
      <c r="EL29" s="316"/>
      <c r="EM29" s="316"/>
      <c r="EN29" s="316"/>
      <c r="EO29" s="316"/>
      <c r="EP29" s="316"/>
      <c r="EQ29" s="316"/>
      <c r="ER29" s="316"/>
      <c r="ES29" s="316"/>
      <c r="ET29" s="316"/>
      <c r="EU29" s="316"/>
      <c r="EV29" s="316"/>
      <c r="EW29" s="316"/>
      <c r="EX29" s="316"/>
      <c r="EY29" s="316"/>
      <c r="EZ29" s="316"/>
      <c r="FA29" s="316"/>
      <c r="FB29" s="316"/>
      <c r="FC29" s="316"/>
      <c r="FD29" s="316"/>
      <c r="FE29" s="316"/>
      <c r="FF29" s="316"/>
      <c r="FG29" s="316"/>
      <c r="FH29" s="316"/>
      <c r="FI29" s="316"/>
      <c r="FJ29" s="316"/>
      <c r="FK29" s="316"/>
      <c r="FL29" s="316"/>
      <c r="FM29" s="316"/>
      <c r="FN29" s="316"/>
      <c r="FO29" s="316"/>
      <c r="FP29" s="316"/>
      <c r="FQ29" s="316"/>
      <c r="FR29" s="316"/>
      <c r="FS29" s="316"/>
      <c r="FT29" s="316"/>
      <c r="FU29" s="316"/>
      <c r="FV29" s="316"/>
      <c r="FW29" s="316"/>
      <c r="FX29" s="316"/>
      <c r="FY29" s="316"/>
      <c r="FZ29" s="316"/>
      <c r="GA29" s="316"/>
      <c r="GB29" s="316"/>
      <c r="GC29" s="316"/>
      <c r="GD29" s="316"/>
      <c r="GE29" s="316"/>
      <c r="GF29" s="316"/>
      <c r="GG29" s="316"/>
      <c r="GH29" s="316"/>
      <c r="GI29" s="316"/>
      <c r="GJ29" s="316"/>
      <c r="GK29" s="316"/>
      <c r="GL29" s="316"/>
      <c r="GM29" s="316"/>
      <c r="GN29" s="316"/>
      <c r="GO29" s="316"/>
      <c r="GP29" s="316"/>
      <c r="GQ29" s="316"/>
      <c r="GR29" s="316"/>
      <c r="GS29" s="316"/>
      <c r="GT29" s="316"/>
      <c r="GU29" s="316"/>
      <c r="GV29" s="316"/>
      <c r="GW29" s="316"/>
      <c r="GX29" s="316"/>
      <c r="GY29" s="316"/>
      <c r="GZ29" s="316"/>
      <c r="HA29" s="316"/>
      <c r="HB29" s="316"/>
      <c r="HC29" s="316"/>
      <c r="HD29" s="316"/>
      <c r="HE29" s="316"/>
      <c r="HF29" s="316"/>
      <c r="HG29" s="316"/>
      <c r="HH29" s="316"/>
      <c r="HI29" s="316"/>
      <c r="HJ29" s="316"/>
      <c r="HK29" s="316"/>
      <c r="HL29" s="316"/>
      <c r="HM29" s="316"/>
      <c r="HN29" s="316"/>
      <c r="HO29" s="316"/>
      <c r="HP29" s="316"/>
      <c r="HQ29" s="316"/>
      <c r="HR29" s="316"/>
      <c r="HS29" s="316"/>
      <c r="HT29" s="316"/>
      <c r="HU29" s="316"/>
      <c r="HV29" s="316"/>
      <c r="HW29" s="316"/>
      <c r="HX29" s="316"/>
      <c r="HY29" s="316"/>
      <c r="HZ29" s="316"/>
    </row>
    <row r="30" spans="1:234" s="317" customFormat="1" ht="18" customHeight="1">
      <c r="A30" s="416"/>
      <c r="B30" s="375">
        <v>18</v>
      </c>
      <c r="C30" s="381"/>
      <c r="D30" s="387"/>
      <c r="E30" s="394"/>
      <c r="F30" s="381"/>
      <c r="G30" s="388"/>
      <c r="H30" s="388"/>
      <c r="I30" s="381"/>
      <c r="J30" s="381"/>
      <c r="K30" s="381"/>
      <c r="L30" s="381"/>
      <c r="M30" s="381"/>
      <c r="N30" s="381"/>
      <c r="O30" s="384"/>
      <c r="P30" s="381"/>
      <c r="Q30" s="381"/>
      <c r="R30" s="384"/>
      <c r="S30" s="381"/>
      <c r="T30" s="381"/>
      <c r="U30" s="384"/>
      <c r="V30" s="381"/>
      <c r="W30" s="381"/>
      <c r="X30" s="384"/>
      <c r="Y30" s="389"/>
      <c r="Z30" s="389"/>
      <c r="AA30" s="389"/>
      <c r="AB30" s="389"/>
      <c r="AC30" s="386"/>
      <c r="AD30" s="416"/>
      <c r="AE30" s="316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  <c r="BN30" s="316"/>
      <c r="BO30" s="316"/>
      <c r="BP30" s="316"/>
      <c r="BQ30" s="316"/>
      <c r="BR30" s="316"/>
      <c r="BS30" s="316"/>
      <c r="BT30" s="316"/>
      <c r="BU30" s="316"/>
      <c r="BV30" s="316"/>
      <c r="BW30" s="316"/>
      <c r="BX30" s="316"/>
      <c r="BY30" s="316"/>
      <c r="BZ30" s="316"/>
      <c r="CA30" s="316"/>
      <c r="CB30" s="316"/>
      <c r="CC30" s="316"/>
      <c r="CD30" s="316"/>
      <c r="CE30" s="316"/>
      <c r="CF30" s="316"/>
      <c r="CG30" s="316"/>
      <c r="CH30" s="316"/>
      <c r="CI30" s="316"/>
      <c r="CJ30" s="316"/>
      <c r="CK30" s="316"/>
      <c r="CL30" s="316"/>
      <c r="CM30" s="316"/>
      <c r="CN30" s="316"/>
      <c r="CO30" s="316"/>
      <c r="CP30" s="316"/>
      <c r="CQ30" s="316"/>
      <c r="CR30" s="316"/>
      <c r="CS30" s="316"/>
      <c r="CT30" s="316"/>
      <c r="CU30" s="316"/>
      <c r="CV30" s="316"/>
      <c r="CW30" s="316"/>
      <c r="CX30" s="316"/>
      <c r="CY30" s="316"/>
      <c r="CZ30" s="316"/>
      <c r="DA30" s="316"/>
      <c r="DB30" s="316"/>
      <c r="DC30" s="316"/>
      <c r="DD30" s="316"/>
      <c r="DE30" s="316"/>
      <c r="DF30" s="316"/>
      <c r="DG30" s="316"/>
      <c r="DH30" s="316"/>
      <c r="DI30" s="316"/>
      <c r="DJ30" s="316"/>
      <c r="DK30" s="316"/>
      <c r="DL30" s="316"/>
      <c r="DM30" s="316"/>
      <c r="DN30" s="316"/>
      <c r="DO30" s="316"/>
      <c r="DP30" s="316"/>
      <c r="DQ30" s="316"/>
      <c r="DR30" s="316"/>
      <c r="DS30" s="316"/>
      <c r="DT30" s="316"/>
      <c r="DU30" s="316"/>
      <c r="DV30" s="316"/>
      <c r="DW30" s="316"/>
      <c r="DX30" s="316"/>
      <c r="DY30" s="316"/>
      <c r="DZ30" s="316"/>
      <c r="EA30" s="316"/>
      <c r="EB30" s="316"/>
      <c r="EC30" s="316"/>
      <c r="ED30" s="316"/>
      <c r="EE30" s="316"/>
      <c r="EF30" s="316"/>
      <c r="EG30" s="316"/>
      <c r="EH30" s="316"/>
      <c r="EI30" s="316"/>
      <c r="EJ30" s="316"/>
      <c r="EK30" s="316"/>
      <c r="EL30" s="316"/>
      <c r="EM30" s="316"/>
      <c r="EN30" s="316"/>
      <c r="EO30" s="316"/>
      <c r="EP30" s="316"/>
      <c r="EQ30" s="316"/>
      <c r="ER30" s="316"/>
      <c r="ES30" s="316"/>
      <c r="ET30" s="316"/>
      <c r="EU30" s="316"/>
      <c r="EV30" s="316"/>
      <c r="EW30" s="316"/>
      <c r="EX30" s="316"/>
      <c r="EY30" s="316"/>
      <c r="EZ30" s="316"/>
      <c r="FA30" s="316"/>
      <c r="FB30" s="316"/>
      <c r="FC30" s="316"/>
      <c r="FD30" s="316"/>
      <c r="FE30" s="316"/>
      <c r="FF30" s="316"/>
      <c r="FG30" s="316"/>
      <c r="FH30" s="316"/>
      <c r="FI30" s="316"/>
      <c r="FJ30" s="316"/>
      <c r="FK30" s="316"/>
      <c r="FL30" s="316"/>
      <c r="FM30" s="316"/>
      <c r="FN30" s="316"/>
      <c r="FO30" s="316"/>
      <c r="FP30" s="316"/>
      <c r="FQ30" s="316"/>
      <c r="FR30" s="316"/>
      <c r="FS30" s="316"/>
      <c r="FT30" s="316"/>
      <c r="FU30" s="316"/>
      <c r="FV30" s="316"/>
      <c r="FW30" s="316"/>
      <c r="FX30" s="316"/>
      <c r="FY30" s="316"/>
      <c r="FZ30" s="316"/>
      <c r="GA30" s="316"/>
      <c r="GB30" s="316"/>
      <c r="GC30" s="316"/>
      <c r="GD30" s="316"/>
      <c r="GE30" s="316"/>
      <c r="GF30" s="316"/>
      <c r="GG30" s="316"/>
      <c r="GH30" s="316"/>
      <c r="GI30" s="316"/>
      <c r="GJ30" s="316"/>
      <c r="GK30" s="316"/>
      <c r="GL30" s="316"/>
      <c r="GM30" s="316"/>
      <c r="GN30" s="316"/>
      <c r="GO30" s="316"/>
      <c r="GP30" s="316"/>
      <c r="GQ30" s="316"/>
      <c r="GR30" s="316"/>
      <c r="GS30" s="316"/>
      <c r="GT30" s="316"/>
      <c r="GU30" s="316"/>
      <c r="GV30" s="316"/>
      <c r="GW30" s="316"/>
      <c r="GX30" s="316"/>
      <c r="GY30" s="316"/>
      <c r="GZ30" s="316"/>
      <c r="HA30" s="316"/>
      <c r="HB30" s="316"/>
      <c r="HC30" s="316"/>
      <c r="HD30" s="316"/>
      <c r="HE30" s="316"/>
      <c r="HF30" s="316"/>
      <c r="HG30" s="316"/>
      <c r="HH30" s="316"/>
      <c r="HI30" s="316"/>
      <c r="HJ30" s="316"/>
      <c r="HK30" s="316"/>
      <c r="HL30" s="316"/>
      <c r="HM30" s="316"/>
      <c r="HN30" s="316"/>
      <c r="HO30" s="316"/>
      <c r="HP30" s="316"/>
      <c r="HQ30" s="316"/>
      <c r="HR30" s="316"/>
      <c r="HS30" s="316"/>
      <c r="HT30" s="316"/>
      <c r="HU30" s="316"/>
      <c r="HV30" s="316"/>
      <c r="HW30" s="316"/>
      <c r="HX30" s="316"/>
      <c r="HY30" s="316"/>
      <c r="HZ30" s="316"/>
    </row>
    <row r="31" spans="1:234" s="317" customFormat="1" ht="18" customHeight="1">
      <c r="A31" s="416"/>
      <c r="B31" s="374">
        <v>19</v>
      </c>
      <c r="C31" s="381"/>
      <c r="D31" s="387"/>
      <c r="E31" s="394"/>
      <c r="F31" s="381"/>
      <c r="G31" s="388"/>
      <c r="H31" s="388"/>
      <c r="I31" s="381"/>
      <c r="J31" s="381"/>
      <c r="K31" s="381"/>
      <c r="L31" s="381"/>
      <c r="M31" s="381"/>
      <c r="N31" s="381"/>
      <c r="O31" s="384"/>
      <c r="P31" s="381"/>
      <c r="Q31" s="381"/>
      <c r="R31" s="384"/>
      <c r="S31" s="381"/>
      <c r="T31" s="381"/>
      <c r="U31" s="384"/>
      <c r="V31" s="381"/>
      <c r="W31" s="381"/>
      <c r="X31" s="384"/>
      <c r="Y31" s="389"/>
      <c r="Z31" s="389"/>
      <c r="AA31" s="389"/>
      <c r="AB31" s="389"/>
      <c r="AC31" s="386"/>
      <c r="AD31" s="416"/>
      <c r="AE31" s="316"/>
      <c r="AF31" s="316"/>
      <c r="AG31" s="316"/>
      <c r="AH31" s="316"/>
      <c r="AI31" s="316"/>
      <c r="AJ31" s="316"/>
      <c r="AK31" s="316"/>
      <c r="AL31" s="316"/>
      <c r="AM31" s="316"/>
      <c r="AN31" s="316"/>
      <c r="AO31" s="316"/>
      <c r="AP31" s="316"/>
      <c r="AQ31" s="316"/>
      <c r="AR31" s="316"/>
      <c r="AS31" s="316"/>
      <c r="AT31" s="316"/>
      <c r="AU31" s="316"/>
      <c r="AV31" s="316"/>
      <c r="AW31" s="316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  <c r="BN31" s="316"/>
      <c r="BO31" s="316"/>
      <c r="BP31" s="316"/>
      <c r="BQ31" s="316"/>
      <c r="BR31" s="316"/>
      <c r="BS31" s="316"/>
      <c r="BT31" s="316"/>
      <c r="BU31" s="316"/>
      <c r="BV31" s="316"/>
      <c r="BW31" s="316"/>
      <c r="BX31" s="316"/>
      <c r="BY31" s="316"/>
      <c r="BZ31" s="316"/>
      <c r="CA31" s="316"/>
      <c r="CB31" s="316"/>
      <c r="CC31" s="316"/>
      <c r="CD31" s="316"/>
      <c r="CE31" s="316"/>
      <c r="CF31" s="316"/>
      <c r="CG31" s="316"/>
      <c r="CH31" s="316"/>
      <c r="CI31" s="316"/>
      <c r="CJ31" s="316"/>
      <c r="CK31" s="316"/>
      <c r="CL31" s="316"/>
      <c r="CM31" s="316"/>
      <c r="CN31" s="316"/>
      <c r="CO31" s="316"/>
      <c r="CP31" s="316"/>
      <c r="CQ31" s="316"/>
      <c r="CR31" s="316"/>
      <c r="CS31" s="316"/>
      <c r="CT31" s="316"/>
      <c r="CU31" s="316"/>
      <c r="CV31" s="316"/>
      <c r="CW31" s="316"/>
      <c r="CX31" s="316"/>
      <c r="CY31" s="316"/>
      <c r="CZ31" s="316"/>
      <c r="DA31" s="316"/>
      <c r="DB31" s="316"/>
      <c r="DC31" s="316"/>
      <c r="DD31" s="316"/>
      <c r="DE31" s="316"/>
      <c r="DF31" s="316"/>
      <c r="DG31" s="316"/>
      <c r="DH31" s="316"/>
      <c r="DI31" s="316"/>
      <c r="DJ31" s="316"/>
      <c r="DK31" s="316"/>
      <c r="DL31" s="316"/>
      <c r="DM31" s="316"/>
      <c r="DN31" s="316"/>
      <c r="DO31" s="316"/>
      <c r="DP31" s="316"/>
      <c r="DQ31" s="316"/>
      <c r="DR31" s="316"/>
      <c r="DS31" s="316"/>
      <c r="DT31" s="316"/>
      <c r="DU31" s="316"/>
      <c r="DV31" s="316"/>
      <c r="DW31" s="316"/>
      <c r="DX31" s="316"/>
      <c r="DY31" s="316"/>
      <c r="DZ31" s="316"/>
      <c r="EA31" s="316"/>
      <c r="EB31" s="316"/>
      <c r="EC31" s="316"/>
      <c r="ED31" s="316"/>
      <c r="EE31" s="316"/>
      <c r="EF31" s="316"/>
      <c r="EG31" s="316"/>
      <c r="EH31" s="316"/>
      <c r="EI31" s="316"/>
      <c r="EJ31" s="316"/>
      <c r="EK31" s="316"/>
      <c r="EL31" s="316"/>
      <c r="EM31" s="316"/>
      <c r="EN31" s="316"/>
      <c r="EO31" s="316"/>
      <c r="EP31" s="316"/>
      <c r="EQ31" s="316"/>
      <c r="ER31" s="316"/>
      <c r="ES31" s="316"/>
      <c r="ET31" s="316"/>
      <c r="EU31" s="316"/>
      <c r="EV31" s="316"/>
      <c r="EW31" s="316"/>
      <c r="EX31" s="316"/>
      <c r="EY31" s="316"/>
      <c r="EZ31" s="316"/>
      <c r="FA31" s="316"/>
      <c r="FB31" s="316"/>
      <c r="FC31" s="316"/>
      <c r="FD31" s="316"/>
      <c r="FE31" s="316"/>
      <c r="FF31" s="316"/>
      <c r="FG31" s="316"/>
      <c r="FH31" s="316"/>
      <c r="FI31" s="316"/>
      <c r="FJ31" s="316"/>
      <c r="FK31" s="316"/>
      <c r="FL31" s="316"/>
      <c r="FM31" s="316"/>
      <c r="FN31" s="316"/>
      <c r="FO31" s="316"/>
      <c r="FP31" s="316"/>
      <c r="FQ31" s="316"/>
      <c r="FR31" s="316"/>
      <c r="FS31" s="316"/>
      <c r="FT31" s="316"/>
      <c r="FU31" s="316"/>
      <c r="FV31" s="316"/>
      <c r="FW31" s="316"/>
      <c r="FX31" s="316"/>
      <c r="FY31" s="316"/>
      <c r="FZ31" s="316"/>
      <c r="GA31" s="316"/>
      <c r="GB31" s="316"/>
      <c r="GC31" s="316"/>
      <c r="GD31" s="316"/>
      <c r="GE31" s="316"/>
      <c r="GF31" s="316"/>
      <c r="GG31" s="316"/>
      <c r="GH31" s="316"/>
      <c r="GI31" s="316"/>
      <c r="GJ31" s="316"/>
      <c r="GK31" s="316"/>
      <c r="GL31" s="316"/>
      <c r="GM31" s="316"/>
      <c r="GN31" s="316"/>
      <c r="GO31" s="316"/>
      <c r="GP31" s="316"/>
      <c r="GQ31" s="316"/>
      <c r="GR31" s="316"/>
      <c r="GS31" s="316"/>
      <c r="GT31" s="316"/>
      <c r="GU31" s="316"/>
      <c r="GV31" s="316"/>
      <c r="GW31" s="316"/>
      <c r="GX31" s="316"/>
      <c r="GY31" s="316"/>
      <c r="GZ31" s="316"/>
      <c r="HA31" s="316"/>
      <c r="HB31" s="316"/>
      <c r="HC31" s="316"/>
      <c r="HD31" s="316"/>
      <c r="HE31" s="316"/>
      <c r="HF31" s="316"/>
      <c r="HG31" s="316"/>
      <c r="HH31" s="316"/>
      <c r="HI31" s="316"/>
      <c r="HJ31" s="316"/>
      <c r="HK31" s="316"/>
      <c r="HL31" s="316"/>
      <c r="HM31" s="316"/>
      <c r="HN31" s="316"/>
      <c r="HO31" s="316"/>
      <c r="HP31" s="316"/>
      <c r="HQ31" s="316"/>
      <c r="HR31" s="316"/>
      <c r="HS31" s="316"/>
      <c r="HT31" s="316"/>
      <c r="HU31" s="316"/>
      <c r="HV31" s="316"/>
      <c r="HW31" s="316"/>
      <c r="HX31" s="316"/>
      <c r="HY31" s="316"/>
      <c r="HZ31" s="316"/>
    </row>
    <row r="32" spans="1:234" s="317" customFormat="1" ht="18" customHeight="1">
      <c r="A32" s="416"/>
      <c r="B32" s="375">
        <v>20</v>
      </c>
      <c r="C32" s="381"/>
      <c r="D32" s="387"/>
      <c r="E32" s="383"/>
      <c r="F32" s="381"/>
      <c r="G32" s="388"/>
      <c r="H32" s="388"/>
      <c r="I32" s="381"/>
      <c r="J32" s="381"/>
      <c r="K32" s="381"/>
      <c r="L32" s="381"/>
      <c r="M32" s="381"/>
      <c r="N32" s="381"/>
      <c r="O32" s="384"/>
      <c r="P32" s="381"/>
      <c r="Q32" s="381"/>
      <c r="R32" s="384"/>
      <c r="S32" s="381"/>
      <c r="T32" s="381"/>
      <c r="U32" s="384"/>
      <c r="V32" s="381"/>
      <c r="W32" s="381"/>
      <c r="X32" s="384"/>
      <c r="Y32" s="389"/>
      <c r="Z32" s="389"/>
      <c r="AA32" s="389"/>
      <c r="AB32" s="389"/>
      <c r="AC32" s="386"/>
      <c r="AD32" s="416"/>
      <c r="AE32" s="316"/>
      <c r="AF32" s="316"/>
      <c r="AG32" s="316"/>
      <c r="AH32" s="316"/>
      <c r="AI32" s="316"/>
      <c r="AJ32" s="316"/>
      <c r="AK32" s="316"/>
      <c r="AL32" s="316"/>
      <c r="AM32" s="316"/>
      <c r="AN32" s="316"/>
      <c r="AO32" s="316"/>
      <c r="AP32" s="316"/>
      <c r="AQ32" s="316"/>
      <c r="AR32" s="316"/>
      <c r="AS32" s="316"/>
      <c r="AT32" s="316"/>
      <c r="AU32" s="316"/>
      <c r="AV32" s="316"/>
      <c r="AW32" s="316"/>
      <c r="AX32" s="316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  <c r="BN32" s="316"/>
      <c r="BO32" s="316"/>
      <c r="BP32" s="316"/>
      <c r="BQ32" s="316"/>
      <c r="BR32" s="316"/>
      <c r="BS32" s="316"/>
      <c r="BT32" s="316"/>
      <c r="BU32" s="316"/>
      <c r="BV32" s="316"/>
      <c r="BW32" s="316"/>
      <c r="BX32" s="316"/>
      <c r="BY32" s="316"/>
      <c r="BZ32" s="316"/>
      <c r="CA32" s="316"/>
      <c r="CB32" s="316"/>
      <c r="CC32" s="316"/>
      <c r="CD32" s="316"/>
      <c r="CE32" s="316"/>
      <c r="CF32" s="316"/>
      <c r="CG32" s="316"/>
      <c r="CH32" s="316"/>
      <c r="CI32" s="316"/>
      <c r="CJ32" s="316"/>
      <c r="CK32" s="316"/>
      <c r="CL32" s="316"/>
      <c r="CM32" s="316"/>
      <c r="CN32" s="316"/>
      <c r="CO32" s="316"/>
      <c r="CP32" s="316"/>
      <c r="CQ32" s="316"/>
      <c r="CR32" s="316"/>
      <c r="CS32" s="316"/>
      <c r="CT32" s="316"/>
      <c r="CU32" s="316"/>
      <c r="CV32" s="316"/>
      <c r="CW32" s="316"/>
      <c r="CX32" s="316"/>
      <c r="CY32" s="316"/>
      <c r="CZ32" s="316"/>
      <c r="DA32" s="316"/>
      <c r="DB32" s="316"/>
      <c r="DC32" s="316"/>
      <c r="DD32" s="316"/>
      <c r="DE32" s="316"/>
      <c r="DF32" s="316"/>
      <c r="DG32" s="316"/>
      <c r="DH32" s="316"/>
      <c r="DI32" s="316"/>
      <c r="DJ32" s="316"/>
      <c r="DK32" s="316"/>
      <c r="DL32" s="316"/>
      <c r="DM32" s="316"/>
      <c r="DN32" s="316"/>
      <c r="DO32" s="316"/>
      <c r="DP32" s="316"/>
      <c r="DQ32" s="316"/>
      <c r="DR32" s="316"/>
      <c r="DS32" s="316"/>
      <c r="DT32" s="316"/>
      <c r="DU32" s="316"/>
      <c r="DV32" s="316"/>
      <c r="DW32" s="316"/>
      <c r="DX32" s="316"/>
      <c r="DY32" s="316"/>
      <c r="DZ32" s="316"/>
      <c r="EA32" s="316"/>
      <c r="EB32" s="316"/>
      <c r="EC32" s="316"/>
      <c r="ED32" s="316"/>
      <c r="EE32" s="316"/>
      <c r="EF32" s="316"/>
      <c r="EG32" s="316"/>
      <c r="EH32" s="316"/>
      <c r="EI32" s="316"/>
      <c r="EJ32" s="316"/>
      <c r="EK32" s="316"/>
      <c r="EL32" s="316"/>
      <c r="EM32" s="316"/>
      <c r="EN32" s="316"/>
      <c r="EO32" s="316"/>
      <c r="EP32" s="316"/>
      <c r="EQ32" s="316"/>
      <c r="ER32" s="316"/>
      <c r="ES32" s="316"/>
      <c r="ET32" s="316"/>
      <c r="EU32" s="316"/>
      <c r="EV32" s="316"/>
      <c r="EW32" s="316"/>
      <c r="EX32" s="316"/>
      <c r="EY32" s="316"/>
      <c r="EZ32" s="316"/>
      <c r="FA32" s="316"/>
      <c r="FB32" s="316"/>
      <c r="FC32" s="316"/>
      <c r="FD32" s="316"/>
      <c r="FE32" s="316"/>
      <c r="FF32" s="316"/>
      <c r="FG32" s="316"/>
      <c r="FH32" s="316"/>
      <c r="FI32" s="316"/>
      <c r="FJ32" s="316"/>
      <c r="FK32" s="316"/>
      <c r="FL32" s="316"/>
      <c r="FM32" s="316"/>
      <c r="FN32" s="316"/>
      <c r="FO32" s="316"/>
      <c r="FP32" s="316"/>
      <c r="FQ32" s="316"/>
      <c r="FR32" s="316"/>
      <c r="FS32" s="316"/>
      <c r="FT32" s="316"/>
      <c r="FU32" s="316"/>
      <c r="FV32" s="316"/>
      <c r="FW32" s="316"/>
      <c r="FX32" s="316"/>
      <c r="FY32" s="316"/>
      <c r="FZ32" s="316"/>
      <c r="GA32" s="316"/>
      <c r="GB32" s="316"/>
      <c r="GC32" s="316"/>
      <c r="GD32" s="316"/>
      <c r="GE32" s="316"/>
      <c r="GF32" s="316"/>
      <c r="GG32" s="316"/>
      <c r="GH32" s="316"/>
      <c r="GI32" s="316"/>
      <c r="GJ32" s="316"/>
      <c r="GK32" s="316"/>
      <c r="GL32" s="316"/>
      <c r="GM32" s="316"/>
      <c r="GN32" s="316"/>
      <c r="GO32" s="316"/>
      <c r="GP32" s="316"/>
      <c r="GQ32" s="316"/>
      <c r="GR32" s="316"/>
      <c r="GS32" s="316"/>
      <c r="GT32" s="316"/>
      <c r="GU32" s="316"/>
      <c r="GV32" s="316"/>
      <c r="GW32" s="316"/>
      <c r="GX32" s="316"/>
      <c r="GY32" s="316"/>
      <c r="GZ32" s="316"/>
      <c r="HA32" s="316"/>
      <c r="HB32" s="316"/>
      <c r="HC32" s="316"/>
      <c r="HD32" s="316"/>
      <c r="HE32" s="316"/>
      <c r="HF32" s="316"/>
      <c r="HG32" s="316"/>
      <c r="HH32" s="316"/>
      <c r="HI32" s="316"/>
      <c r="HJ32" s="316"/>
      <c r="HK32" s="316"/>
      <c r="HL32" s="316"/>
      <c r="HM32" s="316"/>
      <c r="HN32" s="316"/>
      <c r="HO32" s="316"/>
      <c r="HP32" s="316"/>
      <c r="HQ32" s="316"/>
      <c r="HR32" s="316"/>
      <c r="HS32" s="316"/>
      <c r="HT32" s="316"/>
      <c r="HU32" s="316"/>
      <c r="HV32" s="316"/>
      <c r="HW32" s="316"/>
      <c r="HX32" s="316"/>
      <c r="HY32" s="316"/>
      <c r="HZ32" s="316"/>
    </row>
    <row r="33" spans="1:234" s="317" customFormat="1" ht="18" customHeight="1">
      <c r="A33" s="416"/>
      <c r="B33" s="374">
        <v>21</v>
      </c>
      <c r="C33" s="381"/>
      <c r="D33" s="387"/>
      <c r="E33" s="383"/>
      <c r="F33" s="381"/>
      <c r="G33" s="388"/>
      <c r="H33" s="388"/>
      <c r="I33" s="381"/>
      <c r="J33" s="381"/>
      <c r="K33" s="381"/>
      <c r="L33" s="381"/>
      <c r="M33" s="381"/>
      <c r="N33" s="381"/>
      <c r="O33" s="384"/>
      <c r="P33" s="381"/>
      <c r="Q33" s="381"/>
      <c r="R33" s="384"/>
      <c r="S33" s="381"/>
      <c r="T33" s="381"/>
      <c r="U33" s="384"/>
      <c r="V33" s="381"/>
      <c r="W33" s="381"/>
      <c r="X33" s="384"/>
      <c r="Y33" s="389"/>
      <c r="Z33" s="389"/>
      <c r="AA33" s="389"/>
      <c r="AB33" s="389"/>
      <c r="AC33" s="386"/>
      <c r="AD33" s="416"/>
      <c r="AE33" s="316"/>
      <c r="AF33" s="316"/>
      <c r="AG33" s="316"/>
      <c r="AH33" s="316"/>
      <c r="AI33" s="316"/>
      <c r="AJ33" s="316"/>
      <c r="AK33" s="316"/>
      <c r="AL33" s="316"/>
      <c r="AM33" s="316"/>
      <c r="AN33" s="316"/>
      <c r="AO33" s="316"/>
      <c r="AP33" s="316"/>
      <c r="AQ33" s="316"/>
      <c r="AR33" s="316"/>
      <c r="AS33" s="316"/>
      <c r="AT33" s="316"/>
      <c r="AU33" s="316"/>
      <c r="AV33" s="316"/>
      <c r="AW33" s="316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  <c r="BN33" s="316"/>
      <c r="BO33" s="316"/>
      <c r="BP33" s="316"/>
      <c r="BQ33" s="316"/>
      <c r="BR33" s="316"/>
      <c r="BS33" s="316"/>
      <c r="BT33" s="316"/>
      <c r="BU33" s="316"/>
      <c r="BV33" s="316"/>
      <c r="BW33" s="316"/>
      <c r="BX33" s="316"/>
      <c r="BY33" s="316"/>
      <c r="BZ33" s="316"/>
      <c r="CA33" s="316"/>
      <c r="CB33" s="316"/>
      <c r="CC33" s="316"/>
      <c r="CD33" s="316"/>
      <c r="CE33" s="316"/>
      <c r="CF33" s="316"/>
      <c r="CG33" s="316"/>
      <c r="CH33" s="316"/>
      <c r="CI33" s="316"/>
      <c r="CJ33" s="316"/>
      <c r="CK33" s="316"/>
      <c r="CL33" s="316"/>
      <c r="CM33" s="316"/>
      <c r="CN33" s="316"/>
      <c r="CO33" s="316"/>
      <c r="CP33" s="316"/>
      <c r="CQ33" s="316"/>
      <c r="CR33" s="316"/>
      <c r="CS33" s="316"/>
      <c r="CT33" s="316"/>
      <c r="CU33" s="316"/>
      <c r="CV33" s="316"/>
      <c r="CW33" s="316"/>
      <c r="CX33" s="316"/>
      <c r="CY33" s="316"/>
      <c r="CZ33" s="316"/>
      <c r="DA33" s="316"/>
      <c r="DB33" s="316"/>
      <c r="DC33" s="316"/>
      <c r="DD33" s="316"/>
      <c r="DE33" s="316"/>
      <c r="DF33" s="316"/>
      <c r="DG33" s="316"/>
      <c r="DH33" s="316"/>
      <c r="DI33" s="316"/>
      <c r="DJ33" s="316"/>
      <c r="DK33" s="316"/>
      <c r="DL33" s="316"/>
      <c r="DM33" s="316"/>
      <c r="DN33" s="316"/>
      <c r="DO33" s="316"/>
      <c r="DP33" s="316"/>
      <c r="DQ33" s="316"/>
      <c r="DR33" s="316"/>
      <c r="DS33" s="316"/>
      <c r="DT33" s="316"/>
      <c r="DU33" s="316"/>
      <c r="DV33" s="316"/>
      <c r="DW33" s="316"/>
      <c r="DX33" s="316"/>
      <c r="DY33" s="316"/>
      <c r="DZ33" s="316"/>
      <c r="EA33" s="316"/>
      <c r="EB33" s="316"/>
      <c r="EC33" s="316"/>
      <c r="ED33" s="316"/>
      <c r="EE33" s="316"/>
      <c r="EF33" s="316"/>
      <c r="EG33" s="316"/>
      <c r="EH33" s="316"/>
      <c r="EI33" s="316"/>
      <c r="EJ33" s="316"/>
      <c r="EK33" s="316"/>
      <c r="EL33" s="316"/>
      <c r="EM33" s="316"/>
      <c r="EN33" s="316"/>
      <c r="EO33" s="316"/>
      <c r="EP33" s="316"/>
      <c r="EQ33" s="316"/>
      <c r="ER33" s="316"/>
      <c r="ES33" s="316"/>
      <c r="ET33" s="316"/>
      <c r="EU33" s="316"/>
      <c r="EV33" s="316"/>
      <c r="EW33" s="316"/>
      <c r="EX33" s="316"/>
      <c r="EY33" s="316"/>
      <c r="EZ33" s="316"/>
      <c r="FA33" s="316"/>
      <c r="FB33" s="316"/>
      <c r="FC33" s="316"/>
      <c r="FD33" s="316"/>
      <c r="FE33" s="316"/>
      <c r="FF33" s="316"/>
      <c r="FG33" s="316"/>
      <c r="FH33" s="316"/>
      <c r="FI33" s="316"/>
      <c r="FJ33" s="316"/>
      <c r="FK33" s="316"/>
      <c r="FL33" s="316"/>
      <c r="FM33" s="316"/>
      <c r="FN33" s="316"/>
      <c r="FO33" s="316"/>
      <c r="FP33" s="316"/>
      <c r="FQ33" s="316"/>
      <c r="FR33" s="316"/>
      <c r="FS33" s="316"/>
      <c r="FT33" s="316"/>
      <c r="FU33" s="316"/>
      <c r="FV33" s="316"/>
      <c r="FW33" s="316"/>
      <c r="FX33" s="316"/>
      <c r="FY33" s="316"/>
      <c r="FZ33" s="316"/>
      <c r="GA33" s="316"/>
      <c r="GB33" s="316"/>
      <c r="GC33" s="316"/>
      <c r="GD33" s="316"/>
      <c r="GE33" s="316"/>
      <c r="GF33" s="316"/>
      <c r="GG33" s="316"/>
      <c r="GH33" s="316"/>
      <c r="GI33" s="316"/>
      <c r="GJ33" s="316"/>
      <c r="GK33" s="316"/>
      <c r="GL33" s="316"/>
      <c r="GM33" s="316"/>
      <c r="GN33" s="316"/>
      <c r="GO33" s="316"/>
      <c r="GP33" s="316"/>
      <c r="GQ33" s="316"/>
      <c r="GR33" s="316"/>
      <c r="GS33" s="316"/>
      <c r="GT33" s="316"/>
      <c r="GU33" s="316"/>
      <c r="GV33" s="316"/>
      <c r="GW33" s="316"/>
      <c r="GX33" s="316"/>
      <c r="GY33" s="316"/>
      <c r="GZ33" s="316"/>
      <c r="HA33" s="316"/>
      <c r="HB33" s="316"/>
      <c r="HC33" s="316"/>
      <c r="HD33" s="316"/>
      <c r="HE33" s="316"/>
      <c r="HF33" s="316"/>
      <c r="HG33" s="316"/>
      <c r="HH33" s="316"/>
      <c r="HI33" s="316"/>
      <c r="HJ33" s="316"/>
      <c r="HK33" s="316"/>
      <c r="HL33" s="316"/>
      <c r="HM33" s="316"/>
      <c r="HN33" s="316"/>
      <c r="HO33" s="316"/>
      <c r="HP33" s="316"/>
      <c r="HQ33" s="316"/>
      <c r="HR33" s="316"/>
      <c r="HS33" s="316"/>
      <c r="HT33" s="316"/>
      <c r="HU33" s="316"/>
      <c r="HV33" s="316"/>
      <c r="HW33" s="316"/>
      <c r="HX33" s="316"/>
      <c r="HY33" s="316"/>
      <c r="HZ33" s="316"/>
    </row>
    <row r="34" spans="1:234" s="317" customFormat="1" ht="18" customHeight="1">
      <c r="A34" s="416"/>
      <c r="B34" s="375">
        <v>22</v>
      </c>
      <c r="C34" s="381"/>
      <c r="D34" s="387"/>
      <c r="E34" s="383"/>
      <c r="F34" s="381"/>
      <c r="G34" s="388"/>
      <c r="H34" s="388"/>
      <c r="I34" s="381"/>
      <c r="J34" s="381"/>
      <c r="K34" s="381"/>
      <c r="L34" s="381"/>
      <c r="M34" s="381"/>
      <c r="N34" s="381"/>
      <c r="O34" s="384"/>
      <c r="P34" s="381"/>
      <c r="Q34" s="381"/>
      <c r="R34" s="384"/>
      <c r="S34" s="381"/>
      <c r="T34" s="381"/>
      <c r="U34" s="384"/>
      <c r="V34" s="381"/>
      <c r="W34" s="381"/>
      <c r="X34" s="384"/>
      <c r="Y34" s="389"/>
      <c r="Z34" s="389"/>
      <c r="AA34" s="389"/>
      <c r="AB34" s="389"/>
      <c r="AC34" s="386"/>
      <c r="AD34" s="416"/>
      <c r="AE34" s="316"/>
      <c r="AF34" s="316"/>
      <c r="AG34" s="316"/>
      <c r="AH34" s="316"/>
      <c r="AI34" s="316"/>
      <c r="AJ34" s="316"/>
      <c r="AK34" s="316"/>
      <c r="AL34" s="316"/>
      <c r="AM34" s="316"/>
      <c r="AN34" s="316"/>
      <c r="AO34" s="316"/>
      <c r="AP34" s="316"/>
      <c r="AQ34" s="316"/>
      <c r="AR34" s="316"/>
      <c r="AS34" s="316"/>
      <c r="AT34" s="316"/>
      <c r="AU34" s="316"/>
      <c r="AV34" s="316"/>
      <c r="AW34" s="316"/>
      <c r="AX34" s="316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  <c r="BN34" s="316"/>
      <c r="BO34" s="316"/>
      <c r="BP34" s="316"/>
      <c r="BQ34" s="316"/>
      <c r="BR34" s="316"/>
      <c r="BS34" s="316"/>
      <c r="BT34" s="316"/>
      <c r="BU34" s="316"/>
      <c r="BV34" s="316"/>
      <c r="BW34" s="316"/>
      <c r="BX34" s="316"/>
      <c r="BY34" s="316"/>
      <c r="BZ34" s="316"/>
      <c r="CA34" s="316"/>
      <c r="CB34" s="316"/>
      <c r="CC34" s="316"/>
      <c r="CD34" s="316"/>
      <c r="CE34" s="316"/>
      <c r="CF34" s="316"/>
      <c r="CG34" s="316"/>
      <c r="CH34" s="316"/>
      <c r="CI34" s="316"/>
      <c r="CJ34" s="316"/>
      <c r="CK34" s="316"/>
      <c r="CL34" s="316"/>
      <c r="CM34" s="316"/>
      <c r="CN34" s="316"/>
      <c r="CO34" s="316"/>
      <c r="CP34" s="316"/>
      <c r="CQ34" s="316"/>
      <c r="CR34" s="316"/>
      <c r="CS34" s="316"/>
      <c r="CT34" s="316"/>
      <c r="CU34" s="316"/>
      <c r="CV34" s="316"/>
      <c r="CW34" s="316"/>
      <c r="CX34" s="316"/>
      <c r="CY34" s="316"/>
      <c r="CZ34" s="316"/>
      <c r="DA34" s="316"/>
      <c r="DB34" s="316"/>
      <c r="DC34" s="316"/>
      <c r="DD34" s="316"/>
      <c r="DE34" s="316"/>
      <c r="DF34" s="316"/>
      <c r="DG34" s="316"/>
      <c r="DH34" s="316"/>
      <c r="DI34" s="316"/>
      <c r="DJ34" s="316"/>
      <c r="DK34" s="316"/>
      <c r="DL34" s="316"/>
      <c r="DM34" s="316"/>
      <c r="DN34" s="316"/>
      <c r="DO34" s="316"/>
      <c r="DP34" s="316"/>
      <c r="DQ34" s="316"/>
      <c r="DR34" s="316"/>
      <c r="DS34" s="316"/>
      <c r="DT34" s="316"/>
      <c r="DU34" s="316"/>
      <c r="DV34" s="316"/>
      <c r="DW34" s="316"/>
      <c r="DX34" s="316"/>
      <c r="DY34" s="316"/>
      <c r="DZ34" s="316"/>
      <c r="EA34" s="316"/>
      <c r="EB34" s="316"/>
      <c r="EC34" s="316"/>
      <c r="ED34" s="316"/>
      <c r="EE34" s="316"/>
      <c r="EF34" s="316"/>
      <c r="EG34" s="316"/>
      <c r="EH34" s="316"/>
      <c r="EI34" s="316"/>
      <c r="EJ34" s="316"/>
      <c r="EK34" s="316"/>
      <c r="EL34" s="316"/>
      <c r="EM34" s="316"/>
      <c r="EN34" s="316"/>
      <c r="EO34" s="316"/>
      <c r="EP34" s="316"/>
      <c r="EQ34" s="316"/>
      <c r="ER34" s="316"/>
      <c r="ES34" s="316"/>
      <c r="ET34" s="316"/>
      <c r="EU34" s="316"/>
      <c r="EV34" s="316"/>
      <c r="EW34" s="316"/>
      <c r="EX34" s="316"/>
      <c r="EY34" s="316"/>
      <c r="EZ34" s="316"/>
      <c r="FA34" s="316"/>
      <c r="FB34" s="316"/>
      <c r="FC34" s="316"/>
      <c r="FD34" s="316"/>
      <c r="FE34" s="316"/>
      <c r="FF34" s="316"/>
      <c r="FG34" s="316"/>
      <c r="FH34" s="316"/>
      <c r="FI34" s="316"/>
      <c r="FJ34" s="316"/>
      <c r="FK34" s="316"/>
      <c r="FL34" s="316"/>
      <c r="FM34" s="316"/>
      <c r="FN34" s="316"/>
      <c r="FO34" s="316"/>
      <c r="FP34" s="316"/>
      <c r="FQ34" s="316"/>
      <c r="FR34" s="316"/>
      <c r="FS34" s="316"/>
      <c r="FT34" s="316"/>
      <c r="FU34" s="316"/>
      <c r="FV34" s="316"/>
      <c r="FW34" s="316"/>
      <c r="FX34" s="316"/>
      <c r="FY34" s="316"/>
      <c r="FZ34" s="316"/>
      <c r="GA34" s="316"/>
      <c r="GB34" s="316"/>
      <c r="GC34" s="316"/>
      <c r="GD34" s="316"/>
      <c r="GE34" s="316"/>
      <c r="GF34" s="316"/>
      <c r="GG34" s="316"/>
      <c r="GH34" s="316"/>
      <c r="GI34" s="316"/>
      <c r="GJ34" s="316"/>
      <c r="GK34" s="316"/>
      <c r="GL34" s="316"/>
      <c r="GM34" s="316"/>
      <c r="GN34" s="316"/>
      <c r="GO34" s="316"/>
      <c r="GP34" s="316"/>
      <c r="GQ34" s="316"/>
      <c r="GR34" s="316"/>
      <c r="GS34" s="316"/>
      <c r="GT34" s="316"/>
      <c r="GU34" s="316"/>
      <c r="GV34" s="316"/>
      <c r="GW34" s="316"/>
      <c r="GX34" s="316"/>
      <c r="GY34" s="316"/>
      <c r="GZ34" s="316"/>
      <c r="HA34" s="316"/>
      <c r="HB34" s="316"/>
      <c r="HC34" s="316"/>
      <c r="HD34" s="316"/>
      <c r="HE34" s="316"/>
      <c r="HF34" s="316"/>
      <c r="HG34" s="316"/>
      <c r="HH34" s="316"/>
      <c r="HI34" s="316"/>
      <c r="HJ34" s="316"/>
      <c r="HK34" s="316"/>
      <c r="HL34" s="316"/>
      <c r="HM34" s="316"/>
      <c r="HN34" s="316"/>
      <c r="HO34" s="316"/>
      <c r="HP34" s="316"/>
      <c r="HQ34" s="316"/>
      <c r="HR34" s="316"/>
      <c r="HS34" s="316"/>
      <c r="HT34" s="316"/>
      <c r="HU34" s="316"/>
      <c r="HV34" s="316"/>
      <c r="HW34" s="316"/>
      <c r="HX34" s="316"/>
      <c r="HY34" s="316"/>
      <c r="HZ34" s="316"/>
    </row>
    <row r="35" spans="1:234" s="317" customFormat="1" ht="18" customHeight="1">
      <c r="A35" s="416"/>
      <c r="B35" s="374">
        <v>23</v>
      </c>
      <c r="C35" s="381"/>
      <c r="D35" s="387"/>
      <c r="E35" s="383"/>
      <c r="F35" s="381"/>
      <c r="G35" s="388"/>
      <c r="H35" s="388"/>
      <c r="I35" s="381"/>
      <c r="J35" s="381"/>
      <c r="K35" s="381"/>
      <c r="L35" s="381"/>
      <c r="M35" s="381"/>
      <c r="N35" s="381"/>
      <c r="O35" s="384"/>
      <c r="P35" s="381"/>
      <c r="Q35" s="381"/>
      <c r="R35" s="384"/>
      <c r="S35" s="381"/>
      <c r="T35" s="381"/>
      <c r="U35" s="384"/>
      <c r="V35" s="381"/>
      <c r="W35" s="381"/>
      <c r="X35" s="384"/>
      <c r="Y35" s="389"/>
      <c r="Z35" s="389"/>
      <c r="AA35" s="389"/>
      <c r="AB35" s="389"/>
      <c r="AC35" s="386"/>
      <c r="AD35" s="416"/>
      <c r="AE35" s="316"/>
      <c r="AF35" s="316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6"/>
      <c r="AR35" s="316"/>
      <c r="AS35" s="316"/>
      <c r="AT35" s="316"/>
      <c r="AU35" s="316"/>
      <c r="AV35" s="316"/>
      <c r="AW35" s="316"/>
      <c r="AX35" s="316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  <c r="BN35" s="316"/>
      <c r="BO35" s="316"/>
      <c r="BP35" s="316"/>
      <c r="BQ35" s="316"/>
      <c r="BR35" s="316"/>
      <c r="BS35" s="316"/>
      <c r="BT35" s="316"/>
      <c r="BU35" s="316"/>
      <c r="BV35" s="316"/>
      <c r="BW35" s="316"/>
      <c r="BX35" s="316"/>
      <c r="BY35" s="316"/>
      <c r="BZ35" s="316"/>
      <c r="CA35" s="316"/>
      <c r="CB35" s="316"/>
      <c r="CC35" s="316"/>
      <c r="CD35" s="316"/>
      <c r="CE35" s="316"/>
      <c r="CF35" s="316"/>
      <c r="CG35" s="316"/>
      <c r="CH35" s="316"/>
      <c r="CI35" s="316"/>
      <c r="CJ35" s="316"/>
      <c r="CK35" s="316"/>
      <c r="CL35" s="316"/>
      <c r="CM35" s="316"/>
      <c r="CN35" s="316"/>
      <c r="CO35" s="316"/>
      <c r="CP35" s="316"/>
      <c r="CQ35" s="316"/>
      <c r="CR35" s="316"/>
      <c r="CS35" s="316"/>
      <c r="CT35" s="316"/>
      <c r="CU35" s="316"/>
      <c r="CV35" s="316"/>
      <c r="CW35" s="316"/>
      <c r="CX35" s="316"/>
      <c r="CY35" s="316"/>
      <c r="CZ35" s="316"/>
      <c r="DA35" s="316"/>
      <c r="DB35" s="316"/>
      <c r="DC35" s="316"/>
      <c r="DD35" s="316"/>
      <c r="DE35" s="316"/>
      <c r="DF35" s="316"/>
      <c r="DG35" s="316"/>
      <c r="DH35" s="316"/>
      <c r="DI35" s="316"/>
      <c r="DJ35" s="316"/>
      <c r="DK35" s="316"/>
      <c r="DL35" s="316"/>
      <c r="DM35" s="316"/>
      <c r="DN35" s="316"/>
      <c r="DO35" s="316"/>
      <c r="DP35" s="316"/>
      <c r="DQ35" s="316"/>
      <c r="DR35" s="316"/>
      <c r="DS35" s="316"/>
      <c r="DT35" s="316"/>
      <c r="DU35" s="316"/>
      <c r="DV35" s="316"/>
      <c r="DW35" s="316"/>
      <c r="DX35" s="316"/>
      <c r="DY35" s="316"/>
      <c r="DZ35" s="316"/>
      <c r="EA35" s="316"/>
      <c r="EB35" s="316"/>
      <c r="EC35" s="316"/>
      <c r="ED35" s="316"/>
      <c r="EE35" s="316"/>
      <c r="EF35" s="316"/>
      <c r="EG35" s="316"/>
      <c r="EH35" s="316"/>
      <c r="EI35" s="316"/>
      <c r="EJ35" s="316"/>
      <c r="EK35" s="316"/>
      <c r="EL35" s="316"/>
      <c r="EM35" s="316"/>
      <c r="EN35" s="316"/>
      <c r="EO35" s="316"/>
      <c r="EP35" s="316"/>
      <c r="EQ35" s="316"/>
      <c r="ER35" s="316"/>
      <c r="ES35" s="316"/>
      <c r="ET35" s="316"/>
      <c r="EU35" s="316"/>
      <c r="EV35" s="316"/>
      <c r="EW35" s="316"/>
      <c r="EX35" s="316"/>
      <c r="EY35" s="316"/>
      <c r="EZ35" s="316"/>
      <c r="FA35" s="316"/>
      <c r="FB35" s="316"/>
      <c r="FC35" s="316"/>
      <c r="FD35" s="316"/>
      <c r="FE35" s="316"/>
      <c r="FF35" s="316"/>
      <c r="FG35" s="316"/>
      <c r="FH35" s="316"/>
      <c r="FI35" s="316"/>
      <c r="FJ35" s="316"/>
      <c r="FK35" s="316"/>
      <c r="FL35" s="316"/>
      <c r="FM35" s="316"/>
      <c r="FN35" s="316"/>
      <c r="FO35" s="316"/>
      <c r="FP35" s="316"/>
      <c r="FQ35" s="316"/>
      <c r="FR35" s="316"/>
      <c r="FS35" s="316"/>
      <c r="FT35" s="316"/>
      <c r="FU35" s="316"/>
      <c r="FV35" s="316"/>
      <c r="FW35" s="316"/>
      <c r="FX35" s="316"/>
      <c r="FY35" s="316"/>
      <c r="FZ35" s="316"/>
      <c r="GA35" s="316"/>
      <c r="GB35" s="316"/>
      <c r="GC35" s="316"/>
      <c r="GD35" s="316"/>
      <c r="GE35" s="316"/>
      <c r="GF35" s="316"/>
      <c r="GG35" s="316"/>
      <c r="GH35" s="316"/>
      <c r="GI35" s="316"/>
      <c r="GJ35" s="316"/>
      <c r="GK35" s="316"/>
      <c r="GL35" s="316"/>
      <c r="GM35" s="316"/>
      <c r="GN35" s="316"/>
      <c r="GO35" s="316"/>
      <c r="GP35" s="316"/>
      <c r="GQ35" s="316"/>
      <c r="GR35" s="316"/>
      <c r="GS35" s="316"/>
      <c r="GT35" s="316"/>
      <c r="GU35" s="316"/>
      <c r="GV35" s="316"/>
      <c r="GW35" s="316"/>
      <c r="GX35" s="316"/>
      <c r="GY35" s="316"/>
      <c r="GZ35" s="316"/>
      <c r="HA35" s="316"/>
      <c r="HB35" s="316"/>
      <c r="HC35" s="316"/>
      <c r="HD35" s="316"/>
      <c r="HE35" s="316"/>
      <c r="HF35" s="316"/>
      <c r="HG35" s="316"/>
      <c r="HH35" s="316"/>
      <c r="HI35" s="316"/>
      <c r="HJ35" s="316"/>
      <c r="HK35" s="316"/>
      <c r="HL35" s="316"/>
      <c r="HM35" s="316"/>
      <c r="HN35" s="316"/>
      <c r="HO35" s="316"/>
      <c r="HP35" s="316"/>
      <c r="HQ35" s="316"/>
      <c r="HR35" s="316"/>
      <c r="HS35" s="316"/>
      <c r="HT35" s="316"/>
      <c r="HU35" s="316"/>
      <c r="HV35" s="316"/>
      <c r="HW35" s="316"/>
      <c r="HX35" s="316"/>
      <c r="HY35" s="316"/>
      <c r="HZ35" s="316"/>
    </row>
    <row r="36" spans="1:234" s="317" customFormat="1" ht="18" customHeight="1">
      <c r="A36" s="416"/>
      <c r="B36" s="375">
        <v>24</v>
      </c>
      <c r="C36" s="381"/>
      <c r="D36" s="387"/>
      <c r="E36" s="383"/>
      <c r="F36" s="381"/>
      <c r="G36" s="388"/>
      <c r="H36" s="388"/>
      <c r="I36" s="381"/>
      <c r="J36" s="381"/>
      <c r="K36" s="381"/>
      <c r="L36" s="381"/>
      <c r="M36" s="381"/>
      <c r="N36" s="381"/>
      <c r="O36" s="384"/>
      <c r="P36" s="381"/>
      <c r="Q36" s="381"/>
      <c r="R36" s="384"/>
      <c r="S36" s="381"/>
      <c r="T36" s="381"/>
      <c r="U36" s="384"/>
      <c r="V36" s="381"/>
      <c r="W36" s="381"/>
      <c r="X36" s="384"/>
      <c r="Y36" s="389"/>
      <c r="Z36" s="389"/>
      <c r="AA36" s="389"/>
      <c r="AB36" s="389"/>
      <c r="AC36" s="386"/>
      <c r="AD36" s="416"/>
      <c r="AE36" s="316"/>
      <c r="AF36" s="316"/>
      <c r="AG36" s="316"/>
      <c r="AH36" s="316"/>
      <c r="AI36" s="316"/>
      <c r="AJ36" s="316"/>
      <c r="AK36" s="316"/>
      <c r="AL36" s="316"/>
      <c r="AM36" s="316"/>
      <c r="AN36" s="316"/>
      <c r="AO36" s="316"/>
      <c r="AP36" s="316"/>
      <c r="AQ36" s="316"/>
      <c r="AR36" s="316"/>
      <c r="AS36" s="316"/>
      <c r="AT36" s="316"/>
      <c r="AU36" s="316"/>
      <c r="AV36" s="316"/>
      <c r="AW36" s="316"/>
      <c r="AX36" s="316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  <c r="BN36" s="316"/>
      <c r="BO36" s="316"/>
      <c r="BP36" s="316"/>
      <c r="BQ36" s="316"/>
      <c r="BR36" s="316"/>
      <c r="BS36" s="316"/>
      <c r="BT36" s="316"/>
      <c r="BU36" s="316"/>
      <c r="BV36" s="316"/>
      <c r="BW36" s="316"/>
      <c r="BX36" s="316"/>
      <c r="BY36" s="316"/>
      <c r="BZ36" s="316"/>
      <c r="CA36" s="316"/>
      <c r="CB36" s="316"/>
      <c r="CC36" s="316"/>
      <c r="CD36" s="316"/>
      <c r="CE36" s="316"/>
      <c r="CF36" s="316"/>
      <c r="CG36" s="316"/>
      <c r="CH36" s="316"/>
      <c r="CI36" s="316"/>
      <c r="CJ36" s="316"/>
      <c r="CK36" s="316"/>
      <c r="CL36" s="316"/>
      <c r="CM36" s="316"/>
      <c r="CN36" s="316"/>
      <c r="CO36" s="316"/>
      <c r="CP36" s="316"/>
      <c r="CQ36" s="316"/>
      <c r="CR36" s="316"/>
      <c r="CS36" s="316"/>
      <c r="CT36" s="316"/>
      <c r="CU36" s="316"/>
      <c r="CV36" s="316"/>
      <c r="CW36" s="316"/>
      <c r="CX36" s="316"/>
      <c r="CY36" s="316"/>
      <c r="CZ36" s="316"/>
      <c r="DA36" s="316"/>
      <c r="DB36" s="316"/>
      <c r="DC36" s="316"/>
      <c r="DD36" s="316"/>
      <c r="DE36" s="316"/>
      <c r="DF36" s="316"/>
      <c r="DG36" s="316"/>
      <c r="DH36" s="316"/>
      <c r="DI36" s="316"/>
      <c r="DJ36" s="316"/>
      <c r="DK36" s="316"/>
      <c r="DL36" s="316"/>
      <c r="DM36" s="316"/>
      <c r="DN36" s="316"/>
      <c r="DO36" s="316"/>
      <c r="DP36" s="316"/>
      <c r="DQ36" s="316"/>
      <c r="DR36" s="316"/>
      <c r="DS36" s="316"/>
      <c r="DT36" s="316"/>
      <c r="DU36" s="316"/>
      <c r="DV36" s="316"/>
      <c r="DW36" s="316"/>
      <c r="DX36" s="316"/>
      <c r="DY36" s="316"/>
      <c r="DZ36" s="316"/>
      <c r="EA36" s="316"/>
      <c r="EB36" s="316"/>
      <c r="EC36" s="316"/>
      <c r="ED36" s="316"/>
      <c r="EE36" s="316"/>
      <c r="EF36" s="316"/>
      <c r="EG36" s="316"/>
      <c r="EH36" s="316"/>
      <c r="EI36" s="316"/>
      <c r="EJ36" s="316"/>
      <c r="EK36" s="316"/>
      <c r="EL36" s="316"/>
      <c r="EM36" s="316"/>
      <c r="EN36" s="316"/>
      <c r="EO36" s="316"/>
      <c r="EP36" s="316"/>
      <c r="EQ36" s="316"/>
      <c r="ER36" s="316"/>
      <c r="ES36" s="316"/>
      <c r="ET36" s="316"/>
      <c r="EU36" s="316"/>
      <c r="EV36" s="316"/>
      <c r="EW36" s="316"/>
      <c r="EX36" s="316"/>
      <c r="EY36" s="316"/>
      <c r="EZ36" s="316"/>
      <c r="FA36" s="316"/>
      <c r="FB36" s="316"/>
      <c r="FC36" s="316"/>
      <c r="FD36" s="316"/>
      <c r="FE36" s="316"/>
      <c r="FF36" s="316"/>
      <c r="FG36" s="316"/>
      <c r="FH36" s="316"/>
      <c r="FI36" s="316"/>
      <c r="FJ36" s="316"/>
      <c r="FK36" s="316"/>
      <c r="FL36" s="316"/>
      <c r="FM36" s="316"/>
      <c r="FN36" s="316"/>
      <c r="FO36" s="316"/>
      <c r="FP36" s="316"/>
      <c r="FQ36" s="316"/>
      <c r="FR36" s="316"/>
      <c r="FS36" s="316"/>
      <c r="FT36" s="316"/>
      <c r="FU36" s="316"/>
      <c r="FV36" s="316"/>
      <c r="FW36" s="316"/>
      <c r="FX36" s="316"/>
      <c r="FY36" s="316"/>
      <c r="FZ36" s="316"/>
      <c r="GA36" s="316"/>
      <c r="GB36" s="316"/>
      <c r="GC36" s="316"/>
      <c r="GD36" s="316"/>
      <c r="GE36" s="316"/>
      <c r="GF36" s="316"/>
      <c r="GG36" s="316"/>
      <c r="GH36" s="316"/>
      <c r="GI36" s="316"/>
      <c r="GJ36" s="316"/>
      <c r="GK36" s="316"/>
      <c r="GL36" s="316"/>
      <c r="GM36" s="316"/>
      <c r="GN36" s="316"/>
      <c r="GO36" s="316"/>
      <c r="GP36" s="316"/>
      <c r="GQ36" s="316"/>
      <c r="GR36" s="316"/>
      <c r="GS36" s="316"/>
      <c r="GT36" s="316"/>
      <c r="GU36" s="316"/>
      <c r="GV36" s="316"/>
      <c r="GW36" s="316"/>
      <c r="GX36" s="316"/>
      <c r="GY36" s="316"/>
      <c r="GZ36" s="316"/>
      <c r="HA36" s="316"/>
      <c r="HB36" s="316"/>
      <c r="HC36" s="316"/>
      <c r="HD36" s="316"/>
      <c r="HE36" s="316"/>
      <c r="HF36" s="316"/>
      <c r="HG36" s="316"/>
      <c r="HH36" s="316"/>
      <c r="HI36" s="316"/>
      <c r="HJ36" s="316"/>
      <c r="HK36" s="316"/>
      <c r="HL36" s="316"/>
      <c r="HM36" s="316"/>
      <c r="HN36" s="316"/>
      <c r="HO36" s="316"/>
      <c r="HP36" s="316"/>
      <c r="HQ36" s="316"/>
      <c r="HR36" s="316"/>
      <c r="HS36" s="316"/>
      <c r="HT36" s="316"/>
      <c r="HU36" s="316"/>
      <c r="HV36" s="316"/>
      <c r="HW36" s="316"/>
      <c r="HX36" s="316"/>
      <c r="HY36" s="316"/>
      <c r="HZ36" s="316"/>
    </row>
    <row r="37" spans="1:234" s="317" customFormat="1" ht="18" customHeight="1">
      <c r="A37" s="416"/>
      <c r="B37" s="374">
        <v>25</v>
      </c>
      <c r="C37" s="381"/>
      <c r="D37" s="387"/>
      <c r="E37" s="390"/>
      <c r="F37" s="381"/>
      <c r="G37" s="388"/>
      <c r="H37" s="388"/>
      <c r="I37" s="381"/>
      <c r="J37" s="381"/>
      <c r="K37" s="381"/>
      <c r="L37" s="381"/>
      <c r="M37" s="381"/>
      <c r="N37" s="381"/>
      <c r="O37" s="384"/>
      <c r="P37" s="381"/>
      <c r="Q37" s="381"/>
      <c r="R37" s="384"/>
      <c r="S37" s="381"/>
      <c r="T37" s="381"/>
      <c r="U37" s="384"/>
      <c r="V37" s="381"/>
      <c r="W37" s="381"/>
      <c r="X37" s="384"/>
      <c r="Y37" s="389"/>
      <c r="Z37" s="389"/>
      <c r="AA37" s="389"/>
      <c r="AB37" s="389"/>
      <c r="AC37" s="386"/>
      <c r="AD37" s="416"/>
      <c r="AE37" s="316"/>
      <c r="AF37" s="316"/>
      <c r="AG37" s="316"/>
      <c r="AH37" s="316"/>
      <c r="AI37" s="316"/>
      <c r="AJ37" s="316"/>
      <c r="AK37" s="316"/>
      <c r="AL37" s="316"/>
      <c r="AM37" s="316"/>
      <c r="AN37" s="316"/>
      <c r="AO37" s="316"/>
      <c r="AP37" s="316"/>
      <c r="AQ37" s="316"/>
      <c r="AR37" s="316"/>
      <c r="AS37" s="316"/>
      <c r="AT37" s="316"/>
      <c r="AU37" s="316"/>
      <c r="AV37" s="316"/>
      <c r="AW37" s="316"/>
      <c r="AX37" s="316"/>
      <c r="AY37" s="316"/>
      <c r="AZ37" s="316"/>
      <c r="BA37" s="316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  <c r="BL37" s="316"/>
      <c r="BM37" s="316"/>
      <c r="BN37" s="316"/>
      <c r="BO37" s="316"/>
      <c r="BP37" s="316"/>
      <c r="BQ37" s="316"/>
      <c r="BR37" s="316"/>
      <c r="BS37" s="316"/>
      <c r="BT37" s="316"/>
      <c r="BU37" s="316"/>
      <c r="BV37" s="316"/>
      <c r="BW37" s="316"/>
      <c r="BX37" s="316"/>
      <c r="BY37" s="316"/>
      <c r="BZ37" s="316"/>
      <c r="CA37" s="316"/>
      <c r="CB37" s="316"/>
      <c r="CC37" s="316"/>
      <c r="CD37" s="316"/>
      <c r="CE37" s="316"/>
      <c r="CF37" s="316"/>
      <c r="CG37" s="316"/>
      <c r="CH37" s="316"/>
      <c r="CI37" s="316"/>
      <c r="CJ37" s="316"/>
      <c r="CK37" s="316"/>
      <c r="CL37" s="316"/>
      <c r="CM37" s="316"/>
      <c r="CN37" s="316"/>
      <c r="CO37" s="316"/>
      <c r="CP37" s="316"/>
      <c r="CQ37" s="316"/>
      <c r="CR37" s="316"/>
      <c r="CS37" s="316"/>
      <c r="CT37" s="316"/>
      <c r="CU37" s="316"/>
      <c r="CV37" s="316"/>
      <c r="CW37" s="316"/>
      <c r="CX37" s="316"/>
      <c r="CY37" s="316"/>
      <c r="CZ37" s="316"/>
      <c r="DA37" s="316"/>
      <c r="DB37" s="316"/>
      <c r="DC37" s="316"/>
      <c r="DD37" s="316"/>
      <c r="DE37" s="316"/>
      <c r="DF37" s="316"/>
      <c r="DG37" s="316"/>
      <c r="DH37" s="316"/>
      <c r="DI37" s="316"/>
      <c r="DJ37" s="316"/>
      <c r="DK37" s="316"/>
      <c r="DL37" s="316"/>
      <c r="DM37" s="316"/>
      <c r="DN37" s="316"/>
      <c r="DO37" s="316"/>
      <c r="DP37" s="316"/>
      <c r="DQ37" s="316"/>
      <c r="DR37" s="316"/>
      <c r="DS37" s="316"/>
      <c r="DT37" s="316"/>
      <c r="DU37" s="316"/>
      <c r="DV37" s="316"/>
      <c r="DW37" s="316"/>
      <c r="DX37" s="316"/>
      <c r="DY37" s="316"/>
      <c r="DZ37" s="316"/>
      <c r="EA37" s="316"/>
      <c r="EB37" s="316"/>
      <c r="EC37" s="316"/>
      <c r="ED37" s="316"/>
      <c r="EE37" s="316"/>
      <c r="EF37" s="316"/>
      <c r="EG37" s="316"/>
      <c r="EH37" s="316"/>
      <c r="EI37" s="316"/>
      <c r="EJ37" s="316"/>
      <c r="EK37" s="316"/>
      <c r="EL37" s="316"/>
      <c r="EM37" s="316"/>
      <c r="EN37" s="316"/>
      <c r="EO37" s="316"/>
      <c r="EP37" s="316"/>
      <c r="EQ37" s="316"/>
      <c r="ER37" s="316"/>
      <c r="ES37" s="316"/>
      <c r="ET37" s="316"/>
      <c r="EU37" s="316"/>
      <c r="EV37" s="316"/>
      <c r="EW37" s="316"/>
      <c r="EX37" s="316"/>
      <c r="EY37" s="316"/>
      <c r="EZ37" s="316"/>
      <c r="FA37" s="316"/>
      <c r="FB37" s="316"/>
      <c r="FC37" s="316"/>
      <c r="FD37" s="316"/>
      <c r="FE37" s="316"/>
      <c r="FF37" s="316"/>
      <c r="FG37" s="316"/>
      <c r="FH37" s="316"/>
      <c r="FI37" s="316"/>
      <c r="FJ37" s="316"/>
      <c r="FK37" s="316"/>
      <c r="FL37" s="316"/>
      <c r="FM37" s="316"/>
      <c r="FN37" s="316"/>
      <c r="FO37" s="316"/>
      <c r="FP37" s="316"/>
      <c r="FQ37" s="316"/>
      <c r="FR37" s="316"/>
      <c r="FS37" s="316"/>
      <c r="FT37" s="316"/>
      <c r="FU37" s="316"/>
      <c r="FV37" s="316"/>
      <c r="FW37" s="316"/>
      <c r="FX37" s="316"/>
      <c r="FY37" s="316"/>
      <c r="FZ37" s="316"/>
      <c r="GA37" s="316"/>
      <c r="GB37" s="316"/>
      <c r="GC37" s="316"/>
      <c r="GD37" s="316"/>
      <c r="GE37" s="316"/>
      <c r="GF37" s="316"/>
      <c r="GG37" s="316"/>
      <c r="GH37" s="316"/>
      <c r="GI37" s="316"/>
      <c r="GJ37" s="316"/>
      <c r="GK37" s="316"/>
      <c r="GL37" s="316"/>
      <c r="GM37" s="316"/>
      <c r="GN37" s="316"/>
      <c r="GO37" s="316"/>
      <c r="GP37" s="316"/>
      <c r="GQ37" s="316"/>
      <c r="GR37" s="316"/>
      <c r="GS37" s="316"/>
      <c r="GT37" s="316"/>
      <c r="GU37" s="316"/>
      <c r="GV37" s="316"/>
      <c r="GW37" s="316"/>
      <c r="GX37" s="316"/>
      <c r="GY37" s="316"/>
      <c r="GZ37" s="316"/>
      <c r="HA37" s="316"/>
      <c r="HB37" s="316"/>
      <c r="HC37" s="316"/>
      <c r="HD37" s="316"/>
      <c r="HE37" s="316"/>
      <c r="HF37" s="316"/>
      <c r="HG37" s="316"/>
      <c r="HH37" s="316"/>
      <c r="HI37" s="316"/>
      <c r="HJ37" s="316"/>
      <c r="HK37" s="316"/>
      <c r="HL37" s="316"/>
      <c r="HM37" s="316"/>
      <c r="HN37" s="316"/>
      <c r="HO37" s="316"/>
      <c r="HP37" s="316"/>
      <c r="HQ37" s="316"/>
      <c r="HR37" s="316"/>
      <c r="HS37" s="316"/>
      <c r="HT37" s="316"/>
      <c r="HU37" s="316"/>
      <c r="HV37" s="316"/>
      <c r="HW37" s="316"/>
      <c r="HX37" s="316"/>
      <c r="HY37" s="316"/>
      <c r="HZ37" s="316"/>
    </row>
    <row r="38" spans="1:234" s="317" customFormat="1" ht="18" customHeight="1">
      <c r="A38" s="416"/>
      <c r="B38" s="375">
        <v>26</v>
      </c>
      <c r="C38" s="381"/>
      <c r="D38" s="391"/>
      <c r="E38" s="392"/>
      <c r="F38" s="381"/>
      <c r="G38" s="393"/>
      <c r="H38" s="388"/>
      <c r="I38" s="381"/>
      <c r="J38" s="381"/>
      <c r="K38" s="381"/>
      <c r="L38" s="381"/>
      <c r="M38" s="381"/>
      <c r="N38" s="381"/>
      <c r="O38" s="384"/>
      <c r="P38" s="381"/>
      <c r="Q38" s="381"/>
      <c r="R38" s="384"/>
      <c r="S38" s="381"/>
      <c r="T38" s="381"/>
      <c r="U38" s="384"/>
      <c r="V38" s="381"/>
      <c r="W38" s="381"/>
      <c r="X38" s="384"/>
      <c r="Y38" s="389"/>
      <c r="Z38" s="389"/>
      <c r="AA38" s="389"/>
      <c r="AB38" s="389"/>
      <c r="AC38" s="386"/>
      <c r="AD38" s="416"/>
      <c r="AE38" s="316"/>
      <c r="AF38" s="316"/>
      <c r="AG38" s="316"/>
      <c r="AH38" s="316"/>
      <c r="AI38" s="316"/>
      <c r="AJ38" s="316"/>
      <c r="AK38" s="316"/>
      <c r="AL38" s="316"/>
      <c r="AM38" s="316"/>
      <c r="AN38" s="316"/>
      <c r="AO38" s="316"/>
      <c r="AP38" s="316"/>
      <c r="AQ38" s="316"/>
      <c r="AR38" s="316"/>
      <c r="AS38" s="316"/>
      <c r="AT38" s="316"/>
      <c r="AU38" s="316"/>
      <c r="AV38" s="316"/>
      <c r="AW38" s="316"/>
      <c r="AX38" s="316"/>
      <c r="AY38" s="316"/>
      <c r="AZ38" s="316"/>
      <c r="BA38" s="316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  <c r="BL38" s="316"/>
      <c r="BM38" s="316"/>
      <c r="BN38" s="316"/>
      <c r="BO38" s="316"/>
      <c r="BP38" s="316"/>
      <c r="BQ38" s="316"/>
      <c r="BR38" s="316"/>
      <c r="BS38" s="316"/>
      <c r="BT38" s="316"/>
      <c r="BU38" s="316"/>
      <c r="BV38" s="316"/>
      <c r="BW38" s="316"/>
      <c r="BX38" s="316"/>
      <c r="BY38" s="316"/>
      <c r="BZ38" s="316"/>
      <c r="CA38" s="316"/>
      <c r="CB38" s="316"/>
      <c r="CC38" s="316"/>
      <c r="CD38" s="316"/>
      <c r="CE38" s="316"/>
      <c r="CF38" s="316"/>
      <c r="CG38" s="316"/>
      <c r="CH38" s="316"/>
      <c r="CI38" s="316"/>
      <c r="CJ38" s="316"/>
      <c r="CK38" s="316"/>
      <c r="CL38" s="316"/>
      <c r="CM38" s="316"/>
      <c r="CN38" s="316"/>
      <c r="CO38" s="316"/>
      <c r="CP38" s="316"/>
      <c r="CQ38" s="316"/>
      <c r="CR38" s="316"/>
      <c r="CS38" s="316"/>
      <c r="CT38" s="316"/>
      <c r="CU38" s="316"/>
      <c r="CV38" s="316"/>
      <c r="CW38" s="316"/>
      <c r="CX38" s="316"/>
      <c r="CY38" s="316"/>
      <c r="CZ38" s="316"/>
      <c r="DA38" s="316"/>
      <c r="DB38" s="316"/>
      <c r="DC38" s="316"/>
      <c r="DD38" s="316"/>
      <c r="DE38" s="316"/>
      <c r="DF38" s="316"/>
      <c r="DG38" s="316"/>
      <c r="DH38" s="316"/>
      <c r="DI38" s="316"/>
      <c r="DJ38" s="316"/>
      <c r="DK38" s="316"/>
      <c r="DL38" s="316"/>
      <c r="DM38" s="316"/>
      <c r="DN38" s="316"/>
      <c r="DO38" s="316"/>
      <c r="DP38" s="316"/>
      <c r="DQ38" s="316"/>
      <c r="DR38" s="316"/>
      <c r="DS38" s="316"/>
      <c r="DT38" s="316"/>
      <c r="DU38" s="316"/>
      <c r="DV38" s="316"/>
      <c r="DW38" s="316"/>
      <c r="DX38" s="316"/>
      <c r="DY38" s="316"/>
      <c r="DZ38" s="316"/>
      <c r="EA38" s="316"/>
      <c r="EB38" s="316"/>
      <c r="EC38" s="316"/>
      <c r="ED38" s="316"/>
      <c r="EE38" s="316"/>
      <c r="EF38" s="316"/>
      <c r="EG38" s="316"/>
      <c r="EH38" s="316"/>
      <c r="EI38" s="316"/>
      <c r="EJ38" s="316"/>
      <c r="EK38" s="316"/>
      <c r="EL38" s="316"/>
      <c r="EM38" s="316"/>
      <c r="EN38" s="316"/>
      <c r="EO38" s="316"/>
      <c r="EP38" s="316"/>
      <c r="EQ38" s="316"/>
      <c r="ER38" s="316"/>
      <c r="ES38" s="316"/>
      <c r="ET38" s="316"/>
      <c r="EU38" s="316"/>
      <c r="EV38" s="316"/>
      <c r="EW38" s="316"/>
      <c r="EX38" s="316"/>
      <c r="EY38" s="316"/>
      <c r="EZ38" s="316"/>
      <c r="FA38" s="316"/>
      <c r="FB38" s="316"/>
      <c r="FC38" s="316"/>
      <c r="FD38" s="316"/>
      <c r="FE38" s="316"/>
      <c r="FF38" s="316"/>
      <c r="FG38" s="316"/>
      <c r="FH38" s="316"/>
      <c r="FI38" s="316"/>
      <c r="FJ38" s="316"/>
      <c r="FK38" s="316"/>
      <c r="FL38" s="316"/>
      <c r="FM38" s="316"/>
      <c r="FN38" s="316"/>
      <c r="FO38" s="316"/>
      <c r="FP38" s="316"/>
      <c r="FQ38" s="316"/>
      <c r="FR38" s="316"/>
      <c r="FS38" s="316"/>
      <c r="FT38" s="316"/>
      <c r="FU38" s="316"/>
      <c r="FV38" s="316"/>
      <c r="FW38" s="316"/>
      <c r="FX38" s="316"/>
      <c r="FY38" s="316"/>
      <c r="FZ38" s="316"/>
      <c r="GA38" s="316"/>
      <c r="GB38" s="316"/>
      <c r="GC38" s="316"/>
      <c r="GD38" s="316"/>
      <c r="GE38" s="316"/>
      <c r="GF38" s="316"/>
      <c r="GG38" s="316"/>
      <c r="GH38" s="316"/>
      <c r="GI38" s="316"/>
      <c r="GJ38" s="316"/>
      <c r="GK38" s="316"/>
      <c r="GL38" s="316"/>
      <c r="GM38" s="316"/>
      <c r="GN38" s="316"/>
      <c r="GO38" s="316"/>
      <c r="GP38" s="316"/>
      <c r="GQ38" s="316"/>
      <c r="GR38" s="316"/>
      <c r="GS38" s="316"/>
      <c r="GT38" s="316"/>
      <c r="GU38" s="316"/>
      <c r="GV38" s="316"/>
      <c r="GW38" s="316"/>
      <c r="GX38" s="316"/>
      <c r="GY38" s="316"/>
      <c r="GZ38" s="316"/>
      <c r="HA38" s="316"/>
      <c r="HB38" s="316"/>
      <c r="HC38" s="316"/>
      <c r="HD38" s="316"/>
      <c r="HE38" s="316"/>
      <c r="HF38" s="316"/>
      <c r="HG38" s="316"/>
      <c r="HH38" s="316"/>
      <c r="HI38" s="316"/>
      <c r="HJ38" s="316"/>
      <c r="HK38" s="316"/>
      <c r="HL38" s="316"/>
      <c r="HM38" s="316"/>
      <c r="HN38" s="316"/>
      <c r="HO38" s="316"/>
      <c r="HP38" s="316"/>
      <c r="HQ38" s="316"/>
      <c r="HR38" s="316"/>
      <c r="HS38" s="316"/>
      <c r="HT38" s="316"/>
      <c r="HU38" s="316"/>
      <c r="HV38" s="316"/>
      <c r="HW38" s="316"/>
      <c r="HX38" s="316"/>
      <c r="HY38" s="316"/>
      <c r="HZ38" s="316"/>
    </row>
    <row r="39" spans="1:234" s="317" customFormat="1" ht="18" customHeight="1">
      <c r="A39" s="416"/>
      <c r="B39" s="374">
        <v>27</v>
      </c>
      <c r="C39" s="381"/>
      <c r="D39" s="387"/>
      <c r="E39" s="383"/>
      <c r="F39" s="381"/>
      <c r="G39" s="388"/>
      <c r="H39" s="388"/>
      <c r="I39" s="381"/>
      <c r="J39" s="381"/>
      <c r="K39" s="381"/>
      <c r="L39" s="381"/>
      <c r="M39" s="381"/>
      <c r="N39" s="381"/>
      <c r="O39" s="384"/>
      <c r="P39" s="381"/>
      <c r="Q39" s="381"/>
      <c r="R39" s="384"/>
      <c r="S39" s="381"/>
      <c r="T39" s="381"/>
      <c r="U39" s="384"/>
      <c r="V39" s="381"/>
      <c r="W39" s="381"/>
      <c r="X39" s="384"/>
      <c r="Y39" s="389"/>
      <c r="Z39" s="389"/>
      <c r="AA39" s="389"/>
      <c r="AB39" s="389"/>
      <c r="AC39" s="386"/>
      <c r="AD39" s="416"/>
      <c r="AE39" s="316"/>
      <c r="AF39" s="316"/>
      <c r="AG39" s="316"/>
      <c r="AH39" s="316"/>
      <c r="AI39" s="316"/>
      <c r="AJ39" s="316"/>
      <c r="AK39" s="316"/>
      <c r="AL39" s="316"/>
      <c r="AM39" s="316"/>
      <c r="AN39" s="316"/>
      <c r="AO39" s="316"/>
      <c r="AP39" s="316"/>
      <c r="AQ39" s="316"/>
      <c r="AR39" s="316"/>
      <c r="AS39" s="316"/>
      <c r="AT39" s="316"/>
      <c r="AU39" s="316"/>
      <c r="AV39" s="316"/>
      <c r="AW39" s="316"/>
      <c r="AX39" s="316"/>
      <c r="AY39" s="316"/>
      <c r="AZ39" s="316"/>
      <c r="BA39" s="316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  <c r="BL39" s="316"/>
      <c r="BM39" s="316"/>
      <c r="BN39" s="316"/>
      <c r="BO39" s="316"/>
      <c r="BP39" s="316"/>
      <c r="BQ39" s="316"/>
      <c r="BR39" s="316"/>
      <c r="BS39" s="316"/>
      <c r="BT39" s="316"/>
      <c r="BU39" s="316"/>
      <c r="BV39" s="316"/>
      <c r="BW39" s="316"/>
      <c r="BX39" s="316"/>
      <c r="BY39" s="316"/>
      <c r="BZ39" s="316"/>
      <c r="CA39" s="316"/>
      <c r="CB39" s="316"/>
      <c r="CC39" s="316"/>
      <c r="CD39" s="316"/>
      <c r="CE39" s="316"/>
      <c r="CF39" s="316"/>
      <c r="CG39" s="316"/>
      <c r="CH39" s="316"/>
      <c r="CI39" s="316"/>
      <c r="CJ39" s="316"/>
      <c r="CK39" s="316"/>
      <c r="CL39" s="316"/>
      <c r="CM39" s="316"/>
      <c r="CN39" s="316"/>
      <c r="CO39" s="316"/>
      <c r="CP39" s="316"/>
      <c r="CQ39" s="316"/>
      <c r="CR39" s="316"/>
      <c r="CS39" s="316"/>
      <c r="CT39" s="316"/>
      <c r="CU39" s="316"/>
      <c r="CV39" s="316"/>
      <c r="CW39" s="316"/>
      <c r="CX39" s="316"/>
      <c r="CY39" s="316"/>
      <c r="CZ39" s="316"/>
      <c r="DA39" s="316"/>
      <c r="DB39" s="316"/>
      <c r="DC39" s="316"/>
      <c r="DD39" s="316"/>
      <c r="DE39" s="316"/>
      <c r="DF39" s="316"/>
      <c r="DG39" s="316"/>
      <c r="DH39" s="316"/>
      <c r="DI39" s="316"/>
      <c r="DJ39" s="316"/>
      <c r="DK39" s="316"/>
      <c r="DL39" s="316"/>
      <c r="DM39" s="316"/>
      <c r="DN39" s="316"/>
      <c r="DO39" s="316"/>
      <c r="DP39" s="316"/>
      <c r="DQ39" s="316"/>
      <c r="DR39" s="316"/>
      <c r="DS39" s="316"/>
      <c r="DT39" s="316"/>
      <c r="DU39" s="316"/>
      <c r="DV39" s="316"/>
      <c r="DW39" s="316"/>
      <c r="DX39" s="316"/>
      <c r="DY39" s="316"/>
      <c r="DZ39" s="316"/>
      <c r="EA39" s="316"/>
      <c r="EB39" s="316"/>
      <c r="EC39" s="316"/>
      <c r="ED39" s="316"/>
      <c r="EE39" s="316"/>
      <c r="EF39" s="316"/>
      <c r="EG39" s="316"/>
      <c r="EH39" s="316"/>
      <c r="EI39" s="316"/>
      <c r="EJ39" s="316"/>
      <c r="EK39" s="316"/>
      <c r="EL39" s="316"/>
      <c r="EM39" s="316"/>
      <c r="EN39" s="316"/>
      <c r="EO39" s="316"/>
      <c r="EP39" s="316"/>
      <c r="EQ39" s="316"/>
      <c r="ER39" s="316"/>
      <c r="ES39" s="316"/>
      <c r="ET39" s="316"/>
      <c r="EU39" s="316"/>
      <c r="EV39" s="316"/>
      <c r="EW39" s="316"/>
      <c r="EX39" s="316"/>
      <c r="EY39" s="316"/>
      <c r="EZ39" s="316"/>
      <c r="FA39" s="316"/>
      <c r="FB39" s="316"/>
      <c r="FC39" s="316"/>
      <c r="FD39" s="316"/>
      <c r="FE39" s="316"/>
      <c r="FF39" s="316"/>
      <c r="FG39" s="316"/>
      <c r="FH39" s="316"/>
      <c r="FI39" s="316"/>
      <c r="FJ39" s="316"/>
      <c r="FK39" s="316"/>
      <c r="FL39" s="316"/>
      <c r="FM39" s="316"/>
      <c r="FN39" s="316"/>
      <c r="FO39" s="316"/>
      <c r="FP39" s="316"/>
      <c r="FQ39" s="316"/>
      <c r="FR39" s="316"/>
      <c r="FS39" s="316"/>
      <c r="FT39" s="316"/>
      <c r="FU39" s="316"/>
      <c r="FV39" s="316"/>
      <c r="FW39" s="316"/>
      <c r="FX39" s="316"/>
      <c r="FY39" s="316"/>
      <c r="FZ39" s="316"/>
      <c r="GA39" s="316"/>
      <c r="GB39" s="316"/>
      <c r="GC39" s="316"/>
      <c r="GD39" s="316"/>
      <c r="GE39" s="316"/>
      <c r="GF39" s="316"/>
      <c r="GG39" s="316"/>
      <c r="GH39" s="316"/>
      <c r="GI39" s="316"/>
      <c r="GJ39" s="316"/>
      <c r="GK39" s="316"/>
      <c r="GL39" s="316"/>
      <c r="GM39" s="316"/>
      <c r="GN39" s="316"/>
      <c r="GO39" s="316"/>
      <c r="GP39" s="316"/>
      <c r="GQ39" s="316"/>
      <c r="GR39" s="316"/>
      <c r="GS39" s="316"/>
      <c r="GT39" s="316"/>
      <c r="GU39" s="316"/>
      <c r="GV39" s="316"/>
      <c r="GW39" s="316"/>
      <c r="GX39" s="316"/>
      <c r="GY39" s="316"/>
      <c r="GZ39" s="316"/>
      <c r="HA39" s="316"/>
      <c r="HB39" s="316"/>
      <c r="HC39" s="316"/>
      <c r="HD39" s="316"/>
      <c r="HE39" s="316"/>
      <c r="HF39" s="316"/>
      <c r="HG39" s="316"/>
      <c r="HH39" s="316"/>
      <c r="HI39" s="316"/>
      <c r="HJ39" s="316"/>
      <c r="HK39" s="316"/>
      <c r="HL39" s="316"/>
      <c r="HM39" s="316"/>
      <c r="HN39" s="316"/>
      <c r="HO39" s="316"/>
      <c r="HP39" s="316"/>
      <c r="HQ39" s="316"/>
      <c r="HR39" s="316"/>
      <c r="HS39" s="316"/>
      <c r="HT39" s="316"/>
      <c r="HU39" s="316"/>
      <c r="HV39" s="316"/>
      <c r="HW39" s="316"/>
      <c r="HX39" s="316"/>
      <c r="HY39" s="316"/>
      <c r="HZ39" s="316"/>
    </row>
    <row r="40" spans="1:234" s="317" customFormat="1" ht="18" customHeight="1">
      <c r="A40" s="416"/>
      <c r="B40" s="375">
        <v>28</v>
      </c>
      <c r="C40" s="381"/>
      <c r="D40" s="387"/>
      <c r="E40" s="394"/>
      <c r="F40" s="381"/>
      <c r="G40" s="388"/>
      <c r="H40" s="388"/>
      <c r="I40" s="381"/>
      <c r="J40" s="381"/>
      <c r="K40" s="381"/>
      <c r="L40" s="381"/>
      <c r="M40" s="381"/>
      <c r="N40" s="381"/>
      <c r="O40" s="384"/>
      <c r="P40" s="381"/>
      <c r="Q40" s="381"/>
      <c r="R40" s="384"/>
      <c r="S40" s="381"/>
      <c r="T40" s="381"/>
      <c r="U40" s="384"/>
      <c r="V40" s="381"/>
      <c r="W40" s="381"/>
      <c r="X40" s="384"/>
      <c r="Y40" s="389"/>
      <c r="Z40" s="389"/>
      <c r="AA40" s="389"/>
      <c r="AB40" s="389"/>
      <c r="AC40" s="386"/>
      <c r="AD40" s="416"/>
      <c r="AE40" s="316"/>
      <c r="AF40" s="316"/>
      <c r="AG40" s="316"/>
      <c r="AH40" s="316"/>
      <c r="AI40" s="316"/>
      <c r="AJ40" s="316"/>
      <c r="AK40" s="316"/>
      <c r="AL40" s="316"/>
      <c r="AM40" s="316"/>
      <c r="AN40" s="316"/>
      <c r="AO40" s="316"/>
      <c r="AP40" s="316"/>
      <c r="AQ40" s="316"/>
      <c r="AR40" s="316"/>
      <c r="AS40" s="316"/>
      <c r="AT40" s="316"/>
      <c r="AU40" s="316"/>
      <c r="AV40" s="316"/>
      <c r="AW40" s="316"/>
      <c r="AX40" s="316"/>
      <c r="AY40" s="316"/>
      <c r="AZ40" s="316"/>
      <c r="BA40" s="316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  <c r="BL40" s="316"/>
      <c r="BM40" s="316"/>
      <c r="BN40" s="316"/>
      <c r="BO40" s="316"/>
      <c r="BP40" s="316"/>
      <c r="BQ40" s="316"/>
      <c r="BR40" s="316"/>
      <c r="BS40" s="316"/>
      <c r="BT40" s="316"/>
      <c r="BU40" s="316"/>
      <c r="BV40" s="316"/>
      <c r="BW40" s="316"/>
      <c r="BX40" s="316"/>
      <c r="BY40" s="316"/>
      <c r="BZ40" s="316"/>
      <c r="CA40" s="316"/>
      <c r="CB40" s="316"/>
      <c r="CC40" s="316"/>
      <c r="CD40" s="316"/>
      <c r="CE40" s="316"/>
      <c r="CF40" s="316"/>
      <c r="CG40" s="316"/>
      <c r="CH40" s="316"/>
      <c r="CI40" s="316"/>
      <c r="CJ40" s="316"/>
      <c r="CK40" s="316"/>
      <c r="CL40" s="316"/>
      <c r="CM40" s="316"/>
      <c r="CN40" s="316"/>
      <c r="CO40" s="316"/>
      <c r="CP40" s="316"/>
      <c r="CQ40" s="316"/>
      <c r="CR40" s="316"/>
      <c r="CS40" s="316"/>
      <c r="CT40" s="316"/>
      <c r="CU40" s="316"/>
      <c r="CV40" s="316"/>
      <c r="CW40" s="316"/>
      <c r="CX40" s="316"/>
      <c r="CY40" s="316"/>
      <c r="CZ40" s="316"/>
      <c r="DA40" s="316"/>
      <c r="DB40" s="316"/>
      <c r="DC40" s="316"/>
      <c r="DD40" s="316"/>
      <c r="DE40" s="316"/>
      <c r="DF40" s="316"/>
      <c r="DG40" s="316"/>
      <c r="DH40" s="316"/>
      <c r="DI40" s="316"/>
      <c r="DJ40" s="316"/>
      <c r="DK40" s="316"/>
      <c r="DL40" s="316"/>
      <c r="DM40" s="316"/>
      <c r="DN40" s="316"/>
      <c r="DO40" s="316"/>
      <c r="DP40" s="316"/>
      <c r="DQ40" s="316"/>
      <c r="DR40" s="316"/>
      <c r="DS40" s="316"/>
      <c r="DT40" s="316"/>
      <c r="DU40" s="316"/>
      <c r="DV40" s="316"/>
      <c r="DW40" s="316"/>
      <c r="DX40" s="316"/>
      <c r="DY40" s="316"/>
      <c r="DZ40" s="316"/>
      <c r="EA40" s="316"/>
      <c r="EB40" s="316"/>
      <c r="EC40" s="316"/>
      <c r="ED40" s="316"/>
      <c r="EE40" s="316"/>
      <c r="EF40" s="316"/>
      <c r="EG40" s="316"/>
      <c r="EH40" s="316"/>
      <c r="EI40" s="316"/>
      <c r="EJ40" s="316"/>
      <c r="EK40" s="316"/>
      <c r="EL40" s="316"/>
      <c r="EM40" s="316"/>
      <c r="EN40" s="316"/>
      <c r="EO40" s="316"/>
      <c r="EP40" s="316"/>
      <c r="EQ40" s="316"/>
      <c r="ER40" s="316"/>
      <c r="ES40" s="316"/>
      <c r="ET40" s="316"/>
      <c r="EU40" s="316"/>
      <c r="EV40" s="316"/>
      <c r="EW40" s="316"/>
      <c r="EX40" s="316"/>
      <c r="EY40" s="316"/>
      <c r="EZ40" s="316"/>
      <c r="FA40" s="316"/>
      <c r="FB40" s="316"/>
      <c r="FC40" s="316"/>
      <c r="FD40" s="316"/>
      <c r="FE40" s="316"/>
      <c r="FF40" s="316"/>
      <c r="FG40" s="316"/>
      <c r="FH40" s="316"/>
      <c r="FI40" s="316"/>
      <c r="FJ40" s="316"/>
      <c r="FK40" s="316"/>
      <c r="FL40" s="316"/>
      <c r="FM40" s="316"/>
      <c r="FN40" s="316"/>
      <c r="FO40" s="316"/>
      <c r="FP40" s="316"/>
      <c r="FQ40" s="316"/>
      <c r="FR40" s="316"/>
      <c r="FS40" s="316"/>
      <c r="FT40" s="316"/>
      <c r="FU40" s="316"/>
      <c r="FV40" s="316"/>
      <c r="FW40" s="316"/>
      <c r="FX40" s="316"/>
      <c r="FY40" s="316"/>
      <c r="FZ40" s="316"/>
      <c r="GA40" s="316"/>
      <c r="GB40" s="316"/>
      <c r="GC40" s="316"/>
      <c r="GD40" s="316"/>
      <c r="GE40" s="316"/>
      <c r="GF40" s="316"/>
      <c r="GG40" s="316"/>
      <c r="GH40" s="316"/>
      <c r="GI40" s="316"/>
      <c r="GJ40" s="316"/>
      <c r="GK40" s="316"/>
      <c r="GL40" s="316"/>
      <c r="GM40" s="316"/>
      <c r="GN40" s="316"/>
      <c r="GO40" s="316"/>
      <c r="GP40" s="316"/>
      <c r="GQ40" s="316"/>
      <c r="GR40" s="316"/>
      <c r="GS40" s="316"/>
      <c r="GT40" s="316"/>
      <c r="GU40" s="316"/>
      <c r="GV40" s="316"/>
      <c r="GW40" s="316"/>
      <c r="GX40" s="316"/>
      <c r="GY40" s="316"/>
      <c r="GZ40" s="316"/>
      <c r="HA40" s="316"/>
      <c r="HB40" s="316"/>
      <c r="HC40" s="316"/>
      <c r="HD40" s="316"/>
      <c r="HE40" s="316"/>
      <c r="HF40" s="316"/>
      <c r="HG40" s="316"/>
      <c r="HH40" s="316"/>
      <c r="HI40" s="316"/>
      <c r="HJ40" s="316"/>
      <c r="HK40" s="316"/>
      <c r="HL40" s="316"/>
      <c r="HM40" s="316"/>
      <c r="HN40" s="316"/>
      <c r="HO40" s="316"/>
      <c r="HP40" s="316"/>
      <c r="HQ40" s="316"/>
      <c r="HR40" s="316"/>
      <c r="HS40" s="316"/>
      <c r="HT40" s="316"/>
      <c r="HU40" s="316"/>
      <c r="HV40" s="316"/>
      <c r="HW40" s="316"/>
      <c r="HX40" s="316"/>
      <c r="HY40" s="316"/>
      <c r="HZ40" s="316"/>
    </row>
    <row r="41" spans="1:234" s="317" customFormat="1" ht="18" customHeight="1">
      <c r="A41" s="416"/>
      <c r="B41" s="374">
        <v>29</v>
      </c>
      <c r="C41" s="381"/>
      <c r="D41" s="387"/>
      <c r="E41" s="394"/>
      <c r="F41" s="381"/>
      <c r="G41" s="388"/>
      <c r="H41" s="388"/>
      <c r="I41" s="381"/>
      <c r="J41" s="381"/>
      <c r="K41" s="381"/>
      <c r="L41" s="381"/>
      <c r="M41" s="381"/>
      <c r="N41" s="381"/>
      <c r="O41" s="384"/>
      <c r="P41" s="381"/>
      <c r="Q41" s="381"/>
      <c r="R41" s="384"/>
      <c r="S41" s="381"/>
      <c r="T41" s="381"/>
      <c r="U41" s="384"/>
      <c r="V41" s="381"/>
      <c r="W41" s="381"/>
      <c r="X41" s="384"/>
      <c r="Y41" s="389"/>
      <c r="Z41" s="389"/>
      <c r="AA41" s="389"/>
      <c r="AB41" s="389"/>
      <c r="AC41" s="386"/>
      <c r="AD41" s="416"/>
      <c r="AE41" s="316"/>
      <c r="AF41" s="316"/>
      <c r="AG41" s="316"/>
      <c r="AH41" s="316"/>
      <c r="AI41" s="316"/>
      <c r="AJ41" s="316"/>
      <c r="AK41" s="316"/>
      <c r="AL41" s="316"/>
      <c r="AM41" s="316"/>
      <c r="AN41" s="316"/>
      <c r="AO41" s="316"/>
      <c r="AP41" s="316"/>
      <c r="AQ41" s="316"/>
      <c r="AR41" s="316"/>
      <c r="AS41" s="316"/>
      <c r="AT41" s="316"/>
      <c r="AU41" s="316"/>
      <c r="AV41" s="316"/>
      <c r="AW41" s="316"/>
      <c r="AX41" s="316"/>
      <c r="AY41" s="316"/>
      <c r="AZ41" s="316"/>
      <c r="BA41" s="316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  <c r="BL41" s="316"/>
      <c r="BM41" s="316"/>
      <c r="BN41" s="316"/>
      <c r="BO41" s="316"/>
      <c r="BP41" s="316"/>
      <c r="BQ41" s="316"/>
      <c r="BR41" s="316"/>
      <c r="BS41" s="316"/>
      <c r="BT41" s="316"/>
      <c r="BU41" s="316"/>
      <c r="BV41" s="316"/>
      <c r="BW41" s="316"/>
      <c r="BX41" s="316"/>
      <c r="BY41" s="316"/>
      <c r="BZ41" s="316"/>
      <c r="CA41" s="316"/>
      <c r="CB41" s="316"/>
      <c r="CC41" s="316"/>
      <c r="CD41" s="316"/>
      <c r="CE41" s="316"/>
      <c r="CF41" s="316"/>
      <c r="CG41" s="316"/>
      <c r="CH41" s="316"/>
      <c r="CI41" s="316"/>
      <c r="CJ41" s="316"/>
      <c r="CK41" s="316"/>
      <c r="CL41" s="316"/>
      <c r="CM41" s="316"/>
      <c r="CN41" s="316"/>
      <c r="CO41" s="316"/>
      <c r="CP41" s="316"/>
      <c r="CQ41" s="316"/>
      <c r="CR41" s="316"/>
      <c r="CS41" s="316"/>
      <c r="CT41" s="316"/>
      <c r="CU41" s="316"/>
      <c r="CV41" s="316"/>
      <c r="CW41" s="316"/>
      <c r="CX41" s="316"/>
      <c r="CY41" s="316"/>
      <c r="CZ41" s="316"/>
      <c r="DA41" s="316"/>
      <c r="DB41" s="316"/>
      <c r="DC41" s="316"/>
      <c r="DD41" s="316"/>
      <c r="DE41" s="316"/>
      <c r="DF41" s="316"/>
      <c r="DG41" s="316"/>
      <c r="DH41" s="316"/>
      <c r="DI41" s="316"/>
      <c r="DJ41" s="316"/>
      <c r="DK41" s="316"/>
      <c r="DL41" s="316"/>
      <c r="DM41" s="316"/>
      <c r="DN41" s="316"/>
      <c r="DO41" s="316"/>
      <c r="DP41" s="316"/>
      <c r="DQ41" s="316"/>
      <c r="DR41" s="316"/>
      <c r="DS41" s="316"/>
      <c r="DT41" s="316"/>
      <c r="DU41" s="316"/>
      <c r="DV41" s="316"/>
      <c r="DW41" s="316"/>
      <c r="DX41" s="316"/>
      <c r="DY41" s="316"/>
      <c r="DZ41" s="316"/>
      <c r="EA41" s="316"/>
      <c r="EB41" s="316"/>
      <c r="EC41" s="316"/>
      <c r="ED41" s="316"/>
      <c r="EE41" s="316"/>
      <c r="EF41" s="316"/>
      <c r="EG41" s="316"/>
      <c r="EH41" s="316"/>
      <c r="EI41" s="316"/>
      <c r="EJ41" s="316"/>
      <c r="EK41" s="316"/>
      <c r="EL41" s="316"/>
      <c r="EM41" s="316"/>
      <c r="EN41" s="316"/>
      <c r="EO41" s="316"/>
      <c r="EP41" s="316"/>
      <c r="EQ41" s="316"/>
      <c r="ER41" s="316"/>
      <c r="ES41" s="316"/>
      <c r="ET41" s="316"/>
      <c r="EU41" s="316"/>
      <c r="EV41" s="316"/>
      <c r="EW41" s="316"/>
      <c r="EX41" s="316"/>
      <c r="EY41" s="316"/>
      <c r="EZ41" s="316"/>
      <c r="FA41" s="316"/>
      <c r="FB41" s="316"/>
      <c r="FC41" s="316"/>
      <c r="FD41" s="316"/>
      <c r="FE41" s="316"/>
      <c r="FF41" s="316"/>
      <c r="FG41" s="316"/>
      <c r="FH41" s="316"/>
      <c r="FI41" s="316"/>
      <c r="FJ41" s="316"/>
      <c r="FK41" s="316"/>
      <c r="FL41" s="316"/>
      <c r="FM41" s="316"/>
      <c r="FN41" s="316"/>
      <c r="FO41" s="316"/>
      <c r="FP41" s="316"/>
      <c r="FQ41" s="316"/>
      <c r="FR41" s="316"/>
      <c r="FS41" s="316"/>
      <c r="FT41" s="316"/>
      <c r="FU41" s="316"/>
      <c r="FV41" s="316"/>
      <c r="FW41" s="316"/>
      <c r="FX41" s="316"/>
      <c r="FY41" s="316"/>
      <c r="FZ41" s="316"/>
      <c r="GA41" s="316"/>
      <c r="GB41" s="316"/>
      <c r="GC41" s="316"/>
      <c r="GD41" s="316"/>
      <c r="GE41" s="316"/>
      <c r="GF41" s="316"/>
      <c r="GG41" s="316"/>
      <c r="GH41" s="316"/>
      <c r="GI41" s="316"/>
      <c r="GJ41" s="316"/>
      <c r="GK41" s="316"/>
      <c r="GL41" s="316"/>
      <c r="GM41" s="316"/>
      <c r="GN41" s="316"/>
      <c r="GO41" s="316"/>
      <c r="GP41" s="316"/>
      <c r="GQ41" s="316"/>
      <c r="GR41" s="316"/>
      <c r="GS41" s="316"/>
      <c r="GT41" s="316"/>
      <c r="GU41" s="316"/>
      <c r="GV41" s="316"/>
      <c r="GW41" s="316"/>
      <c r="GX41" s="316"/>
      <c r="GY41" s="316"/>
      <c r="GZ41" s="316"/>
      <c r="HA41" s="316"/>
      <c r="HB41" s="316"/>
      <c r="HC41" s="316"/>
      <c r="HD41" s="316"/>
      <c r="HE41" s="316"/>
      <c r="HF41" s="316"/>
      <c r="HG41" s="316"/>
      <c r="HH41" s="316"/>
      <c r="HI41" s="316"/>
      <c r="HJ41" s="316"/>
      <c r="HK41" s="316"/>
      <c r="HL41" s="316"/>
      <c r="HM41" s="316"/>
      <c r="HN41" s="316"/>
      <c r="HO41" s="316"/>
      <c r="HP41" s="316"/>
      <c r="HQ41" s="316"/>
      <c r="HR41" s="316"/>
      <c r="HS41" s="316"/>
      <c r="HT41" s="316"/>
      <c r="HU41" s="316"/>
      <c r="HV41" s="316"/>
      <c r="HW41" s="316"/>
      <c r="HX41" s="316"/>
      <c r="HY41" s="316"/>
      <c r="HZ41" s="316"/>
    </row>
    <row r="42" spans="1:234" s="317" customFormat="1" ht="18" customHeight="1">
      <c r="A42" s="416"/>
      <c r="B42" s="375">
        <v>30</v>
      </c>
      <c r="C42" s="381"/>
      <c r="D42" s="387"/>
      <c r="E42" s="383"/>
      <c r="F42" s="381"/>
      <c r="G42" s="388"/>
      <c r="H42" s="388"/>
      <c r="I42" s="381"/>
      <c r="J42" s="381"/>
      <c r="K42" s="381"/>
      <c r="L42" s="381"/>
      <c r="M42" s="381"/>
      <c r="N42" s="381"/>
      <c r="O42" s="384"/>
      <c r="P42" s="381"/>
      <c r="Q42" s="381"/>
      <c r="R42" s="384"/>
      <c r="S42" s="381"/>
      <c r="T42" s="381"/>
      <c r="U42" s="384"/>
      <c r="V42" s="381"/>
      <c r="W42" s="381"/>
      <c r="X42" s="384"/>
      <c r="Y42" s="389"/>
      <c r="Z42" s="389"/>
      <c r="AA42" s="389"/>
      <c r="AB42" s="389"/>
      <c r="AC42" s="386"/>
      <c r="AD42" s="416"/>
      <c r="AE42" s="316"/>
      <c r="AF42" s="316"/>
      <c r="AG42" s="316"/>
      <c r="AH42" s="316"/>
      <c r="AI42" s="316"/>
      <c r="AJ42" s="316"/>
      <c r="AK42" s="316"/>
      <c r="AL42" s="316"/>
      <c r="AM42" s="316"/>
      <c r="AN42" s="316"/>
      <c r="AO42" s="316"/>
      <c r="AP42" s="316"/>
      <c r="AQ42" s="316"/>
      <c r="AR42" s="316"/>
      <c r="AS42" s="316"/>
      <c r="AT42" s="316"/>
      <c r="AU42" s="316"/>
      <c r="AV42" s="316"/>
      <c r="AW42" s="316"/>
      <c r="AX42" s="316"/>
      <c r="AY42" s="316"/>
      <c r="AZ42" s="316"/>
      <c r="BA42" s="316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  <c r="BL42" s="316"/>
      <c r="BM42" s="316"/>
      <c r="BN42" s="316"/>
      <c r="BO42" s="316"/>
      <c r="BP42" s="316"/>
      <c r="BQ42" s="316"/>
      <c r="BR42" s="316"/>
      <c r="BS42" s="316"/>
      <c r="BT42" s="316"/>
      <c r="BU42" s="316"/>
      <c r="BV42" s="316"/>
      <c r="BW42" s="316"/>
      <c r="BX42" s="316"/>
      <c r="BY42" s="316"/>
      <c r="BZ42" s="316"/>
      <c r="CA42" s="316"/>
      <c r="CB42" s="316"/>
      <c r="CC42" s="316"/>
      <c r="CD42" s="316"/>
      <c r="CE42" s="316"/>
      <c r="CF42" s="316"/>
      <c r="CG42" s="316"/>
      <c r="CH42" s="316"/>
      <c r="CI42" s="316"/>
      <c r="CJ42" s="316"/>
      <c r="CK42" s="316"/>
      <c r="CL42" s="316"/>
      <c r="CM42" s="316"/>
      <c r="CN42" s="316"/>
      <c r="CO42" s="316"/>
      <c r="CP42" s="316"/>
      <c r="CQ42" s="316"/>
      <c r="CR42" s="316"/>
      <c r="CS42" s="316"/>
      <c r="CT42" s="316"/>
      <c r="CU42" s="316"/>
      <c r="CV42" s="316"/>
      <c r="CW42" s="316"/>
      <c r="CX42" s="316"/>
      <c r="CY42" s="316"/>
      <c r="CZ42" s="316"/>
      <c r="DA42" s="316"/>
      <c r="DB42" s="316"/>
      <c r="DC42" s="316"/>
      <c r="DD42" s="316"/>
      <c r="DE42" s="316"/>
      <c r="DF42" s="316"/>
      <c r="DG42" s="316"/>
      <c r="DH42" s="316"/>
      <c r="DI42" s="316"/>
      <c r="DJ42" s="316"/>
      <c r="DK42" s="316"/>
      <c r="DL42" s="316"/>
      <c r="DM42" s="316"/>
      <c r="DN42" s="316"/>
      <c r="DO42" s="316"/>
      <c r="DP42" s="316"/>
      <c r="DQ42" s="316"/>
      <c r="DR42" s="316"/>
      <c r="DS42" s="316"/>
      <c r="DT42" s="316"/>
      <c r="DU42" s="316"/>
      <c r="DV42" s="316"/>
      <c r="DW42" s="316"/>
      <c r="DX42" s="316"/>
      <c r="DY42" s="316"/>
      <c r="DZ42" s="316"/>
      <c r="EA42" s="316"/>
      <c r="EB42" s="316"/>
      <c r="EC42" s="316"/>
      <c r="ED42" s="316"/>
      <c r="EE42" s="316"/>
      <c r="EF42" s="316"/>
      <c r="EG42" s="316"/>
      <c r="EH42" s="316"/>
      <c r="EI42" s="316"/>
      <c r="EJ42" s="316"/>
      <c r="EK42" s="316"/>
      <c r="EL42" s="316"/>
      <c r="EM42" s="316"/>
      <c r="EN42" s="316"/>
      <c r="EO42" s="316"/>
      <c r="EP42" s="316"/>
      <c r="EQ42" s="316"/>
      <c r="ER42" s="316"/>
      <c r="ES42" s="316"/>
      <c r="ET42" s="316"/>
      <c r="EU42" s="316"/>
      <c r="EV42" s="316"/>
      <c r="EW42" s="316"/>
      <c r="EX42" s="316"/>
      <c r="EY42" s="316"/>
      <c r="EZ42" s="316"/>
      <c r="FA42" s="316"/>
      <c r="FB42" s="316"/>
      <c r="FC42" s="316"/>
      <c r="FD42" s="316"/>
      <c r="FE42" s="316"/>
      <c r="FF42" s="316"/>
      <c r="FG42" s="316"/>
      <c r="FH42" s="316"/>
      <c r="FI42" s="316"/>
      <c r="FJ42" s="316"/>
      <c r="FK42" s="316"/>
      <c r="FL42" s="316"/>
      <c r="FM42" s="316"/>
      <c r="FN42" s="316"/>
      <c r="FO42" s="316"/>
      <c r="FP42" s="316"/>
      <c r="FQ42" s="316"/>
      <c r="FR42" s="316"/>
      <c r="FS42" s="316"/>
      <c r="FT42" s="316"/>
      <c r="FU42" s="316"/>
      <c r="FV42" s="316"/>
      <c r="FW42" s="316"/>
      <c r="FX42" s="316"/>
      <c r="FY42" s="316"/>
      <c r="FZ42" s="316"/>
      <c r="GA42" s="316"/>
      <c r="GB42" s="316"/>
      <c r="GC42" s="316"/>
      <c r="GD42" s="316"/>
      <c r="GE42" s="316"/>
      <c r="GF42" s="316"/>
      <c r="GG42" s="316"/>
      <c r="GH42" s="316"/>
      <c r="GI42" s="316"/>
      <c r="GJ42" s="316"/>
      <c r="GK42" s="316"/>
      <c r="GL42" s="316"/>
      <c r="GM42" s="316"/>
      <c r="GN42" s="316"/>
      <c r="GO42" s="316"/>
      <c r="GP42" s="316"/>
      <c r="GQ42" s="316"/>
      <c r="GR42" s="316"/>
      <c r="GS42" s="316"/>
      <c r="GT42" s="316"/>
      <c r="GU42" s="316"/>
      <c r="GV42" s="316"/>
      <c r="GW42" s="316"/>
      <c r="GX42" s="316"/>
      <c r="GY42" s="316"/>
      <c r="GZ42" s="316"/>
      <c r="HA42" s="316"/>
      <c r="HB42" s="316"/>
      <c r="HC42" s="316"/>
      <c r="HD42" s="316"/>
      <c r="HE42" s="316"/>
      <c r="HF42" s="316"/>
      <c r="HG42" s="316"/>
      <c r="HH42" s="316"/>
      <c r="HI42" s="316"/>
      <c r="HJ42" s="316"/>
      <c r="HK42" s="316"/>
      <c r="HL42" s="316"/>
      <c r="HM42" s="316"/>
      <c r="HN42" s="316"/>
      <c r="HO42" s="316"/>
      <c r="HP42" s="316"/>
      <c r="HQ42" s="316"/>
      <c r="HR42" s="316"/>
      <c r="HS42" s="316"/>
      <c r="HT42" s="316"/>
      <c r="HU42" s="316"/>
      <c r="HV42" s="316"/>
      <c r="HW42" s="316"/>
      <c r="HX42" s="316"/>
      <c r="HY42" s="316"/>
      <c r="HZ42" s="316"/>
    </row>
    <row r="43" spans="1:234" s="317" customFormat="1" ht="18" customHeight="1">
      <c r="A43" s="416"/>
      <c r="B43" s="374">
        <v>31</v>
      </c>
      <c r="C43" s="381"/>
      <c r="D43" s="387"/>
      <c r="E43" s="383"/>
      <c r="F43" s="381"/>
      <c r="G43" s="388"/>
      <c r="H43" s="388"/>
      <c r="I43" s="381"/>
      <c r="J43" s="381"/>
      <c r="K43" s="381"/>
      <c r="L43" s="381"/>
      <c r="M43" s="381"/>
      <c r="N43" s="381"/>
      <c r="O43" s="384"/>
      <c r="P43" s="381"/>
      <c r="Q43" s="381"/>
      <c r="R43" s="384"/>
      <c r="S43" s="381"/>
      <c r="T43" s="381"/>
      <c r="U43" s="384"/>
      <c r="V43" s="381"/>
      <c r="W43" s="381"/>
      <c r="X43" s="384"/>
      <c r="Y43" s="389"/>
      <c r="Z43" s="389"/>
      <c r="AA43" s="389"/>
      <c r="AB43" s="389"/>
      <c r="AC43" s="386"/>
      <c r="AD43" s="416"/>
      <c r="AE43" s="316"/>
      <c r="AF43" s="316"/>
      <c r="AG43" s="316"/>
      <c r="AH43" s="316"/>
      <c r="AI43" s="316"/>
      <c r="AJ43" s="316"/>
      <c r="AK43" s="316"/>
      <c r="AL43" s="316"/>
      <c r="AM43" s="316"/>
      <c r="AN43" s="316"/>
      <c r="AO43" s="316"/>
      <c r="AP43" s="316"/>
      <c r="AQ43" s="316"/>
      <c r="AR43" s="316"/>
      <c r="AS43" s="316"/>
      <c r="AT43" s="316"/>
      <c r="AU43" s="316"/>
      <c r="AV43" s="316"/>
      <c r="AW43" s="316"/>
      <c r="AX43" s="316"/>
      <c r="AY43" s="316"/>
      <c r="AZ43" s="316"/>
      <c r="BA43" s="316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  <c r="BL43" s="316"/>
      <c r="BM43" s="316"/>
      <c r="BN43" s="316"/>
      <c r="BO43" s="316"/>
      <c r="BP43" s="316"/>
      <c r="BQ43" s="316"/>
      <c r="BR43" s="316"/>
      <c r="BS43" s="316"/>
      <c r="BT43" s="316"/>
      <c r="BU43" s="316"/>
      <c r="BV43" s="316"/>
      <c r="BW43" s="316"/>
      <c r="BX43" s="316"/>
      <c r="BY43" s="316"/>
      <c r="BZ43" s="316"/>
      <c r="CA43" s="316"/>
      <c r="CB43" s="316"/>
      <c r="CC43" s="316"/>
      <c r="CD43" s="316"/>
      <c r="CE43" s="316"/>
      <c r="CF43" s="316"/>
      <c r="CG43" s="316"/>
      <c r="CH43" s="316"/>
      <c r="CI43" s="316"/>
      <c r="CJ43" s="316"/>
      <c r="CK43" s="316"/>
      <c r="CL43" s="316"/>
      <c r="CM43" s="316"/>
      <c r="CN43" s="316"/>
      <c r="CO43" s="316"/>
      <c r="CP43" s="316"/>
      <c r="CQ43" s="316"/>
      <c r="CR43" s="316"/>
      <c r="CS43" s="316"/>
      <c r="CT43" s="316"/>
      <c r="CU43" s="316"/>
      <c r="CV43" s="316"/>
      <c r="CW43" s="316"/>
      <c r="CX43" s="316"/>
      <c r="CY43" s="316"/>
      <c r="CZ43" s="316"/>
      <c r="DA43" s="316"/>
      <c r="DB43" s="316"/>
      <c r="DC43" s="316"/>
      <c r="DD43" s="316"/>
      <c r="DE43" s="316"/>
      <c r="DF43" s="316"/>
      <c r="DG43" s="316"/>
      <c r="DH43" s="316"/>
      <c r="DI43" s="316"/>
      <c r="DJ43" s="316"/>
      <c r="DK43" s="316"/>
      <c r="DL43" s="316"/>
      <c r="DM43" s="316"/>
      <c r="DN43" s="316"/>
      <c r="DO43" s="316"/>
      <c r="DP43" s="316"/>
      <c r="DQ43" s="316"/>
      <c r="DR43" s="316"/>
      <c r="DS43" s="316"/>
      <c r="DT43" s="316"/>
      <c r="DU43" s="316"/>
      <c r="DV43" s="316"/>
      <c r="DW43" s="316"/>
      <c r="DX43" s="316"/>
      <c r="DY43" s="316"/>
      <c r="DZ43" s="316"/>
      <c r="EA43" s="316"/>
      <c r="EB43" s="316"/>
      <c r="EC43" s="316"/>
      <c r="ED43" s="316"/>
      <c r="EE43" s="316"/>
      <c r="EF43" s="316"/>
      <c r="EG43" s="316"/>
      <c r="EH43" s="316"/>
      <c r="EI43" s="316"/>
      <c r="EJ43" s="316"/>
      <c r="EK43" s="316"/>
      <c r="EL43" s="316"/>
      <c r="EM43" s="316"/>
      <c r="EN43" s="316"/>
      <c r="EO43" s="316"/>
      <c r="EP43" s="316"/>
      <c r="EQ43" s="316"/>
      <c r="ER43" s="316"/>
      <c r="ES43" s="316"/>
      <c r="ET43" s="316"/>
      <c r="EU43" s="316"/>
      <c r="EV43" s="316"/>
      <c r="EW43" s="316"/>
      <c r="EX43" s="316"/>
      <c r="EY43" s="316"/>
      <c r="EZ43" s="316"/>
      <c r="FA43" s="316"/>
      <c r="FB43" s="316"/>
      <c r="FC43" s="316"/>
      <c r="FD43" s="316"/>
      <c r="FE43" s="316"/>
      <c r="FF43" s="316"/>
      <c r="FG43" s="316"/>
      <c r="FH43" s="316"/>
      <c r="FI43" s="316"/>
      <c r="FJ43" s="316"/>
      <c r="FK43" s="316"/>
      <c r="FL43" s="316"/>
      <c r="FM43" s="316"/>
      <c r="FN43" s="316"/>
      <c r="FO43" s="316"/>
      <c r="FP43" s="316"/>
      <c r="FQ43" s="316"/>
      <c r="FR43" s="316"/>
      <c r="FS43" s="316"/>
      <c r="FT43" s="316"/>
      <c r="FU43" s="316"/>
      <c r="FV43" s="316"/>
      <c r="FW43" s="316"/>
      <c r="FX43" s="316"/>
      <c r="FY43" s="316"/>
      <c r="FZ43" s="316"/>
      <c r="GA43" s="316"/>
      <c r="GB43" s="316"/>
      <c r="GC43" s="316"/>
      <c r="GD43" s="316"/>
      <c r="GE43" s="316"/>
      <c r="GF43" s="316"/>
      <c r="GG43" s="316"/>
      <c r="GH43" s="316"/>
      <c r="GI43" s="316"/>
      <c r="GJ43" s="316"/>
      <c r="GK43" s="316"/>
      <c r="GL43" s="316"/>
      <c r="GM43" s="316"/>
      <c r="GN43" s="316"/>
      <c r="GO43" s="316"/>
      <c r="GP43" s="316"/>
      <c r="GQ43" s="316"/>
      <c r="GR43" s="316"/>
      <c r="GS43" s="316"/>
      <c r="GT43" s="316"/>
      <c r="GU43" s="316"/>
      <c r="GV43" s="316"/>
      <c r="GW43" s="316"/>
      <c r="GX43" s="316"/>
      <c r="GY43" s="316"/>
      <c r="GZ43" s="316"/>
      <c r="HA43" s="316"/>
      <c r="HB43" s="316"/>
      <c r="HC43" s="316"/>
      <c r="HD43" s="316"/>
      <c r="HE43" s="316"/>
      <c r="HF43" s="316"/>
      <c r="HG43" s="316"/>
      <c r="HH43" s="316"/>
      <c r="HI43" s="316"/>
      <c r="HJ43" s="316"/>
      <c r="HK43" s="316"/>
      <c r="HL43" s="316"/>
      <c r="HM43" s="316"/>
      <c r="HN43" s="316"/>
      <c r="HO43" s="316"/>
      <c r="HP43" s="316"/>
      <c r="HQ43" s="316"/>
      <c r="HR43" s="316"/>
      <c r="HS43" s="316"/>
      <c r="HT43" s="316"/>
      <c r="HU43" s="316"/>
      <c r="HV43" s="316"/>
      <c r="HW43" s="316"/>
      <c r="HX43" s="316"/>
      <c r="HY43" s="316"/>
      <c r="HZ43" s="316"/>
    </row>
    <row r="44" spans="1:234" s="317" customFormat="1" ht="18" customHeight="1">
      <c r="A44" s="416"/>
      <c r="B44" s="375">
        <v>32</v>
      </c>
      <c r="C44" s="381"/>
      <c r="D44" s="387"/>
      <c r="E44" s="383"/>
      <c r="F44" s="381"/>
      <c r="G44" s="388"/>
      <c r="H44" s="388"/>
      <c r="I44" s="381"/>
      <c r="J44" s="381"/>
      <c r="K44" s="381"/>
      <c r="L44" s="381"/>
      <c r="M44" s="381"/>
      <c r="N44" s="381"/>
      <c r="O44" s="384"/>
      <c r="P44" s="381"/>
      <c r="Q44" s="381"/>
      <c r="R44" s="384"/>
      <c r="S44" s="381"/>
      <c r="T44" s="381"/>
      <c r="U44" s="384"/>
      <c r="V44" s="381"/>
      <c r="W44" s="381"/>
      <c r="X44" s="384"/>
      <c r="Y44" s="389"/>
      <c r="Z44" s="389"/>
      <c r="AA44" s="389"/>
      <c r="AB44" s="389"/>
      <c r="AC44" s="386"/>
      <c r="AD44" s="416"/>
      <c r="AE44" s="316"/>
      <c r="AF44" s="316"/>
      <c r="AG44" s="316"/>
      <c r="AH44" s="316"/>
      <c r="AI44" s="316"/>
      <c r="AJ44" s="316"/>
      <c r="AK44" s="316"/>
      <c r="AL44" s="316"/>
      <c r="AM44" s="316"/>
      <c r="AN44" s="316"/>
      <c r="AO44" s="316"/>
      <c r="AP44" s="316"/>
      <c r="AQ44" s="316"/>
      <c r="AR44" s="316"/>
      <c r="AS44" s="316"/>
      <c r="AT44" s="316"/>
      <c r="AU44" s="316"/>
      <c r="AV44" s="316"/>
      <c r="AW44" s="316"/>
      <c r="AX44" s="316"/>
      <c r="AY44" s="316"/>
      <c r="AZ44" s="316"/>
      <c r="BA44" s="316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  <c r="BL44" s="316"/>
      <c r="BM44" s="316"/>
      <c r="BN44" s="316"/>
      <c r="BO44" s="316"/>
      <c r="BP44" s="316"/>
      <c r="BQ44" s="316"/>
      <c r="BR44" s="316"/>
      <c r="BS44" s="316"/>
      <c r="BT44" s="316"/>
      <c r="BU44" s="316"/>
      <c r="BV44" s="316"/>
      <c r="BW44" s="316"/>
      <c r="BX44" s="316"/>
      <c r="BY44" s="316"/>
      <c r="BZ44" s="316"/>
      <c r="CA44" s="316"/>
      <c r="CB44" s="316"/>
      <c r="CC44" s="316"/>
      <c r="CD44" s="316"/>
      <c r="CE44" s="316"/>
      <c r="CF44" s="316"/>
      <c r="CG44" s="316"/>
      <c r="CH44" s="316"/>
      <c r="CI44" s="316"/>
      <c r="CJ44" s="316"/>
      <c r="CK44" s="316"/>
      <c r="CL44" s="316"/>
      <c r="CM44" s="316"/>
      <c r="CN44" s="316"/>
      <c r="CO44" s="316"/>
      <c r="CP44" s="316"/>
      <c r="CQ44" s="316"/>
      <c r="CR44" s="316"/>
      <c r="CS44" s="316"/>
      <c r="CT44" s="316"/>
      <c r="CU44" s="316"/>
      <c r="CV44" s="316"/>
      <c r="CW44" s="316"/>
      <c r="CX44" s="316"/>
      <c r="CY44" s="316"/>
      <c r="CZ44" s="316"/>
      <c r="DA44" s="316"/>
      <c r="DB44" s="316"/>
      <c r="DC44" s="316"/>
      <c r="DD44" s="316"/>
      <c r="DE44" s="316"/>
      <c r="DF44" s="316"/>
      <c r="DG44" s="316"/>
      <c r="DH44" s="316"/>
      <c r="DI44" s="316"/>
      <c r="DJ44" s="316"/>
      <c r="DK44" s="316"/>
      <c r="DL44" s="316"/>
      <c r="DM44" s="316"/>
      <c r="DN44" s="316"/>
      <c r="DO44" s="316"/>
      <c r="DP44" s="316"/>
      <c r="DQ44" s="316"/>
      <c r="DR44" s="316"/>
      <c r="DS44" s="316"/>
      <c r="DT44" s="316"/>
      <c r="DU44" s="316"/>
      <c r="DV44" s="316"/>
      <c r="DW44" s="316"/>
      <c r="DX44" s="316"/>
      <c r="DY44" s="316"/>
      <c r="DZ44" s="316"/>
      <c r="EA44" s="316"/>
      <c r="EB44" s="316"/>
      <c r="EC44" s="316"/>
      <c r="ED44" s="316"/>
      <c r="EE44" s="316"/>
      <c r="EF44" s="316"/>
      <c r="EG44" s="316"/>
      <c r="EH44" s="316"/>
      <c r="EI44" s="316"/>
      <c r="EJ44" s="316"/>
      <c r="EK44" s="316"/>
      <c r="EL44" s="316"/>
      <c r="EM44" s="316"/>
      <c r="EN44" s="316"/>
      <c r="EO44" s="316"/>
      <c r="EP44" s="316"/>
      <c r="EQ44" s="316"/>
      <c r="ER44" s="316"/>
      <c r="ES44" s="316"/>
      <c r="ET44" s="316"/>
      <c r="EU44" s="316"/>
      <c r="EV44" s="316"/>
      <c r="EW44" s="316"/>
      <c r="EX44" s="316"/>
      <c r="EY44" s="316"/>
      <c r="EZ44" s="316"/>
      <c r="FA44" s="316"/>
      <c r="FB44" s="316"/>
      <c r="FC44" s="316"/>
      <c r="FD44" s="316"/>
      <c r="FE44" s="316"/>
      <c r="FF44" s="316"/>
      <c r="FG44" s="316"/>
      <c r="FH44" s="316"/>
      <c r="FI44" s="316"/>
      <c r="FJ44" s="316"/>
      <c r="FK44" s="316"/>
      <c r="FL44" s="316"/>
      <c r="FM44" s="316"/>
      <c r="FN44" s="316"/>
      <c r="FO44" s="316"/>
      <c r="FP44" s="316"/>
      <c r="FQ44" s="316"/>
      <c r="FR44" s="316"/>
      <c r="FS44" s="316"/>
      <c r="FT44" s="316"/>
      <c r="FU44" s="316"/>
      <c r="FV44" s="316"/>
      <c r="FW44" s="316"/>
      <c r="FX44" s="316"/>
      <c r="FY44" s="316"/>
      <c r="FZ44" s="316"/>
      <c r="GA44" s="316"/>
      <c r="GB44" s="316"/>
      <c r="GC44" s="316"/>
      <c r="GD44" s="316"/>
      <c r="GE44" s="316"/>
      <c r="GF44" s="316"/>
      <c r="GG44" s="316"/>
      <c r="GH44" s="316"/>
      <c r="GI44" s="316"/>
      <c r="GJ44" s="316"/>
      <c r="GK44" s="316"/>
      <c r="GL44" s="316"/>
      <c r="GM44" s="316"/>
      <c r="GN44" s="316"/>
      <c r="GO44" s="316"/>
      <c r="GP44" s="316"/>
      <c r="GQ44" s="316"/>
      <c r="GR44" s="316"/>
      <c r="GS44" s="316"/>
      <c r="GT44" s="316"/>
      <c r="GU44" s="316"/>
      <c r="GV44" s="316"/>
      <c r="GW44" s="316"/>
      <c r="GX44" s="316"/>
      <c r="GY44" s="316"/>
      <c r="GZ44" s="316"/>
      <c r="HA44" s="316"/>
      <c r="HB44" s="316"/>
      <c r="HC44" s="316"/>
      <c r="HD44" s="316"/>
      <c r="HE44" s="316"/>
      <c r="HF44" s="316"/>
      <c r="HG44" s="316"/>
      <c r="HH44" s="316"/>
      <c r="HI44" s="316"/>
      <c r="HJ44" s="316"/>
      <c r="HK44" s="316"/>
      <c r="HL44" s="316"/>
      <c r="HM44" s="316"/>
      <c r="HN44" s="316"/>
      <c r="HO44" s="316"/>
      <c r="HP44" s="316"/>
      <c r="HQ44" s="316"/>
      <c r="HR44" s="316"/>
      <c r="HS44" s="316"/>
      <c r="HT44" s="316"/>
      <c r="HU44" s="316"/>
      <c r="HV44" s="316"/>
      <c r="HW44" s="316"/>
      <c r="HX44" s="316"/>
      <c r="HY44" s="316"/>
      <c r="HZ44" s="316"/>
    </row>
    <row r="45" spans="1:234" s="317" customFormat="1" ht="18" customHeight="1">
      <c r="A45" s="416"/>
      <c r="B45" s="374">
        <v>33</v>
      </c>
      <c r="C45" s="381"/>
      <c r="D45" s="387"/>
      <c r="E45" s="390"/>
      <c r="F45" s="381"/>
      <c r="G45" s="388"/>
      <c r="H45" s="388"/>
      <c r="I45" s="381"/>
      <c r="J45" s="381"/>
      <c r="K45" s="381"/>
      <c r="L45" s="381"/>
      <c r="M45" s="381"/>
      <c r="N45" s="381"/>
      <c r="O45" s="384"/>
      <c r="P45" s="381"/>
      <c r="Q45" s="381"/>
      <c r="R45" s="384"/>
      <c r="S45" s="381"/>
      <c r="T45" s="381"/>
      <c r="U45" s="384"/>
      <c r="V45" s="381"/>
      <c r="W45" s="381"/>
      <c r="X45" s="384"/>
      <c r="Y45" s="389"/>
      <c r="Z45" s="389"/>
      <c r="AA45" s="389"/>
      <c r="AB45" s="389"/>
      <c r="AC45" s="386"/>
      <c r="AD45" s="416"/>
      <c r="AE45" s="316"/>
      <c r="AF45" s="316"/>
      <c r="AG45" s="316"/>
      <c r="AH45" s="316"/>
      <c r="AI45" s="316"/>
      <c r="AJ45" s="316"/>
      <c r="AK45" s="316"/>
      <c r="AL45" s="316"/>
      <c r="AM45" s="316"/>
      <c r="AN45" s="316"/>
      <c r="AO45" s="316"/>
      <c r="AP45" s="316"/>
      <c r="AQ45" s="316"/>
      <c r="AR45" s="316"/>
      <c r="AS45" s="316"/>
      <c r="AT45" s="316"/>
      <c r="AU45" s="316"/>
      <c r="AV45" s="316"/>
      <c r="AW45" s="316"/>
      <c r="AX45" s="316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  <c r="BL45" s="316"/>
      <c r="BM45" s="316"/>
      <c r="BN45" s="316"/>
      <c r="BO45" s="316"/>
      <c r="BP45" s="316"/>
      <c r="BQ45" s="316"/>
      <c r="BR45" s="316"/>
      <c r="BS45" s="316"/>
      <c r="BT45" s="316"/>
      <c r="BU45" s="316"/>
      <c r="BV45" s="316"/>
      <c r="BW45" s="316"/>
      <c r="BX45" s="316"/>
      <c r="BY45" s="316"/>
      <c r="BZ45" s="316"/>
      <c r="CA45" s="316"/>
      <c r="CB45" s="316"/>
      <c r="CC45" s="316"/>
      <c r="CD45" s="316"/>
      <c r="CE45" s="316"/>
      <c r="CF45" s="316"/>
      <c r="CG45" s="316"/>
      <c r="CH45" s="316"/>
      <c r="CI45" s="316"/>
      <c r="CJ45" s="316"/>
      <c r="CK45" s="316"/>
      <c r="CL45" s="316"/>
      <c r="CM45" s="316"/>
      <c r="CN45" s="316"/>
      <c r="CO45" s="316"/>
      <c r="CP45" s="316"/>
      <c r="CQ45" s="316"/>
      <c r="CR45" s="316"/>
      <c r="CS45" s="316"/>
      <c r="CT45" s="316"/>
      <c r="CU45" s="316"/>
      <c r="CV45" s="316"/>
      <c r="CW45" s="316"/>
      <c r="CX45" s="316"/>
      <c r="CY45" s="316"/>
      <c r="CZ45" s="316"/>
      <c r="DA45" s="316"/>
      <c r="DB45" s="316"/>
      <c r="DC45" s="316"/>
      <c r="DD45" s="316"/>
      <c r="DE45" s="316"/>
      <c r="DF45" s="316"/>
      <c r="DG45" s="316"/>
      <c r="DH45" s="316"/>
      <c r="DI45" s="316"/>
      <c r="DJ45" s="316"/>
      <c r="DK45" s="316"/>
      <c r="DL45" s="316"/>
      <c r="DM45" s="316"/>
      <c r="DN45" s="316"/>
      <c r="DO45" s="316"/>
      <c r="DP45" s="316"/>
      <c r="DQ45" s="316"/>
      <c r="DR45" s="316"/>
      <c r="DS45" s="316"/>
      <c r="DT45" s="316"/>
      <c r="DU45" s="316"/>
      <c r="DV45" s="316"/>
      <c r="DW45" s="316"/>
      <c r="DX45" s="316"/>
      <c r="DY45" s="316"/>
      <c r="DZ45" s="316"/>
      <c r="EA45" s="316"/>
      <c r="EB45" s="316"/>
      <c r="EC45" s="316"/>
      <c r="ED45" s="316"/>
      <c r="EE45" s="316"/>
      <c r="EF45" s="316"/>
      <c r="EG45" s="316"/>
      <c r="EH45" s="316"/>
      <c r="EI45" s="316"/>
      <c r="EJ45" s="316"/>
      <c r="EK45" s="316"/>
      <c r="EL45" s="316"/>
      <c r="EM45" s="316"/>
      <c r="EN45" s="316"/>
      <c r="EO45" s="316"/>
      <c r="EP45" s="316"/>
      <c r="EQ45" s="316"/>
      <c r="ER45" s="316"/>
      <c r="ES45" s="316"/>
      <c r="ET45" s="316"/>
      <c r="EU45" s="316"/>
      <c r="EV45" s="316"/>
      <c r="EW45" s="316"/>
      <c r="EX45" s="316"/>
      <c r="EY45" s="316"/>
      <c r="EZ45" s="316"/>
      <c r="FA45" s="316"/>
      <c r="FB45" s="316"/>
      <c r="FC45" s="316"/>
      <c r="FD45" s="316"/>
      <c r="FE45" s="316"/>
      <c r="FF45" s="316"/>
      <c r="FG45" s="316"/>
      <c r="FH45" s="316"/>
      <c r="FI45" s="316"/>
      <c r="FJ45" s="316"/>
      <c r="FK45" s="316"/>
      <c r="FL45" s="316"/>
      <c r="FM45" s="316"/>
      <c r="FN45" s="316"/>
      <c r="FO45" s="316"/>
      <c r="FP45" s="316"/>
      <c r="FQ45" s="316"/>
      <c r="FR45" s="316"/>
      <c r="FS45" s="316"/>
      <c r="FT45" s="316"/>
      <c r="FU45" s="316"/>
      <c r="FV45" s="316"/>
      <c r="FW45" s="316"/>
      <c r="FX45" s="316"/>
      <c r="FY45" s="316"/>
      <c r="FZ45" s="316"/>
      <c r="GA45" s="316"/>
      <c r="GB45" s="316"/>
      <c r="GC45" s="316"/>
      <c r="GD45" s="316"/>
      <c r="GE45" s="316"/>
      <c r="GF45" s="316"/>
      <c r="GG45" s="316"/>
      <c r="GH45" s="316"/>
      <c r="GI45" s="316"/>
      <c r="GJ45" s="316"/>
      <c r="GK45" s="316"/>
      <c r="GL45" s="316"/>
      <c r="GM45" s="316"/>
      <c r="GN45" s="316"/>
      <c r="GO45" s="316"/>
      <c r="GP45" s="316"/>
      <c r="GQ45" s="316"/>
      <c r="GR45" s="316"/>
      <c r="GS45" s="316"/>
      <c r="GT45" s="316"/>
      <c r="GU45" s="316"/>
      <c r="GV45" s="316"/>
      <c r="GW45" s="316"/>
      <c r="GX45" s="316"/>
      <c r="GY45" s="316"/>
      <c r="GZ45" s="316"/>
      <c r="HA45" s="316"/>
      <c r="HB45" s="316"/>
      <c r="HC45" s="316"/>
      <c r="HD45" s="316"/>
      <c r="HE45" s="316"/>
      <c r="HF45" s="316"/>
      <c r="HG45" s="316"/>
      <c r="HH45" s="316"/>
      <c r="HI45" s="316"/>
      <c r="HJ45" s="316"/>
      <c r="HK45" s="316"/>
      <c r="HL45" s="316"/>
      <c r="HM45" s="316"/>
      <c r="HN45" s="316"/>
      <c r="HO45" s="316"/>
      <c r="HP45" s="316"/>
      <c r="HQ45" s="316"/>
      <c r="HR45" s="316"/>
      <c r="HS45" s="316"/>
      <c r="HT45" s="316"/>
      <c r="HU45" s="316"/>
      <c r="HV45" s="316"/>
      <c r="HW45" s="316"/>
      <c r="HX45" s="316"/>
      <c r="HY45" s="316"/>
      <c r="HZ45" s="316"/>
    </row>
    <row r="46" spans="1:234" s="317" customFormat="1" ht="18" customHeight="1">
      <c r="A46" s="416"/>
      <c r="B46" s="375">
        <v>34</v>
      </c>
      <c r="C46" s="381"/>
      <c r="D46" s="391"/>
      <c r="E46" s="392"/>
      <c r="F46" s="381"/>
      <c r="G46" s="393"/>
      <c r="H46" s="388"/>
      <c r="I46" s="381"/>
      <c r="J46" s="381"/>
      <c r="K46" s="381"/>
      <c r="L46" s="381"/>
      <c r="M46" s="381"/>
      <c r="N46" s="381"/>
      <c r="O46" s="384"/>
      <c r="P46" s="381"/>
      <c r="Q46" s="381"/>
      <c r="R46" s="384"/>
      <c r="S46" s="381"/>
      <c r="T46" s="381"/>
      <c r="U46" s="384"/>
      <c r="V46" s="381"/>
      <c r="W46" s="381"/>
      <c r="X46" s="384"/>
      <c r="Y46" s="389"/>
      <c r="Z46" s="389"/>
      <c r="AA46" s="389"/>
      <c r="AB46" s="389"/>
      <c r="AC46" s="386"/>
      <c r="AD46" s="416"/>
      <c r="AE46" s="316"/>
      <c r="AF46" s="316"/>
      <c r="AG46" s="316"/>
      <c r="AH46" s="316"/>
      <c r="AI46" s="316"/>
      <c r="AJ46" s="316"/>
      <c r="AK46" s="316"/>
      <c r="AL46" s="316"/>
      <c r="AM46" s="316"/>
      <c r="AN46" s="316"/>
      <c r="AO46" s="316"/>
      <c r="AP46" s="316"/>
      <c r="AQ46" s="316"/>
      <c r="AR46" s="316"/>
      <c r="AS46" s="316"/>
      <c r="AT46" s="316"/>
      <c r="AU46" s="316"/>
      <c r="AV46" s="316"/>
      <c r="AW46" s="316"/>
      <c r="AX46" s="316"/>
      <c r="AY46" s="316"/>
      <c r="AZ46" s="316"/>
      <c r="BA46" s="316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  <c r="BL46" s="316"/>
      <c r="BM46" s="316"/>
      <c r="BN46" s="316"/>
      <c r="BO46" s="316"/>
      <c r="BP46" s="316"/>
      <c r="BQ46" s="316"/>
      <c r="BR46" s="316"/>
      <c r="BS46" s="316"/>
      <c r="BT46" s="316"/>
      <c r="BU46" s="316"/>
      <c r="BV46" s="316"/>
      <c r="BW46" s="316"/>
      <c r="BX46" s="316"/>
      <c r="BY46" s="316"/>
      <c r="BZ46" s="316"/>
      <c r="CA46" s="316"/>
      <c r="CB46" s="316"/>
      <c r="CC46" s="316"/>
      <c r="CD46" s="316"/>
      <c r="CE46" s="316"/>
      <c r="CF46" s="316"/>
      <c r="CG46" s="316"/>
      <c r="CH46" s="316"/>
      <c r="CI46" s="316"/>
      <c r="CJ46" s="316"/>
      <c r="CK46" s="316"/>
      <c r="CL46" s="316"/>
      <c r="CM46" s="316"/>
      <c r="CN46" s="316"/>
      <c r="CO46" s="316"/>
      <c r="CP46" s="316"/>
      <c r="CQ46" s="316"/>
      <c r="CR46" s="316"/>
      <c r="CS46" s="316"/>
      <c r="CT46" s="316"/>
      <c r="CU46" s="316"/>
      <c r="CV46" s="316"/>
      <c r="CW46" s="316"/>
      <c r="CX46" s="316"/>
      <c r="CY46" s="316"/>
      <c r="CZ46" s="316"/>
      <c r="DA46" s="316"/>
      <c r="DB46" s="316"/>
      <c r="DC46" s="316"/>
      <c r="DD46" s="316"/>
      <c r="DE46" s="316"/>
      <c r="DF46" s="316"/>
      <c r="DG46" s="316"/>
      <c r="DH46" s="316"/>
      <c r="DI46" s="316"/>
      <c r="DJ46" s="316"/>
      <c r="DK46" s="316"/>
      <c r="DL46" s="316"/>
      <c r="DM46" s="316"/>
      <c r="DN46" s="316"/>
      <c r="DO46" s="316"/>
      <c r="DP46" s="316"/>
      <c r="DQ46" s="316"/>
      <c r="DR46" s="316"/>
      <c r="DS46" s="316"/>
      <c r="DT46" s="316"/>
      <c r="DU46" s="316"/>
      <c r="DV46" s="316"/>
      <c r="DW46" s="316"/>
      <c r="DX46" s="316"/>
      <c r="DY46" s="316"/>
      <c r="DZ46" s="316"/>
      <c r="EA46" s="316"/>
      <c r="EB46" s="316"/>
      <c r="EC46" s="316"/>
      <c r="ED46" s="316"/>
      <c r="EE46" s="316"/>
      <c r="EF46" s="316"/>
      <c r="EG46" s="316"/>
      <c r="EH46" s="316"/>
      <c r="EI46" s="316"/>
      <c r="EJ46" s="316"/>
      <c r="EK46" s="316"/>
      <c r="EL46" s="316"/>
      <c r="EM46" s="316"/>
      <c r="EN46" s="316"/>
      <c r="EO46" s="316"/>
      <c r="EP46" s="316"/>
      <c r="EQ46" s="316"/>
      <c r="ER46" s="316"/>
      <c r="ES46" s="316"/>
      <c r="ET46" s="316"/>
      <c r="EU46" s="316"/>
      <c r="EV46" s="316"/>
      <c r="EW46" s="316"/>
      <c r="EX46" s="316"/>
      <c r="EY46" s="316"/>
      <c r="EZ46" s="316"/>
      <c r="FA46" s="316"/>
      <c r="FB46" s="316"/>
      <c r="FC46" s="316"/>
      <c r="FD46" s="316"/>
      <c r="FE46" s="316"/>
      <c r="FF46" s="316"/>
      <c r="FG46" s="316"/>
      <c r="FH46" s="316"/>
      <c r="FI46" s="316"/>
      <c r="FJ46" s="316"/>
      <c r="FK46" s="316"/>
      <c r="FL46" s="316"/>
      <c r="FM46" s="316"/>
      <c r="FN46" s="316"/>
      <c r="FO46" s="316"/>
      <c r="FP46" s="316"/>
      <c r="FQ46" s="316"/>
      <c r="FR46" s="316"/>
      <c r="FS46" s="316"/>
      <c r="FT46" s="316"/>
      <c r="FU46" s="316"/>
      <c r="FV46" s="316"/>
      <c r="FW46" s="316"/>
      <c r="FX46" s="316"/>
      <c r="FY46" s="316"/>
      <c r="FZ46" s="316"/>
      <c r="GA46" s="316"/>
      <c r="GB46" s="316"/>
      <c r="GC46" s="316"/>
      <c r="GD46" s="316"/>
      <c r="GE46" s="316"/>
      <c r="GF46" s="316"/>
      <c r="GG46" s="316"/>
      <c r="GH46" s="316"/>
      <c r="GI46" s="316"/>
      <c r="GJ46" s="316"/>
      <c r="GK46" s="316"/>
      <c r="GL46" s="316"/>
      <c r="GM46" s="316"/>
      <c r="GN46" s="316"/>
      <c r="GO46" s="316"/>
      <c r="GP46" s="316"/>
      <c r="GQ46" s="316"/>
      <c r="GR46" s="316"/>
      <c r="GS46" s="316"/>
      <c r="GT46" s="316"/>
      <c r="GU46" s="316"/>
      <c r="GV46" s="316"/>
      <c r="GW46" s="316"/>
      <c r="GX46" s="316"/>
      <c r="GY46" s="316"/>
      <c r="GZ46" s="316"/>
      <c r="HA46" s="316"/>
      <c r="HB46" s="316"/>
      <c r="HC46" s="316"/>
      <c r="HD46" s="316"/>
      <c r="HE46" s="316"/>
      <c r="HF46" s="316"/>
      <c r="HG46" s="316"/>
      <c r="HH46" s="316"/>
      <c r="HI46" s="316"/>
      <c r="HJ46" s="316"/>
      <c r="HK46" s="316"/>
      <c r="HL46" s="316"/>
      <c r="HM46" s="316"/>
      <c r="HN46" s="316"/>
      <c r="HO46" s="316"/>
      <c r="HP46" s="316"/>
      <c r="HQ46" s="316"/>
      <c r="HR46" s="316"/>
      <c r="HS46" s="316"/>
      <c r="HT46" s="316"/>
      <c r="HU46" s="316"/>
      <c r="HV46" s="316"/>
      <c r="HW46" s="316"/>
      <c r="HX46" s="316"/>
      <c r="HY46" s="316"/>
      <c r="HZ46" s="316"/>
    </row>
    <row r="47" spans="1:234" s="317" customFormat="1" ht="18" customHeight="1">
      <c r="A47" s="416"/>
      <c r="B47" s="374">
        <v>35</v>
      </c>
      <c r="C47" s="381"/>
      <c r="D47" s="387"/>
      <c r="E47" s="383"/>
      <c r="F47" s="381"/>
      <c r="G47" s="388"/>
      <c r="H47" s="388"/>
      <c r="I47" s="381"/>
      <c r="J47" s="381"/>
      <c r="K47" s="381"/>
      <c r="L47" s="381"/>
      <c r="M47" s="381"/>
      <c r="N47" s="381"/>
      <c r="O47" s="384"/>
      <c r="P47" s="381"/>
      <c r="Q47" s="381"/>
      <c r="R47" s="384"/>
      <c r="S47" s="381"/>
      <c r="T47" s="381"/>
      <c r="U47" s="384"/>
      <c r="V47" s="381"/>
      <c r="W47" s="381"/>
      <c r="X47" s="384"/>
      <c r="Y47" s="389"/>
      <c r="Z47" s="389"/>
      <c r="AA47" s="389"/>
      <c r="AB47" s="389"/>
      <c r="AC47" s="386"/>
      <c r="AD47" s="416"/>
      <c r="AE47" s="316"/>
      <c r="AF47" s="316"/>
      <c r="AG47" s="316"/>
      <c r="AH47" s="316"/>
      <c r="AI47" s="316"/>
      <c r="AJ47" s="316"/>
      <c r="AK47" s="316"/>
      <c r="AL47" s="316"/>
      <c r="AM47" s="316"/>
      <c r="AN47" s="316"/>
      <c r="AO47" s="316"/>
      <c r="AP47" s="316"/>
      <c r="AQ47" s="316"/>
      <c r="AR47" s="316"/>
      <c r="AS47" s="316"/>
      <c r="AT47" s="316"/>
      <c r="AU47" s="316"/>
      <c r="AV47" s="316"/>
      <c r="AW47" s="316"/>
      <c r="AX47" s="316"/>
      <c r="AY47" s="316"/>
      <c r="AZ47" s="316"/>
      <c r="BA47" s="316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  <c r="BL47" s="316"/>
      <c r="BM47" s="316"/>
      <c r="BN47" s="316"/>
      <c r="BO47" s="316"/>
      <c r="BP47" s="316"/>
      <c r="BQ47" s="316"/>
      <c r="BR47" s="316"/>
      <c r="BS47" s="316"/>
      <c r="BT47" s="316"/>
      <c r="BU47" s="316"/>
      <c r="BV47" s="316"/>
      <c r="BW47" s="316"/>
      <c r="BX47" s="316"/>
      <c r="BY47" s="316"/>
      <c r="BZ47" s="316"/>
      <c r="CA47" s="316"/>
      <c r="CB47" s="316"/>
      <c r="CC47" s="316"/>
      <c r="CD47" s="316"/>
      <c r="CE47" s="316"/>
      <c r="CF47" s="316"/>
      <c r="CG47" s="316"/>
      <c r="CH47" s="316"/>
      <c r="CI47" s="316"/>
      <c r="CJ47" s="316"/>
      <c r="CK47" s="316"/>
      <c r="CL47" s="316"/>
      <c r="CM47" s="316"/>
      <c r="CN47" s="316"/>
      <c r="CO47" s="316"/>
      <c r="CP47" s="316"/>
      <c r="CQ47" s="316"/>
      <c r="CR47" s="316"/>
      <c r="CS47" s="316"/>
      <c r="CT47" s="316"/>
      <c r="CU47" s="316"/>
      <c r="CV47" s="316"/>
      <c r="CW47" s="316"/>
      <c r="CX47" s="316"/>
      <c r="CY47" s="316"/>
      <c r="CZ47" s="316"/>
      <c r="DA47" s="316"/>
      <c r="DB47" s="316"/>
      <c r="DC47" s="316"/>
      <c r="DD47" s="316"/>
      <c r="DE47" s="316"/>
      <c r="DF47" s="316"/>
      <c r="DG47" s="316"/>
      <c r="DH47" s="316"/>
      <c r="DI47" s="316"/>
      <c r="DJ47" s="316"/>
      <c r="DK47" s="316"/>
      <c r="DL47" s="316"/>
      <c r="DM47" s="316"/>
      <c r="DN47" s="316"/>
      <c r="DO47" s="316"/>
      <c r="DP47" s="316"/>
      <c r="DQ47" s="316"/>
      <c r="DR47" s="316"/>
      <c r="DS47" s="316"/>
      <c r="DT47" s="316"/>
      <c r="DU47" s="316"/>
      <c r="DV47" s="316"/>
      <c r="DW47" s="316"/>
      <c r="DX47" s="316"/>
      <c r="DY47" s="316"/>
      <c r="DZ47" s="316"/>
      <c r="EA47" s="316"/>
      <c r="EB47" s="316"/>
      <c r="EC47" s="316"/>
      <c r="ED47" s="316"/>
      <c r="EE47" s="316"/>
      <c r="EF47" s="316"/>
      <c r="EG47" s="316"/>
      <c r="EH47" s="316"/>
      <c r="EI47" s="316"/>
      <c r="EJ47" s="316"/>
      <c r="EK47" s="316"/>
      <c r="EL47" s="316"/>
      <c r="EM47" s="316"/>
      <c r="EN47" s="316"/>
      <c r="EO47" s="316"/>
      <c r="EP47" s="316"/>
      <c r="EQ47" s="316"/>
      <c r="ER47" s="316"/>
      <c r="ES47" s="316"/>
      <c r="ET47" s="316"/>
      <c r="EU47" s="316"/>
      <c r="EV47" s="316"/>
      <c r="EW47" s="316"/>
      <c r="EX47" s="316"/>
      <c r="EY47" s="316"/>
      <c r="EZ47" s="316"/>
      <c r="FA47" s="316"/>
      <c r="FB47" s="316"/>
      <c r="FC47" s="316"/>
      <c r="FD47" s="316"/>
      <c r="FE47" s="316"/>
      <c r="FF47" s="316"/>
      <c r="FG47" s="316"/>
      <c r="FH47" s="316"/>
      <c r="FI47" s="316"/>
      <c r="FJ47" s="316"/>
      <c r="FK47" s="316"/>
      <c r="FL47" s="316"/>
      <c r="FM47" s="316"/>
      <c r="FN47" s="316"/>
      <c r="FO47" s="316"/>
      <c r="FP47" s="316"/>
      <c r="FQ47" s="316"/>
      <c r="FR47" s="316"/>
      <c r="FS47" s="316"/>
      <c r="FT47" s="316"/>
      <c r="FU47" s="316"/>
      <c r="FV47" s="316"/>
      <c r="FW47" s="316"/>
      <c r="FX47" s="316"/>
      <c r="FY47" s="316"/>
      <c r="FZ47" s="316"/>
      <c r="GA47" s="316"/>
      <c r="GB47" s="316"/>
      <c r="GC47" s="316"/>
      <c r="GD47" s="316"/>
      <c r="GE47" s="316"/>
      <c r="GF47" s="316"/>
      <c r="GG47" s="316"/>
      <c r="GH47" s="316"/>
      <c r="GI47" s="316"/>
      <c r="GJ47" s="316"/>
      <c r="GK47" s="316"/>
      <c r="GL47" s="316"/>
      <c r="GM47" s="316"/>
      <c r="GN47" s="316"/>
      <c r="GO47" s="316"/>
      <c r="GP47" s="316"/>
      <c r="GQ47" s="316"/>
      <c r="GR47" s="316"/>
      <c r="GS47" s="316"/>
      <c r="GT47" s="316"/>
      <c r="GU47" s="316"/>
      <c r="GV47" s="316"/>
      <c r="GW47" s="316"/>
      <c r="GX47" s="316"/>
      <c r="GY47" s="316"/>
      <c r="GZ47" s="316"/>
      <c r="HA47" s="316"/>
      <c r="HB47" s="316"/>
      <c r="HC47" s="316"/>
      <c r="HD47" s="316"/>
      <c r="HE47" s="316"/>
      <c r="HF47" s="316"/>
      <c r="HG47" s="316"/>
      <c r="HH47" s="316"/>
      <c r="HI47" s="316"/>
      <c r="HJ47" s="316"/>
      <c r="HK47" s="316"/>
      <c r="HL47" s="316"/>
      <c r="HM47" s="316"/>
      <c r="HN47" s="316"/>
      <c r="HO47" s="316"/>
      <c r="HP47" s="316"/>
      <c r="HQ47" s="316"/>
      <c r="HR47" s="316"/>
      <c r="HS47" s="316"/>
      <c r="HT47" s="316"/>
      <c r="HU47" s="316"/>
      <c r="HV47" s="316"/>
      <c r="HW47" s="316"/>
      <c r="HX47" s="316"/>
      <c r="HY47" s="316"/>
      <c r="HZ47" s="316"/>
    </row>
    <row r="48" spans="1:234" s="317" customFormat="1" ht="18" customHeight="1">
      <c r="A48" s="416"/>
      <c r="B48" s="375">
        <v>36</v>
      </c>
      <c r="C48" s="381"/>
      <c r="D48" s="387"/>
      <c r="E48" s="394"/>
      <c r="F48" s="381"/>
      <c r="G48" s="388"/>
      <c r="H48" s="388"/>
      <c r="I48" s="381"/>
      <c r="J48" s="381"/>
      <c r="K48" s="381"/>
      <c r="L48" s="381"/>
      <c r="M48" s="381"/>
      <c r="N48" s="381"/>
      <c r="O48" s="384"/>
      <c r="P48" s="381"/>
      <c r="Q48" s="381"/>
      <c r="R48" s="384"/>
      <c r="S48" s="381"/>
      <c r="T48" s="381"/>
      <c r="U48" s="384"/>
      <c r="V48" s="381"/>
      <c r="W48" s="381"/>
      <c r="X48" s="384"/>
      <c r="Y48" s="389"/>
      <c r="Z48" s="389"/>
      <c r="AA48" s="389"/>
      <c r="AB48" s="389"/>
      <c r="AC48" s="386"/>
      <c r="AD48" s="416"/>
      <c r="AE48" s="316"/>
      <c r="AF48" s="316"/>
      <c r="AG48" s="316"/>
      <c r="AH48" s="316"/>
      <c r="AI48" s="316"/>
      <c r="AJ48" s="316"/>
      <c r="AK48" s="316"/>
      <c r="AL48" s="316"/>
      <c r="AM48" s="316"/>
      <c r="AN48" s="316"/>
      <c r="AO48" s="316"/>
      <c r="AP48" s="316"/>
      <c r="AQ48" s="316"/>
      <c r="AR48" s="316"/>
      <c r="AS48" s="316"/>
      <c r="AT48" s="316"/>
      <c r="AU48" s="316"/>
      <c r="AV48" s="316"/>
      <c r="AW48" s="316"/>
      <c r="AX48" s="316"/>
      <c r="AY48" s="316"/>
      <c r="AZ48" s="316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  <c r="BL48" s="316"/>
      <c r="BM48" s="316"/>
      <c r="BN48" s="316"/>
      <c r="BO48" s="316"/>
      <c r="BP48" s="316"/>
      <c r="BQ48" s="316"/>
      <c r="BR48" s="316"/>
      <c r="BS48" s="316"/>
      <c r="BT48" s="316"/>
      <c r="BU48" s="316"/>
      <c r="BV48" s="316"/>
      <c r="BW48" s="316"/>
      <c r="BX48" s="316"/>
      <c r="BY48" s="316"/>
      <c r="BZ48" s="316"/>
      <c r="CA48" s="316"/>
      <c r="CB48" s="316"/>
      <c r="CC48" s="316"/>
      <c r="CD48" s="316"/>
      <c r="CE48" s="316"/>
      <c r="CF48" s="316"/>
      <c r="CG48" s="316"/>
      <c r="CH48" s="316"/>
      <c r="CI48" s="316"/>
      <c r="CJ48" s="316"/>
      <c r="CK48" s="316"/>
      <c r="CL48" s="316"/>
      <c r="CM48" s="316"/>
      <c r="CN48" s="316"/>
      <c r="CO48" s="316"/>
      <c r="CP48" s="316"/>
      <c r="CQ48" s="316"/>
      <c r="CR48" s="316"/>
      <c r="CS48" s="316"/>
      <c r="CT48" s="316"/>
      <c r="CU48" s="316"/>
      <c r="CV48" s="316"/>
      <c r="CW48" s="316"/>
      <c r="CX48" s="316"/>
      <c r="CY48" s="316"/>
      <c r="CZ48" s="316"/>
      <c r="DA48" s="316"/>
      <c r="DB48" s="316"/>
      <c r="DC48" s="316"/>
      <c r="DD48" s="316"/>
      <c r="DE48" s="316"/>
      <c r="DF48" s="316"/>
      <c r="DG48" s="316"/>
      <c r="DH48" s="316"/>
      <c r="DI48" s="316"/>
      <c r="DJ48" s="316"/>
      <c r="DK48" s="316"/>
      <c r="DL48" s="316"/>
      <c r="DM48" s="316"/>
      <c r="DN48" s="316"/>
      <c r="DO48" s="316"/>
      <c r="DP48" s="316"/>
      <c r="DQ48" s="316"/>
      <c r="DR48" s="316"/>
      <c r="DS48" s="316"/>
      <c r="DT48" s="316"/>
      <c r="DU48" s="316"/>
      <c r="DV48" s="316"/>
      <c r="DW48" s="316"/>
      <c r="DX48" s="316"/>
      <c r="DY48" s="316"/>
      <c r="DZ48" s="316"/>
      <c r="EA48" s="316"/>
      <c r="EB48" s="316"/>
      <c r="EC48" s="316"/>
      <c r="ED48" s="316"/>
      <c r="EE48" s="316"/>
      <c r="EF48" s="316"/>
      <c r="EG48" s="316"/>
      <c r="EH48" s="316"/>
      <c r="EI48" s="316"/>
      <c r="EJ48" s="316"/>
      <c r="EK48" s="316"/>
      <c r="EL48" s="316"/>
      <c r="EM48" s="316"/>
      <c r="EN48" s="316"/>
      <c r="EO48" s="316"/>
      <c r="EP48" s="316"/>
      <c r="EQ48" s="316"/>
      <c r="ER48" s="316"/>
      <c r="ES48" s="316"/>
      <c r="ET48" s="316"/>
      <c r="EU48" s="316"/>
      <c r="EV48" s="316"/>
      <c r="EW48" s="316"/>
      <c r="EX48" s="316"/>
      <c r="EY48" s="316"/>
      <c r="EZ48" s="316"/>
      <c r="FA48" s="316"/>
      <c r="FB48" s="316"/>
      <c r="FC48" s="316"/>
      <c r="FD48" s="316"/>
      <c r="FE48" s="316"/>
      <c r="FF48" s="316"/>
      <c r="FG48" s="316"/>
      <c r="FH48" s="316"/>
      <c r="FI48" s="316"/>
      <c r="FJ48" s="316"/>
      <c r="FK48" s="316"/>
      <c r="FL48" s="316"/>
      <c r="FM48" s="316"/>
      <c r="FN48" s="316"/>
      <c r="FO48" s="316"/>
      <c r="FP48" s="316"/>
      <c r="FQ48" s="316"/>
      <c r="FR48" s="316"/>
      <c r="FS48" s="316"/>
      <c r="FT48" s="316"/>
      <c r="FU48" s="316"/>
      <c r="FV48" s="316"/>
      <c r="FW48" s="316"/>
      <c r="FX48" s="316"/>
      <c r="FY48" s="316"/>
      <c r="FZ48" s="316"/>
      <c r="GA48" s="316"/>
      <c r="GB48" s="316"/>
      <c r="GC48" s="316"/>
      <c r="GD48" s="316"/>
      <c r="GE48" s="316"/>
      <c r="GF48" s="316"/>
      <c r="GG48" s="316"/>
      <c r="GH48" s="316"/>
      <c r="GI48" s="316"/>
      <c r="GJ48" s="316"/>
      <c r="GK48" s="316"/>
      <c r="GL48" s="316"/>
      <c r="GM48" s="316"/>
      <c r="GN48" s="316"/>
      <c r="GO48" s="316"/>
      <c r="GP48" s="316"/>
      <c r="GQ48" s="316"/>
      <c r="GR48" s="316"/>
      <c r="GS48" s="316"/>
      <c r="GT48" s="316"/>
      <c r="GU48" s="316"/>
      <c r="GV48" s="316"/>
      <c r="GW48" s="316"/>
      <c r="GX48" s="316"/>
      <c r="GY48" s="316"/>
      <c r="GZ48" s="316"/>
      <c r="HA48" s="316"/>
      <c r="HB48" s="316"/>
      <c r="HC48" s="316"/>
      <c r="HD48" s="316"/>
      <c r="HE48" s="316"/>
      <c r="HF48" s="316"/>
      <c r="HG48" s="316"/>
      <c r="HH48" s="316"/>
      <c r="HI48" s="316"/>
      <c r="HJ48" s="316"/>
      <c r="HK48" s="316"/>
      <c r="HL48" s="316"/>
      <c r="HM48" s="316"/>
      <c r="HN48" s="316"/>
      <c r="HO48" s="316"/>
      <c r="HP48" s="316"/>
      <c r="HQ48" s="316"/>
      <c r="HR48" s="316"/>
      <c r="HS48" s="316"/>
      <c r="HT48" s="316"/>
      <c r="HU48" s="316"/>
      <c r="HV48" s="316"/>
      <c r="HW48" s="316"/>
      <c r="HX48" s="316"/>
      <c r="HY48" s="316"/>
      <c r="HZ48" s="316"/>
    </row>
    <row r="49" spans="1:234" s="317" customFormat="1" ht="18" customHeight="1">
      <c r="A49" s="416"/>
      <c r="B49" s="374">
        <v>37</v>
      </c>
      <c r="C49" s="381"/>
      <c r="D49" s="387"/>
      <c r="E49" s="394"/>
      <c r="F49" s="381"/>
      <c r="G49" s="388"/>
      <c r="H49" s="388"/>
      <c r="I49" s="381"/>
      <c r="J49" s="381"/>
      <c r="K49" s="381"/>
      <c r="L49" s="381"/>
      <c r="M49" s="381"/>
      <c r="N49" s="381"/>
      <c r="O49" s="384"/>
      <c r="P49" s="381"/>
      <c r="Q49" s="381"/>
      <c r="R49" s="384"/>
      <c r="S49" s="381"/>
      <c r="T49" s="381"/>
      <c r="U49" s="384"/>
      <c r="V49" s="381"/>
      <c r="W49" s="381"/>
      <c r="X49" s="384"/>
      <c r="Y49" s="389"/>
      <c r="Z49" s="389"/>
      <c r="AA49" s="389"/>
      <c r="AB49" s="389"/>
      <c r="AC49" s="386"/>
      <c r="AD49" s="416"/>
      <c r="AE49" s="316"/>
      <c r="AF49" s="316"/>
      <c r="AG49" s="316"/>
      <c r="AH49" s="316"/>
      <c r="AI49" s="316"/>
      <c r="AJ49" s="316"/>
      <c r="AK49" s="316"/>
      <c r="AL49" s="316"/>
      <c r="AM49" s="316"/>
      <c r="AN49" s="316"/>
      <c r="AO49" s="316"/>
      <c r="AP49" s="316"/>
      <c r="AQ49" s="316"/>
      <c r="AR49" s="316"/>
      <c r="AS49" s="316"/>
      <c r="AT49" s="316"/>
      <c r="AU49" s="316"/>
      <c r="AV49" s="316"/>
      <c r="AW49" s="316"/>
      <c r="AX49" s="316"/>
      <c r="AY49" s="316"/>
      <c r="AZ49" s="316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  <c r="BL49" s="316"/>
      <c r="BM49" s="316"/>
      <c r="BN49" s="316"/>
      <c r="BO49" s="316"/>
      <c r="BP49" s="316"/>
      <c r="BQ49" s="316"/>
      <c r="BR49" s="316"/>
      <c r="BS49" s="316"/>
      <c r="BT49" s="316"/>
      <c r="BU49" s="316"/>
      <c r="BV49" s="316"/>
      <c r="BW49" s="316"/>
      <c r="BX49" s="316"/>
      <c r="BY49" s="316"/>
      <c r="BZ49" s="316"/>
      <c r="CA49" s="316"/>
      <c r="CB49" s="316"/>
      <c r="CC49" s="316"/>
      <c r="CD49" s="316"/>
      <c r="CE49" s="316"/>
      <c r="CF49" s="316"/>
      <c r="CG49" s="316"/>
      <c r="CH49" s="316"/>
      <c r="CI49" s="316"/>
      <c r="CJ49" s="316"/>
      <c r="CK49" s="316"/>
      <c r="CL49" s="316"/>
      <c r="CM49" s="316"/>
      <c r="CN49" s="316"/>
      <c r="CO49" s="316"/>
      <c r="CP49" s="316"/>
      <c r="CQ49" s="316"/>
      <c r="CR49" s="316"/>
      <c r="CS49" s="316"/>
      <c r="CT49" s="316"/>
      <c r="CU49" s="316"/>
      <c r="CV49" s="316"/>
      <c r="CW49" s="316"/>
      <c r="CX49" s="316"/>
      <c r="CY49" s="316"/>
      <c r="CZ49" s="316"/>
      <c r="DA49" s="316"/>
      <c r="DB49" s="316"/>
      <c r="DC49" s="316"/>
      <c r="DD49" s="316"/>
      <c r="DE49" s="316"/>
      <c r="DF49" s="316"/>
      <c r="DG49" s="316"/>
      <c r="DH49" s="316"/>
      <c r="DI49" s="316"/>
      <c r="DJ49" s="316"/>
      <c r="DK49" s="316"/>
      <c r="DL49" s="316"/>
      <c r="DM49" s="316"/>
      <c r="DN49" s="316"/>
      <c r="DO49" s="316"/>
      <c r="DP49" s="316"/>
      <c r="DQ49" s="316"/>
      <c r="DR49" s="316"/>
      <c r="DS49" s="316"/>
      <c r="DT49" s="316"/>
      <c r="DU49" s="316"/>
      <c r="DV49" s="316"/>
      <c r="DW49" s="316"/>
      <c r="DX49" s="316"/>
      <c r="DY49" s="316"/>
      <c r="DZ49" s="316"/>
      <c r="EA49" s="316"/>
      <c r="EB49" s="316"/>
      <c r="EC49" s="316"/>
      <c r="ED49" s="316"/>
      <c r="EE49" s="316"/>
      <c r="EF49" s="316"/>
      <c r="EG49" s="316"/>
      <c r="EH49" s="316"/>
      <c r="EI49" s="316"/>
      <c r="EJ49" s="316"/>
      <c r="EK49" s="316"/>
      <c r="EL49" s="316"/>
      <c r="EM49" s="316"/>
      <c r="EN49" s="316"/>
      <c r="EO49" s="316"/>
      <c r="EP49" s="316"/>
      <c r="EQ49" s="316"/>
      <c r="ER49" s="316"/>
      <c r="ES49" s="316"/>
      <c r="ET49" s="316"/>
      <c r="EU49" s="316"/>
      <c r="EV49" s="316"/>
      <c r="EW49" s="316"/>
      <c r="EX49" s="316"/>
      <c r="EY49" s="316"/>
      <c r="EZ49" s="316"/>
      <c r="FA49" s="316"/>
      <c r="FB49" s="316"/>
      <c r="FC49" s="316"/>
      <c r="FD49" s="316"/>
      <c r="FE49" s="316"/>
      <c r="FF49" s="316"/>
      <c r="FG49" s="316"/>
      <c r="FH49" s="316"/>
      <c r="FI49" s="316"/>
      <c r="FJ49" s="316"/>
      <c r="FK49" s="316"/>
      <c r="FL49" s="316"/>
      <c r="FM49" s="316"/>
      <c r="FN49" s="316"/>
      <c r="FO49" s="316"/>
      <c r="FP49" s="316"/>
      <c r="FQ49" s="316"/>
      <c r="FR49" s="316"/>
      <c r="FS49" s="316"/>
      <c r="FT49" s="316"/>
      <c r="FU49" s="316"/>
      <c r="FV49" s="316"/>
      <c r="FW49" s="316"/>
      <c r="FX49" s="316"/>
      <c r="FY49" s="316"/>
      <c r="FZ49" s="316"/>
      <c r="GA49" s="316"/>
      <c r="GB49" s="316"/>
      <c r="GC49" s="316"/>
      <c r="GD49" s="316"/>
      <c r="GE49" s="316"/>
      <c r="GF49" s="316"/>
      <c r="GG49" s="316"/>
      <c r="GH49" s="316"/>
      <c r="GI49" s="316"/>
      <c r="GJ49" s="316"/>
      <c r="GK49" s="316"/>
      <c r="GL49" s="316"/>
      <c r="GM49" s="316"/>
      <c r="GN49" s="316"/>
      <c r="GO49" s="316"/>
      <c r="GP49" s="316"/>
      <c r="GQ49" s="316"/>
      <c r="GR49" s="316"/>
      <c r="GS49" s="316"/>
      <c r="GT49" s="316"/>
      <c r="GU49" s="316"/>
      <c r="GV49" s="316"/>
      <c r="GW49" s="316"/>
      <c r="GX49" s="316"/>
      <c r="GY49" s="316"/>
      <c r="GZ49" s="316"/>
      <c r="HA49" s="316"/>
      <c r="HB49" s="316"/>
      <c r="HC49" s="316"/>
      <c r="HD49" s="316"/>
      <c r="HE49" s="316"/>
      <c r="HF49" s="316"/>
      <c r="HG49" s="316"/>
      <c r="HH49" s="316"/>
      <c r="HI49" s="316"/>
      <c r="HJ49" s="316"/>
      <c r="HK49" s="316"/>
      <c r="HL49" s="316"/>
      <c r="HM49" s="316"/>
      <c r="HN49" s="316"/>
      <c r="HO49" s="316"/>
      <c r="HP49" s="316"/>
      <c r="HQ49" s="316"/>
      <c r="HR49" s="316"/>
      <c r="HS49" s="316"/>
      <c r="HT49" s="316"/>
      <c r="HU49" s="316"/>
      <c r="HV49" s="316"/>
      <c r="HW49" s="316"/>
      <c r="HX49" s="316"/>
      <c r="HY49" s="316"/>
      <c r="HZ49" s="316"/>
    </row>
    <row r="50" spans="1:234" s="317" customFormat="1" ht="18" customHeight="1">
      <c r="A50" s="416"/>
      <c r="B50" s="375">
        <v>38</v>
      </c>
      <c r="C50" s="381"/>
      <c r="D50" s="387"/>
      <c r="E50" s="383"/>
      <c r="F50" s="381"/>
      <c r="G50" s="388"/>
      <c r="H50" s="388"/>
      <c r="I50" s="381"/>
      <c r="J50" s="381"/>
      <c r="K50" s="381"/>
      <c r="L50" s="381"/>
      <c r="M50" s="381"/>
      <c r="N50" s="381"/>
      <c r="O50" s="384"/>
      <c r="P50" s="381"/>
      <c r="Q50" s="381"/>
      <c r="R50" s="384"/>
      <c r="S50" s="381"/>
      <c r="T50" s="381"/>
      <c r="U50" s="384"/>
      <c r="V50" s="381"/>
      <c r="W50" s="381"/>
      <c r="X50" s="384"/>
      <c r="Y50" s="389"/>
      <c r="Z50" s="389"/>
      <c r="AA50" s="389"/>
      <c r="AB50" s="389"/>
      <c r="AC50" s="386"/>
      <c r="AD50" s="416"/>
      <c r="AE50" s="316"/>
      <c r="AF50" s="316"/>
      <c r="AG50" s="316"/>
      <c r="AH50" s="316"/>
      <c r="AI50" s="316"/>
      <c r="AJ50" s="316"/>
      <c r="AK50" s="316"/>
      <c r="AL50" s="316"/>
      <c r="AM50" s="316"/>
      <c r="AN50" s="316"/>
      <c r="AO50" s="316"/>
      <c r="AP50" s="316"/>
      <c r="AQ50" s="316"/>
      <c r="AR50" s="316"/>
      <c r="AS50" s="316"/>
      <c r="AT50" s="316"/>
      <c r="AU50" s="316"/>
      <c r="AV50" s="316"/>
      <c r="AW50" s="316"/>
      <c r="AX50" s="316"/>
      <c r="AY50" s="316"/>
      <c r="AZ50" s="316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  <c r="BL50" s="316"/>
      <c r="BM50" s="316"/>
      <c r="BN50" s="316"/>
      <c r="BO50" s="316"/>
      <c r="BP50" s="316"/>
      <c r="BQ50" s="316"/>
      <c r="BR50" s="316"/>
      <c r="BS50" s="316"/>
      <c r="BT50" s="316"/>
      <c r="BU50" s="316"/>
      <c r="BV50" s="316"/>
      <c r="BW50" s="316"/>
      <c r="BX50" s="316"/>
      <c r="BY50" s="316"/>
      <c r="BZ50" s="316"/>
      <c r="CA50" s="316"/>
      <c r="CB50" s="316"/>
      <c r="CC50" s="316"/>
      <c r="CD50" s="316"/>
      <c r="CE50" s="316"/>
      <c r="CF50" s="316"/>
      <c r="CG50" s="316"/>
      <c r="CH50" s="316"/>
      <c r="CI50" s="316"/>
      <c r="CJ50" s="316"/>
      <c r="CK50" s="316"/>
      <c r="CL50" s="316"/>
      <c r="CM50" s="316"/>
      <c r="CN50" s="316"/>
      <c r="CO50" s="316"/>
      <c r="CP50" s="316"/>
      <c r="CQ50" s="316"/>
      <c r="CR50" s="316"/>
      <c r="CS50" s="316"/>
      <c r="CT50" s="316"/>
      <c r="CU50" s="316"/>
      <c r="CV50" s="316"/>
      <c r="CW50" s="316"/>
      <c r="CX50" s="316"/>
      <c r="CY50" s="316"/>
      <c r="CZ50" s="316"/>
      <c r="DA50" s="316"/>
      <c r="DB50" s="316"/>
      <c r="DC50" s="316"/>
      <c r="DD50" s="316"/>
      <c r="DE50" s="316"/>
      <c r="DF50" s="316"/>
      <c r="DG50" s="316"/>
      <c r="DH50" s="316"/>
      <c r="DI50" s="316"/>
      <c r="DJ50" s="316"/>
      <c r="DK50" s="316"/>
      <c r="DL50" s="316"/>
      <c r="DM50" s="316"/>
      <c r="DN50" s="316"/>
      <c r="DO50" s="316"/>
      <c r="DP50" s="316"/>
      <c r="DQ50" s="316"/>
      <c r="DR50" s="316"/>
      <c r="DS50" s="316"/>
      <c r="DT50" s="316"/>
      <c r="DU50" s="316"/>
      <c r="DV50" s="316"/>
      <c r="DW50" s="316"/>
      <c r="DX50" s="316"/>
      <c r="DY50" s="316"/>
      <c r="DZ50" s="316"/>
      <c r="EA50" s="316"/>
      <c r="EB50" s="316"/>
      <c r="EC50" s="316"/>
      <c r="ED50" s="316"/>
      <c r="EE50" s="316"/>
      <c r="EF50" s="316"/>
      <c r="EG50" s="316"/>
      <c r="EH50" s="316"/>
      <c r="EI50" s="316"/>
      <c r="EJ50" s="316"/>
      <c r="EK50" s="316"/>
      <c r="EL50" s="316"/>
      <c r="EM50" s="316"/>
      <c r="EN50" s="316"/>
      <c r="EO50" s="316"/>
      <c r="EP50" s="316"/>
      <c r="EQ50" s="316"/>
      <c r="ER50" s="316"/>
      <c r="ES50" s="316"/>
      <c r="ET50" s="316"/>
      <c r="EU50" s="316"/>
      <c r="EV50" s="316"/>
      <c r="EW50" s="316"/>
      <c r="EX50" s="316"/>
      <c r="EY50" s="316"/>
      <c r="EZ50" s="316"/>
      <c r="FA50" s="316"/>
      <c r="FB50" s="316"/>
      <c r="FC50" s="316"/>
      <c r="FD50" s="316"/>
      <c r="FE50" s="316"/>
      <c r="FF50" s="316"/>
      <c r="FG50" s="316"/>
      <c r="FH50" s="316"/>
      <c r="FI50" s="316"/>
      <c r="FJ50" s="316"/>
      <c r="FK50" s="316"/>
      <c r="FL50" s="316"/>
      <c r="FM50" s="316"/>
      <c r="FN50" s="316"/>
      <c r="FO50" s="316"/>
      <c r="FP50" s="316"/>
      <c r="FQ50" s="316"/>
      <c r="FR50" s="316"/>
      <c r="FS50" s="316"/>
      <c r="FT50" s="316"/>
      <c r="FU50" s="316"/>
      <c r="FV50" s="316"/>
      <c r="FW50" s="316"/>
      <c r="FX50" s="316"/>
      <c r="FY50" s="316"/>
      <c r="FZ50" s="316"/>
      <c r="GA50" s="316"/>
      <c r="GB50" s="316"/>
      <c r="GC50" s="316"/>
      <c r="GD50" s="316"/>
      <c r="GE50" s="316"/>
      <c r="GF50" s="316"/>
      <c r="GG50" s="316"/>
      <c r="GH50" s="316"/>
      <c r="GI50" s="316"/>
      <c r="GJ50" s="316"/>
      <c r="GK50" s="316"/>
      <c r="GL50" s="316"/>
      <c r="GM50" s="316"/>
      <c r="GN50" s="316"/>
      <c r="GO50" s="316"/>
      <c r="GP50" s="316"/>
      <c r="GQ50" s="316"/>
      <c r="GR50" s="316"/>
      <c r="GS50" s="316"/>
      <c r="GT50" s="316"/>
      <c r="GU50" s="316"/>
      <c r="GV50" s="316"/>
      <c r="GW50" s="316"/>
      <c r="GX50" s="316"/>
      <c r="GY50" s="316"/>
      <c r="GZ50" s="316"/>
      <c r="HA50" s="316"/>
      <c r="HB50" s="316"/>
      <c r="HC50" s="316"/>
      <c r="HD50" s="316"/>
      <c r="HE50" s="316"/>
      <c r="HF50" s="316"/>
      <c r="HG50" s="316"/>
      <c r="HH50" s="316"/>
      <c r="HI50" s="316"/>
      <c r="HJ50" s="316"/>
      <c r="HK50" s="316"/>
      <c r="HL50" s="316"/>
      <c r="HM50" s="316"/>
      <c r="HN50" s="316"/>
      <c r="HO50" s="316"/>
      <c r="HP50" s="316"/>
      <c r="HQ50" s="316"/>
      <c r="HR50" s="316"/>
      <c r="HS50" s="316"/>
      <c r="HT50" s="316"/>
      <c r="HU50" s="316"/>
      <c r="HV50" s="316"/>
      <c r="HW50" s="316"/>
      <c r="HX50" s="316"/>
      <c r="HY50" s="316"/>
      <c r="HZ50" s="316"/>
    </row>
    <row r="51" spans="1:234" s="317" customFormat="1" ht="18" customHeight="1">
      <c r="A51" s="416"/>
      <c r="B51" s="374">
        <v>39</v>
      </c>
      <c r="C51" s="381"/>
      <c r="D51" s="387"/>
      <c r="E51" s="383"/>
      <c r="F51" s="381"/>
      <c r="G51" s="388"/>
      <c r="H51" s="388"/>
      <c r="I51" s="381"/>
      <c r="J51" s="381"/>
      <c r="K51" s="381"/>
      <c r="L51" s="381"/>
      <c r="M51" s="381"/>
      <c r="N51" s="381"/>
      <c r="O51" s="384"/>
      <c r="P51" s="381"/>
      <c r="Q51" s="381"/>
      <c r="R51" s="384"/>
      <c r="S51" s="381"/>
      <c r="T51" s="381"/>
      <c r="U51" s="384"/>
      <c r="V51" s="381"/>
      <c r="W51" s="381"/>
      <c r="X51" s="384"/>
      <c r="Y51" s="389"/>
      <c r="Z51" s="389"/>
      <c r="AA51" s="389"/>
      <c r="AB51" s="389"/>
      <c r="AC51" s="386"/>
      <c r="AD51" s="416"/>
      <c r="AE51" s="316"/>
      <c r="AF51" s="316"/>
      <c r="AG51" s="316"/>
      <c r="AH51" s="316"/>
      <c r="AI51" s="316"/>
      <c r="AJ51" s="316"/>
      <c r="AK51" s="316"/>
      <c r="AL51" s="316"/>
      <c r="AM51" s="316"/>
      <c r="AN51" s="316"/>
      <c r="AO51" s="316"/>
      <c r="AP51" s="316"/>
      <c r="AQ51" s="316"/>
      <c r="AR51" s="316"/>
      <c r="AS51" s="316"/>
      <c r="AT51" s="316"/>
      <c r="AU51" s="316"/>
      <c r="AV51" s="316"/>
      <c r="AW51" s="316"/>
      <c r="AX51" s="316"/>
      <c r="AY51" s="316"/>
      <c r="AZ51" s="316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  <c r="BL51" s="316"/>
      <c r="BM51" s="316"/>
      <c r="BN51" s="316"/>
      <c r="BO51" s="316"/>
      <c r="BP51" s="316"/>
      <c r="BQ51" s="316"/>
      <c r="BR51" s="316"/>
      <c r="BS51" s="316"/>
      <c r="BT51" s="316"/>
      <c r="BU51" s="316"/>
      <c r="BV51" s="316"/>
      <c r="BW51" s="316"/>
      <c r="BX51" s="316"/>
      <c r="BY51" s="316"/>
      <c r="BZ51" s="316"/>
      <c r="CA51" s="316"/>
      <c r="CB51" s="316"/>
      <c r="CC51" s="316"/>
      <c r="CD51" s="316"/>
      <c r="CE51" s="316"/>
      <c r="CF51" s="316"/>
      <c r="CG51" s="316"/>
      <c r="CH51" s="316"/>
      <c r="CI51" s="316"/>
      <c r="CJ51" s="316"/>
      <c r="CK51" s="316"/>
      <c r="CL51" s="316"/>
      <c r="CM51" s="316"/>
      <c r="CN51" s="316"/>
      <c r="CO51" s="316"/>
      <c r="CP51" s="316"/>
      <c r="CQ51" s="316"/>
      <c r="CR51" s="316"/>
      <c r="CS51" s="316"/>
      <c r="CT51" s="316"/>
      <c r="CU51" s="316"/>
      <c r="CV51" s="316"/>
      <c r="CW51" s="316"/>
      <c r="CX51" s="316"/>
      <c r="CY51" s="316"/>
      <c r="CZ51" s="316"/>
      <c r="DA51" s="316"/>
      <c r="DB51" s="316"/>
      <c r="DC51" s="316"/>
      <c r="DD51" s="316"/>
      <c r="DE51" s="316"/>
      <c r="DF51" s="316"/>
      <c r="DG51" s="316"/>
      <c r="DH51" s="316"/>
      <c r="DI51" s="316"/>
      <c r="DJ51" s="316"/>
      <c r="DK51" s="316"/>
      <c r="DL51" s="316"/>
      <c r="DM51" s="316"/>
      <c r="DN51" s="316"/>
      <c r="DO51" s="316"/>
      <c r="DP51" s="316"/>
      <c r="DQ51" s="316"/>
      <c r="DR51" s="316"/>
      <c r="DS51" s="316"/>
      <c r="DT51" s="316"/>
      <c r="DU51" s="316"/>
      <c r="DV51" s="316"/>
      <c r="DW51" s="316"/>
      <c r="DX51" s="316"/>
      <c r="DY51" s="316"/>
      <c r="DZ51" s="316"/>
      <c r="EA51" s="316"/>
      <c r="EB51" s="316"/>
      <c r="EC51" s="316"/>
      <c r="ED51" s="316"/>
      <c r="EE51" s="316"/>
      <c r="EF51" s="316"/>
      <c r="EG51" s="316"/>
      <c r="EH51" s="316"/>
      <c r="EI51" s="316"/>
      <c r="EJ51" s="316"/>
      <c r="EK51" s="316"/>
      <c r="EL51" s="316"/>
      <c r="EM51" s="316"/>
      <c r="EN51" s="316"/>
      <c r="EO51" s="316"/>
      <c r="EP51" s="316"/>
      <c r="EQ51" s="316"/>
      <c r="ER51" s="316"/>
      <c r="ES51" s="316"/>
      <c r="ET51" s="316"/>
      <c r="EU51" s="316"/>
      <c r="EV51" s="316"/>
      <c r="EW51" s="316"/>
      <c r="EX51" s="316"/>
      <c r="EY51" s="316"/>
      <c r="EZ51" s="316"/>
      <c r="FA51" s="316"/>
      <c r="FB51" s="316"/>
      <c r="FC51" s="316"/>
      <c r="FD51" s="316"/>
      <c r="FE51" s="316"/>
      <c r="FF51" s="316"/>
      <c r="FG51" s="316"/>
      <c r="FH51" s="316"/>
      <c r="FI51" s="316"/>
      <c r="FJ51" s="316"/>
      <c r="FK51" s="316"/>
      <c r="FL51" s="316"/>
      <c r="FM51" s="316"/>
      <c r="FN51" s="316"/>
      <c r="FO51" s="316"/>
      <c r="FP51" s="316"/>
      <c r="FQ51" s="316"/>
      <c r="FR51" s="316"/>
      <c r="FS51" s="316"/>
      <c r="FT51" s="316"/>
      <c r="FU51" s="316"/>
      <c r="FV51" s="316"/>
      <c r="FW51" s="316"/>
      <c r="FX51" s="316"/>
      <c r="FY51" s="316"/>
      <c r="FZ51" s="316"/>
      <c r="GA51" s="316"/>
      <c r="GB51" s="316"/>
      <c r="GC51" s="316"/>
      <c r="GD51" s="316"/>
      <c r="GE51" s="316"/>
      <c r="GF51" s="316"/>
      <c r="GG51" s="316"/>
      <c r="GH51" s="316"/>
      <c r="GI51" s="316"/>
      <c r="GJ51" s="316"/>
      <c r="GK51" s="316"/>
      <c r="GL51" s="316"/>
      <c r="GM51" s="316"/>
      <c r="GN51" s="316"/>
      <c r="GO51" s="316"/>
      <c r="GP51" s="316"/>
      <c r="GQ51" s="316"/>
      <c r="GR51" s="316"/>
      <c r="GS51" s="316"/>
      <c r="GT51" s="316"/>
      <c r="GU51" s="316"/>
      <c r="GV51" s="316"/>
      <c r="GW51" s="316"/>
      <c r="GX51" s="316"/>
      <c r="GY51" s="316"/>
      <c r="GZ51" s="316"/>
      <c r="HA51" s="316"/>
      <c r="HB51" s="316"/>
      <c r="HC51" s="316"/>
      <c r="HD51" s="316"/>
      <c r="HE51" s="316"/>
      <c r="HF51" s="316"/>
      <c r="HG51" s="316"/>
      <c r="HH51" s="316"/>
      <c r="HI51" s="316"/>
      <c r="HJ51" s="316"/>
      <c r="HK51" s="316"/>
      <c r="HL51" s="316"/>
      <c r="HM51" s="316"/>
      <c r="HN51" s="316"/>
      <c r="HO51" s="316"/>
      <c r="HP51" s="316"/>
      <c r="HQ51" s="316"/>
      <c r="HR51" s="316"/>
      <c r="HS51" s="316"/>
      <c r="HT51" s="316"/>
      <c r="HU51" s="316"/>
      <c r="HV51" s="316"/>
      <c r="HW51" s="316"/>
      <c r="HX51" s="316"/>
      <c r="HY51" s="316"/>
      <c r="HZ51" s="316"/>
    </row>
    <row r="52" spans="1:234" s="317" customFormat="1" ht="18" customHeight="1">
      <c r="A52" s="416"/>
      <c r="B52" s="375">
        <v>40</v>
      </c>
      <c r="C52" s="381"/>
      <c r="D52" s="387"/>
      <c r="E52" s="390"/>
      <c r="F52" s="381"/>
      <c r="G52" s="388"/>
      <c r="H52" s="388"/>
      <c r="I52" s="381"/>
      <c r="J52" s="381"/>
      <c r="K52" s="381"/>
      <c r="L52" s="381"/>
      <c r="M52" s="381"/>
      <c r="N52" s="381"/>
      <c r="O52" s="384"/>
      <c r="P52" s="381"/>
      <c r="Q52" s="381"/>
      <c r="R52" s="384"/>
      <c r="S52" s="381"/>
      <c r="T52" s="381"/>
      <c r="U52" s="384"/>
      <c r="V52" s="381"/>
      <c r="W52" s="381"/>
      <c r="X52" s="384"/>
      <c r="Y52" s="389"/>
      <c r="Z52" s="389"/>
      <c r="AA52" s="389"/>
      <c r="AB52" s="389"/>
      <c r="AC52" s="386"/>
      <c r="AD52" s="416"/>
      <c r="AE52" s="316"/>
      <c r="AF52" s="316"/>
      <c r="AG52" s="316"/>
      <c r="AH52" s="316"/>
      <c r="AI52" s="316"/>
      <c r="AJ52" s="316"/>
      <c r="AK52" s="316"/>
      <c r="AL52" s="316"/>
      <c r="AM52" s="316"/>
      <c r="AN52" s="316"/>
      <c r="AO52" s="316"/>
      <c r="AP52" s="316"/>
      <c r="AQ52" s="316"/>
      <c r="AR52" s="316"/>
      <c r="AS52" s="316"/>
      <c r="AT52" s="316"/>
      <c r="AU52" s="316"/>
      <c r="AV52" s="316"/>
      <c r="AW52" s="316"/>
      <c r="AX52" s="316"/>
      <c r="AY52" s="316"/>
      <c r="AZ52" s="316"/>
      <c r="BA52" s="316"/>
      <c r="BB52" s="316"/>
      <c r="BC52" s="316"/>
      <c r="BD52" s="316"/>
      <c r="BE52" s="316"/>
      <c r="BF52" s="316"/>
      <c r="BG52" s="316"/>
      <c r="BH52" s="316"/>
      <c r="BI52" s="316"/>
      <c r="BJ52" s="316"/>
      <c r="BK52" s="316"/>
      <c r="BL52" s="316"/>
      <c r="BM52" s="316"/>
      <c r="BN52" s="316"/>
      <c r="BO52" s="316"/>
      <c r="BP52" s="316"/>
      <c r="BQ52" s="316"/>
      <c r="BR52" s="316"/>
      <c r="BS52" s="316"/>
      <c r="BT52" s="316"/>
      <c r="BU52" s="316"/>
      <c r="BV52" s="316"/>
      <c r="BW52" s="316"/>
      <c r="BX52" s="316"/>
      <c r="BY52" s="316"/>
      <c r="BZ52" s="316"/>
      <c r="CA52" s="316"/>
      <c r="CB52" s="316"/>
      <c r="CC52" s="316"/>
      <c r="CD52" s="316"/>
      <c r="CE52" s="316"/>
      <c r="CF52" s="316"/>
      <c r="CG52" s="316"/>
      <c r="CH52" s="316"/>
      <c r="CI52" s="316"/>
      <c r="CJ52" s="316"/>
      <c r="CK52" s="316"/>
      <c r="CL52" s="316"/>
      <c r="CM52" s="316"/>
      <c r="CN52" s="316"/>
      <c r="CO52" s="316"/>
      <c r="CP52" s="316"/>
      <c r="CQ52" s="316"/>
      <c r="CR52" s="316"/>
      <c r="CS52" s="316"/>
      <c r="CT52" s="316"/>
      <c r="CU52" s="316"/>
      <c r="CV52" s="316"/>
      <c r="CW52" s="316"/>
      <c r="CX52" s="316"/>
      <c r="CY52" s="316"/>
      <c r="CZ52" s="316"/>
      <c r="DA52" s="316"/>
      <c r="DB52" s="316"/>
      <c r="DC52" s="316"/>
      <c r="DD52" s="316"/>
      <c r="DE52" s="316"/>
      <c r="DF52" s="316"/>
      <c r="DG52" s="316"/>
      <c r="DH52" s="316"/>
      <c r="DI52" s="316"/>
      <c r="DJ52" s="316"/>
      <c r="DK52" s="316"/>
      <c r="DL52" s="316"/>
      <c r="DM52" s="316"/>
      <c r="DN52" s="316"/>
      <c r="DO52" s="316"/>
      <c r="DP52" s="316"/>
      <c r="DQ52" s="316"/>
      <c r="DR52" s="316"/>
      <c r="DS52" s="316"/>
      <c r="DT52" s="316"/>
      <c r="DU52" s="316"/>
      <c r="DV52" s="316"/>
      <c r="DW52" s="316"/>
      <c r="DX52" s="316"/>
      <c r="DY52" s="316"/>
      <c r="DZ52" s="316"/>
      <c r="EA52" s="316"/>
      <c r="EB52" s="316"/>
      <c r="EC52" s="316"/>
      <c r="ED52" s="316"/>
      <c r="EE52" s="316"/>
      <c r="EF52" s="316"/>
      <c r="EG52" s="316"/>
      <c r="EH52" s="316"/>
      <c r="EI52" s="316"/>
      <c r="EJ52" s="316"/>
      <c r="EK52" s="316"/>
      <c r="EL52" s="316"/>
      <c r="EM52" s="316"/>
      <c r="EN52" s="316"/>
      <c r="EO52" s="316"/>
      <c r="EP52" s="316"/>
      <c r="EQ52" s="316"/>
      <c r="ER52" s="316"/>
      <c r="ES52" s="316"/>
      <c r="ET52" s="316"/>
      <c r="EU52" s="316"/>
      <c r="EV52" s="316"/>
      <c r="EW52" s="316"/>
      <c r="EX52" s="316"/>
      <c r="EY52" s="316"/>
      <c r="EZ52" s="316"/>
      <c r="FA52" s="316"/>
      <c r="FB52" s="316"/>
      <c r="FC52" s="316"/>
      <c r="FD52" s="316"/>
      <c r="FE52" s="316"/>
      <c r="FF52" s="316"/>
      <c r="FG52" s="316"/>
      <c r="FH52" s="316"/>
      <c r="FI52" s="316"/>
      <c r="FJ52" s="316"/>
      <c r="FK52" s="316"/>
      <c r="FL52" s="316"/>
      <c r="FM52" s="316"/>
      <c r="FN52" s="316"/>
      <c r="FO52" s="316"/>
      <c r="FP52" s="316"/>
      <c r="FQ52" s="316"/>
      <c r="FR52" s="316"/>
      <c r="FS52" s="316"/>
      <c r="FT52" s="316"/>
      <c r="FU52" s="316"/>
      <c r="FV52" s="316"/>
      <c r="FW52" s="316"/>
      <c r="FX52" s="316"/>
      <c r="FY52" s="316"/>
      <c r="FZ52" s="316"/>
      <c r="GA52" s="316"/>
      <c r="GB52" s="316"/>
      <c r="GC52" s="316"/>
      <c r="GD52" s="316"/>
      <c r="GE52" s="316"/>
      <c r="GF52" s="316"/>
      <c r="GG52" s="316"/>
      <c r="GH52" s="316"/>
      <c r="GI52" s="316"/>
      <c r="GJ52" s="316"/>
      <c r="GK52" s="316"/>
      <c r="GL52" s="316"/>
      <c r="GM52" s="316"/>
      <c r="GN52" s="316"/>
      <c r="GO52" s="316"/>
      <c r="GP52" s="316"/>
      <c r="GQ52" s="316"/>
      <c r="GR52" s="316"/>
      <c r="GS52" s="316"/>
      <c r="GT52" s="316"/>
      <c r="GU52" s="316"/>
      <c r="GV52" s="316"/>
      <c r="GW52" s="316"/>
      <c r="GX52" s="316"/>
      <c r="GY52" s="316"/>
      <c r="GZ52" s="316"/>
      <c r="HA52" s="316"/>
      <c r="HB52" s="316"/>
      <c r="HC52" s="316"/>
      <c r="HD52" s="316"/>
      <c r="HE52" s="316"/>
      <c r="HF52" s="316"/>
      <c r="HG52" s="316"/>
      <c r="HH52" s="316"/>
      <c r="HI52" s="316"/>
      <c r="HJ52" s="316"/>
      <c r="HK52" s="316"/>
      <c r="HL52" s="316"/>
      <c r="HM52" s="316"/>
      <c r="HN52" s="316"/>
      <c r="HO52" s="316"/>
      <c r="HP52" s="316"/>
      <c r="HQ52" s="316"/>
      <c r="HR52" s="316"/>
      <c r="HS52" s="316"/>
      <c r="HT52" s="316"/>
      <c r="HU52" s="316"/>
      <c r="HV52" s="316"/>
      <c r="HW52" s="316"/>
      <c r="HX52" s="316"/>
      <c r="HY52" s="316"/>
      <c r="HZ52" s="316"/>
    </row>
    <row r="53" spans="1:234" s="317" customFormat="1" ht="18" customHeight="1">
      <c r="A53" s="416"/>
      <c r="B53" s="374">
        <v>41</v>
      </c>
      <c r="C53" s="381"/>
      <c r="D53" s="391"/>
      <c r="E53" s="392"/>
      <c r="F53" s="381"/>
      <c r="G53" s="393"/>
      <c r="H53" s="388"/>
      <c r="I53" s="381"/>
      <c r="J53" s="381"/>
      <c r="K53" s="381"/>
      <c r="L53" s="381"/>
      <c r="M53" s="381"/>
      <c r="N53" s="381"/>
      <c r="O53" s="384"/>
      <c r="P53" s="381"/>
      <c r="Q53" s="381"/>
      <c r="R53" s="384"/>
      <c r="S53" s="381"/>
      <c r="T53" s="381"/>
      <c r="U53" s="384"/>
      <c r="V53" s="381"/>
      <c r="W53" s="381"/>
      <c r="X53" s="384"/>
      <c r="Y53" s="389"/>
      <c r="Z53" s="389"/>
      <c r="AA53" s="389"/>
      <c r="AB53" s="389"/>
      <c r="AC53" s="386"/>
      <c r="AD53" s="416"/>
      <c r="AE53" s="316"/>
      <c r="AF53" s="316"/>
      <c r="AG53" s="316"/>
      <c r="AH53" s="316"/>
      <c r="AI53" s="316"/>
      <c r="AJ53" s="316"/>
      <c r="AK53" s="316"/>
      <c r="AL53" s="316"/>
      <c r="AM53" s="316"/>
      <c r="AN53" s="316"/>
      <c r="AO53" s="316"/>
      <c r="AP53" s="316"/>
      <c r="AQ53" s="316"/>
      <c r="AR53" s="316"/>
      <c r="AS53" s="316"/>
      <c r="AT53" s="316"/>
      <c r="AU53" s="316"/>
      <c r="AV53" s="316"/>
      <c r="AW53" s="316"/>
      <c r="AX53" s="316"/>
      <c r="AY53" s="316"/>
      <c r="AZ53" s="316"/>
      <c r="BA53" s="316"/>
      <c r="BB53" s="316"/>
      <c r="BC53" s="316"/>
      <c r="BD53" s="316"/>
      <c r="BE53" s="316"/>
      <c r="BF53" s="316"/>
      <c r="BG53" s="316"/>
      <c r="BH53" s="316"/>
      <c r="BI53" s="316"/>
      <c r="BJ53" s="316"/>
      <c r="BK53" s="316"/>
      <c r="BL53" s="316"/>
      <c r="BM53" s="316"/>
      <c r="BN53" s="316"/>
      <c r="BO53" s="316"/>
      <c r="BP53" s="316"/>
      <c r="BQ53" s="316"/>
      <c r="BR53" s="316"/>
      <c r="BS53" s="316"/>
      <c r="BT53" s="316"/>
      <c r="BU53" s="316"/>
      <c r="BV53" s="316"/>
      <c r="BW53" s="316"/>
      <c r="BX53" s="316"/>
      <c r="BY53" s="316"/>
      <c r="BZ53" s="316"/>
      <c r="CA53" s="316"/>
      <c r="CB53" s="316"/>
      <c r="CC53" s="316"/>
      <c r="CD53" s="316"/>
      <c r="CE53" s="316"/>
      <c r="CF53" s="316"/>
      <c r="CG53" s="316"/>
      <c r="CH53" s="316"/>
      <c r="CI53" s="316"/>
      <c r="CJ53" s="316"/>
      <c r="CK53" s="316"/>
      <c r="CL53" s="316"/>
      <c r="CM53" s="316"/>
      <c r="CN53" s="316"/>
      <c r="CO53" s="316"/>
      <c r="CP53" s="316"/>
      <c r="CQ53" s="316"/>
      <c r="CR53" s="316"/>
      <c r="CS53" s="316"/>
      <c r="CT53" s="316"/>
      <c r="CU53" s="316"/>
      <c r="CV53" s="316"/>
      <c r="CW53" s="316"/>
      <c r="CX53" s="316"/>
      <c r="CY53" s="316"/>
      <c r="CZ53" s="316"/>
      <c r="DA53" s="316"/>
      <c r="DB53" s="316"/>
      <c r="DC53" s="316"/>
      <c r="DD53" s="316"/>
      <c r="DE53" s="316"/>
      <c r="DF53" s="316"/>
      <c r="DG53" s="316"/>
      <c r="DH53" s="316"/>
      <c r="DI53" s="316"/>
      <c r="DJ53" s="316"/>
      <c r="DK53" s="316"/>
      <c r="DL53" s="316"/>
      <c r="DM53" s="316"/>
      <c r="DN53" s="316"/>
      <c r="DO53" s="316"/>
      <c r="DP53" s="316"/>
      <c r="DQ53" s="316"/>
      <c r="DR53" s="316"/>
      <c r="DS53" s="316"/>
      <c r="DT53" s="316"/>
      <c r="DU53" s="316"/>
      <c r="DV53" s="316"/>
      <c r="DW53" s="316"/>
      <c r="DX53" s="316"/>
      <c r="DY53" s="316"/>
      <c r="DZ53" s="316"/>
      <c r="EA53" s="316"/>
      <c r="EB53" s="316"/>
      <c r="EC53" s="316"/>
      <c r="ED53" s="316"/>
      <c r="EE53" s="316"/>
      <c r="EF53" s="316"/>
      <c r="EG53" s="316"/>
      <c r="EH53" s="316"/>
      <c r="EI53" s="316"/>
      <c r="EJ53" s="316"/>
      <c r="EK53" s="316"/>
      <c r="EL53" s="316"/>
      <c r="EM53" s="316"/>
      <c r="EN53" s="316"/>
      <c r="EO53" s="316"/>
      <c r="EP53" s="316"/>
      <c r="EQ53" s="316"/>
      <c r="ER53" s="316"/>
      <c r="ES53" s="316"/>
      <c r="ET53" s="316"/>
      <c r="EU53" s="316"/>
      <c r="EV53" s="316"/>
      <c r="EW53" s="316"/>
      <c r="EX53" s="316"/>
      <c r="EY53" s="316"/>
      <c r="EZ53" s="316"/>
      <c r="FA53" s="316"/>
      <c r="FB53" s="316"/>
      <c r="FC53" s="316"/>
      <c r="FD53" s="316"/>
      <c r="FE53" s="316"/>
      <c r="FF53" s="316"/>
      <c r="FG53" s="316"/>
      <c r="FH53" s="316"/>
      <c r="FI53" s="316"/>
      <c r="FJ53" s="316"/>
      <c r="FK53" s="316"/>
      <c r="FL53" s="316"/>
      <c r="FM53" s="316"/>
      <c r="FN53" s="316"/>
      <c r="FO53" s="316"/>
      <c r="FP53" s="316"/>
      <c r="FQ53" s="316"/>
      <c r="FR53" s="316"/>
      <c r="FS53" s="316"/>
      <c r="FT53" s="316"/>
      <c r="FU53" s="316"/>
      <c r="FV53" s="316"/>
      <c r="FW53" s="316"/>
      <c r="FX53" s="316"/>
      <c r="FY53" s="316"/>
      <c r="FZ53" s="316"/>
      <c r="GA53" s="316"/>
      <c r="GB53" s="316"/>
      <c r="GC53" s="316"/>
      <c r="GD53" s="316"/>
      <c r="GE53" s="316"/>
      <c r="GF53" s="316"/>
      <c r="GG53" s="316"/>
      <c r="GH53" s="316"/>
      <c r="GI53" s="316"/>
      <c r="GJ53" s="316"/>
      <c r="GK53" s="316"/>
      <c r="GL53" s="316"/>
      <c r="GM53" s="316"/>
      <c r="GN53" s="316"/>
      <c r="GO53" s="316"/>
      <c r="GP53" s="316"/>
      <c r="GQ53" s="316"/>
      <c r="GR53" s="316"/>
      <c r="GS53" s="316"/>
      <c r="GT53" s="316"/>
      <c r="GU53" s="316"/>
      <c r="GV53" s="316"/>
      <c r="GW53" s="316"/>
      <c r="GX53" s="316"/>
      <c r="GY53" s="316"/>
      <c r="GZ53" s="316"/>
      <c r="HA53" s="316"/>
      <c r="HB53" s="316"/>
      <c r="HC53" s="316"/>
      <c r="HD53" s="316"/>
      <c r="HE53" s="316"/>
      <c r="HF53" s="316"/>
      <c r="HG53" s="316"/>
      <c r="HH53" s="316"/>
      <c r="HI53" s="316"/>
      <c r="HJ53" s="316"/>
      <c r="HK53" s="316"/>
      <c r="HL53" s="316"/>
      <c r="HM53" s="316"/>
      <c r="HN53" s="316"/>
      <c r="HO53" s="316"/>
      <c r="HP53" s="316"/>
      <c r="HQ53" s="316"/>
      <c r="HR53" s="316"/>
      <c r="HS53" s="316"/>
      <c r="HT53" s="316"/>
      <c r="HU53" s="316"/>
      <c r="HV53" s="316"/>
      <c r="HW53" s="316"/>
      <c r="HX53" s="316"/>
      <c r="HY53" s="316"/>
      <c r="HZ53" s="316"/>
    </row>
    <row r="54" spans="1:234" s="317" customFormat="1" ht="18" customHeight="1">
      <c r="A54" s="416"/>
      <c r="B54" s="375">
        <v>42</v>
      </c>
      <c r="C54" s="381"/>
      <c r="D54" s="387"/>
      <c r="E54" s="383"/>
      <c r="F54" s="381"/>
      <c r="G54" s="388"/>
      <c r="H54" s="388"/>
      <c r="I54" s="381"/>
      <c r="J54" s="381"/>
      <c r="K54" s="381"/>
      <c r="L54" s="381"/>
      <c r="M54" s="381"/>
      <c r="N54" s="381"/>
      <c r="O54" s="384"/>
      <c r="P54" s="381"/>
      <c r="Q54" s="381"/>
      <c r="R54" s="384"/>
      <c r="S54" s="381"/>
      <c r="T54" s="381"/>
      <c r="U54" s="384"/>
      <c r="V54" s="381"/>
      <c r="W54" s="381"/>
      <c r="X54" s="384"/>
      <c r="Y54" s="389"/>
      <c r="Z54" s="389"/>
      <c r="AA54" s="389"/>
      <c r="AB54" s="389"/>
      <c r="AC54" s="386"/>
      <c r="AD54" s="416"/>
      <c r="AE54" s="316"/>
      <c r="AF54" s="316"/>
      <c r="AG54" s="316"/>
      <c r="AH54" s="316"/>
      <c r="AI54" s="316"/>
      <c r="AJ54" s="316"/>
      <c r="AK54" s="316"/>
      <c r="AL54" s="316"/>
      <c r="AM54" s="316"/>
      <c r="AN54" s="316"/>
      <c r="AO54" s="316"/>
      <c r="AP54" s="316"/>
      <c r="AQ54" s="316"/>
      <c r="AR54" s="316"/>
      <c r="AS54" s="316"/>
      <c r="AT54" s="316"/>
      <c r="AU54" s="316"/>
      <c r="AV54" s="316"/>
      <c r="AW54" s="316"/>
      <c r="AX54" s="316"/>
      <c r="AY54" s="316"/>
      <c r="AZ54" s="316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  <c r="BL54" s="316"/>
      <c r="BM54" s="316"/>
      <c r="BN54" s="316"/>
      <c r="BO54" s="316"/>
      <c r="BP54" s="316"/>
      <c r="BQ54" s="316"/>
      <c r="BR54" s="316"/>
      <c r="BS54" s="316"/>
      <c r="BT54" s="316"/>
      <c r="BU54" s="316"/>
      <c r="BV54" s="316"/>
      <c r="BW54" s="316"/>
      <c r="BX54" s="316"/>
      <c r="BY54" s="316"/>
      <c r="BZ54" s="316"/>
      <c r="CA54" s="316"/>
      <c r="CB54" s="316"/>
      <c r="CC54" s="316"/>
      <c r="CD54" s="316"/>
      <c r="CE54" s="316"/>
      <c r="CF54" s="316"/>
      <c r="CG54" s="316"/>
      <c r="CH54" s="316"/>
      <c r="CI54" s="316"/>
      <c r="CJ54" s="316"/>
      <c r="CK54" s="316"/>
      <c r="CL54" s="316"/>
      <c r="CM54" s="316"/>
      <c r="CN54" s="316"/>
      <c r="CO54" s="316"/>
      <c r="CP54" s="316"/>
      <c r="CQ54" s="316"/>
      <c r="CR54" s="316"/>
      <c r="CS54" s="316"/>
      <c r="CT54" s="316"/>
      <c r="CU54" s="316"/>
      <c r="CV54" s="316"/>
      <c r="CW54" s="316"/>
      <c r="CX54" s="316"/>
      <c r="CY54" s="316"/>
      <c r="CZ54" s="316"/>
      <c r="DA54" s="316"/>
      <c r="DB54" s="316"/>
      <c r="DC54" s="316"/>
      <c r="DD54" s="316"/>
      <c r="DE54" s="316"/>
      <c r="DF54" s="316"/>
      <c r="DG54" s="316"/>
      <c r="DH54" s="316"/>
      <c r="DI54" s="316"/>
      <c r="DJ54" s="316"/>
      <c r="DK54" s="316"/>
      <c r="DL54" s="316"/>
      <c r="DM54" s="316"/>
      <c r="DN54" s="316"/>
      <c r="DO54" s="316"/>
      <c r="DP54" s="316"/>
      <c r="DQ54" s="316"/>
      <c r="DR54" s="316"/>
      <c r="DS54" s="316"/>
      <c r="DT54" s="316"/>
      <c r="DU54" s="316"/>
      <c r="DV54" s="316"/>
      <c r="DW54" s="316"/>
      <c r="DX54" s="316"/>
      <c r="DY54" s="316"/>
      <c r="DZ54" s="316"/>
      <c r="EA54" s="316"/>
      <c r="EB54" s="316"/>
      <c r="EC54" s="316"/>
      <c r="ED54" s="316"/>
      <c r="EE54" s="316"/>
      <c r="EF54" s="316"/>
      <c r="EG54" s="316"/>
      <c r="EH54" s="316"/>
      <c r="EI54" s="316"/>
      <c r="EJ54" s="316"/>
      <c r="EK54" s="316"/>
      <c r="EL54" s="316"/>
      <c r="EM54" s="316"/>
      <c r="EN54" s="316"/>
      <c r="EO54" s="316"/>
      <c r="EP54" s="316"/>
      <c r="EQ54" s="316"/>
      <c r="ER54" s="316"/>
      <c r="ES54" s="316"/>
      <c r="ET54" s="316"/>
      <c r="EU54" s="316"/>
      <c r="EV54" s="316"/>
      <c r="EW54" s="316"/>
      <c r="EX54" s="316"/>
      <c r="EY54" s="316"/>
      <c r="EZ54" s="316"/>
      <c r="FA54" s="316"/>
      <c r="FB54" s="316"/>
      <c r="FC54" s="316"/>
      <c r="FD54" s="316"/>
      <c r="FE54" s="316"/>
      <c r="FF54" s="316"/>
      <c r="FG54" s="316"/>
      <c r="FH54" s="316"/>
      <c r="FI54" s="316"/>
      <c r="FJ54" s="316"/>
      <c r="FK54" s="316"/>
      <c r="FL54" s="316"/>
      <c r="FM54" s="316"/>
      <c r="FN54" s="316"/>
      <c r="FO54" s="316"/>
      <c r="FP54" s="316"/>
      <c r="FQ54" s="316"/>
      <c r="FR54" s="316"/>
      <c r="FS54" s="316"/>
      <c r="FT54" s="316"/>
      <c r="FU54" s="316"/>
      <c r="FV54" s="316"/>
      <c r="FW54" s="316"/>
      <c r="FX54" s="316"/>
      <c r="FY54" s="316"/>
      <c r="FZ54" s="316"/>
      <c r="GA54" s="316"/>
      <c r="GB54" s="316"/>
      <c r="GC54" s="316"/>
      <c r="GD54" s="316"/>
      <c r="GE54" s="316"/>
      <c r="GF54" s="316"/>
      <c r="GG54" s="316"/>
      <c r="GH54" s="316"/>
      <c r="GI54" s="316"/>
      <c r="GJ54" s="316"/>
      <c r="GK54" s="316"/>
      <c r="GL54" s="316"/>
      <c r="GM54" s="316"/>
      <c r="GN54" s="316"/>
      <c r="GO54" s="316"/>
      <c r="GP54" s="316"/>
      <c r="GQ54" s="316"/>
      <c r="GR54" s="316"/>
      <c r="GS54" s="316"/>
      <c r="GT54" s="316"/>
      <c r="GU54" s="316"/>
      <c r="GV54" s="316"/>
      <c r="GW54" s="316"/>
      <c r="GX54" s="316"/>
      <c r="GY54" s="316"/>
      <c r="GZ54" s="316"/>
      <c r="HA54" s="316"/>
      <c r="HB54" s="316"/>
      <c r="HC54" s="316"/>
      <c r="HD54" s="316"/>
      <c r="HE54" s="316"/>
      <c r="HF54" s="316"/>
      <c r="HG54" s="316"/>
      <c r="HH54" s="316"/>
      <c r="HI54" s="316"/>
      <c r="HJ54" s="316"/>
      <c r="HK54" s="316"/>
      <c r="HL54" s="316"/>
      <c r="HM54" s="316"/>
      <c r="HN54" s="316"/>
      <c r="HO54" s="316"/>
      <c r="HP54" s="316"/>
      <c r="HQ54" s="316"/>
      <c r="HR54" s="316"/>
      <c r="HS54" s="316"/>
      <c r="HT54" s="316"/>
      <c r="HU54" s="316"/>
      <c r="HV54" s="316"/>
      <c r="HW54" s="316"/>
      <c r="HX54" s="316"/>
      <c r="HY54" s="316"/>
      <c r="HZ54" s="316"/>
    </row>
    <row r="55" spans="1:234" s="317" customFormat="1" ht="18" customHeight="1">
      <c r="A55" s="416"/>
      <c r="B55" s="374">
        <v>43</v>
      </c>
      <c r="C55" s="381"/>
      <c r="D55" s="387"/>
      <c r="E55" s="394"/>
      <c r="F55" s="381"/>
      <c r="G55" s="388"/>
      <c r="H55" s="388"/>
      <c r="I55" s="381"/>
      <c r="J55" s="381"/>
      <c r="K55" s="381"/>
      <c r="L55" s="381"/>
      <c r="M55" s="381"/>
      <c r="N55" s="381"/>
      <c r="O55" s="384"/>
      <c r="P55" s="381"/>
      <c r="Q55" s="381"/>
      <c r="R55" s="384"/>
      <c r="S55" s="381"/>
      <c r="T55" s="381"/>
      <c r="U55" s="384"/>
      <c r="V55" s="381"/>
      <c r="W55" s="381"/>
      <c r="X55" s="384"/>
      <c r="Y55" s="389"/>
      <c r="Z55" s="389"/>
      <c r="AA55" s="389"/>
      <c r="AB55" s="389"/>
      <c r="AC55" s="386"/>
      <c r="AD55" s="416"/>
      <c r="AE55" s="316"/>
      <c r="AF55" s="316"/>
      <c r="AG55" s="316"/>
      <c r="AH55" s="316"/>
      <c r="AI55" s="316"/>
      <c r="AJ55" s="316"/>
      <c r="AK55" s="316"/>
      <c r="AL55" s="316"/>
      <c r="AM55" s="316"/>
      <c r="AN55" s="316"/>
      <c r="AO55" s="316"/>
      <c r="AP55" s="316"/>
      <c r="AQ55" s="316"/>
      <c r="AR55" s="316"/>
      <c r="AS55" s="316"/>
      <c r="AT55" s="316"/>
      <c r="AU55" s="316"/>
      <c r="AV55" s="316"/>
      <c r="AW55" s="316"/>
      <c r="AX55" s="316"/>
      <c r="AY55" s="316"/>
      <c r="AZ55" s="316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  <c r="BL55" s="316"/>
      <c r="BM55" s="316"/>
      <c r="BN55" s="316"/>
      <c r="BO55" s="316"/>
      <c r="BP55" s="316"/>
      <c r="BQ55" s="316"/>
      <c r="BR55" s="316"/>
      <c r="BS55" s="316"/>
      <c r="BT55" s="316"/>
      <c r="BU55" s="316"/>
      <c r="BV55" s="316"/>
      <c r="BW55" s="316"/>
      <c r="BX55" s="316"/>
      <c r="BY55" s="316"/>
      <c r="BZ55" s="316"/>
      <c r="CA55" s="316"/>
      <c r="CB55" s="316"/>
      <c r="CC55" s="316"/>
      <c r="CD55" s="316"/>
      <c r="CE55" s="316"/>
      <c r="CF55" s="316"/>
      <c r="CG55" s="316"/>
      <c r="CH55" s="316"/>
      <c r="CI55" s="316"/>
      <c r="CJ55" s="316"/>
      <c r="CK55" s="316"/>
      <c r="CL55" s="316"/>
      <c r="CM55" s="316"/>
      <c r="CN55" s="316"/>
      <c r="CO55" s="316"/>
      <c r="CP55" s="316"/>
      <c r="CQ55" s="316"/>
      <c r="CR55" s="316"/>
      <c r="CS55" s="316"/>
      <c r="CT55" s="316"/>
      <c r="CU55" s="316"/>
      <c r="CV55" s="316"/>
      <c r="CW55" s="316"/>
      <c r="CX55" s="316"/>
      <c r="CY55" s="316"/>
      <c r="CZ55" s="316"/>
      <c r="DA55" s="316"/>
      <c r="DB55" s="316"/>
      <c r="DC55" s="316"/>
      <c r="DD55" s="316"/>
      <c r="DE55" s="316"/>
      <c r="DF55" s="316"/>
      <c r="DG55" s="316"/>
      <c r="DH55" s="316"/>
      <c r="DI55" s="316"/>
      <c r="DJ55" s="316"/>
      <c r="DK55" s="316"/>
      <c r="DL55" s="316"/>
      <c r="DM55" s="316"/>
      <c r="DN55" s="316"/>
      <c r="DO55" s="316"/>
      <c r="DP55" s="316"/>
      <c r="DQ55" s="316"/>
      <c r="DR55" s="316"/>
      <c r="DS55" s="316"/>
      <c r="DT55" s="316"/>
      <c r="DU55" s="316"/>
      <c r="DV55" s="316"/>
      <c r="DW55" s="316"/>
      <c r="DX55" s="316"/>
      <c r="DY55" s="316"/>
      <c r="DZ55" s="316"/>
      <c r="EA55" s="316"/>
      <c r="EB55" s="316"/>
      <c r="EC55" s="316"/>
      <c r="ED55" s="316"/>
      <c r="EE55" s="316"/>
      <c r="EF55" s="316"/>
      <c r="EG55" s="316"/>
      <c r="EH55" s="316"/>
      <c r="EI55" s="316"/>
      <c r="EJ55" s="316"/>
      <c r="EK55" s="316"/>
      <c r="EL55" s="316"/>
      <c r="EM55" s="316"/>
      <c r="EN55" s="316"/>
      <c r="EO55" s="316"/>
      <c r="EP55" s="316"/>
      <c r="EQ55" s="316"/>
      <c r="ER55" s="316"/>
      <c r="ES55" s="316"/>
      <c r="ET55" s="316"/>
      <c r="EU55" s="316"/>
      <c r="EV55" s="316"/>
      <c r="EW55" s="316"/>
      <c r="EX55" s="316"/>
      <c r="EY55" s="316"/>
      <c r="EZ55" s="316"/>
      <c r="FA55" s="316"/>
      <c r="FB55" s="316"/>
      <c r="FC55" s="316"/>
      <c r="FD55" s="316"/>
      <c r="FE55" s="316"/>
      <c r="FF55" s="316"/>
      <c r="FG55" s="316"/>
      <c r="FH55" s="316"/>
      <c r="FI55" s="316"/>
      <c r="FJ55" s="316"/>
      <c r="FK55" s="316"/>
      <c r="FL55" s="316"/>
      <c r="FM55" s="316"/>
      <c r="FN55" s="316"/>
      <c r="FO55" s="316"/>
      <c r="FP55" s="316"/>
      <c r="FQ55" s="316"/>
      <c r="FR55" s="316"/>
      <c r="FS55" s="316"/>
      <c r="FT55" s="316"/>
      <c r="FU55" s="316"/>
      <c r="FV55" s="316"/>
      <c r="FW55" s="316"/>
      <c r="FX55" s="316"/>
      <c r="FY55" s="316"/>
      <c r="FZ55" s="316"/>
      <c r="GA55" s="316"/>
      <c r="GB55" s="316"/>
      <c r="GC55" s="316"/>
      <c r="GD55" s="316"/>
      <c r="GE55" s="316"/>
      <c r="GF55" s="316"/>
      <c r="GG55" s="316"/>
      <c r="GH55" s="316"/>
      <c r="GI55" s="316"/>
      <c r="GJ55" s="316"/>
      <c r="GK55" s="316"/>
      <c r="GL55" s="316"/>
      <c r="GM55" s="316"/>
      <c r="GN55" s="316"/>
      <c r="GO55" s="316"/>
      <c r="GP55" s="316"/>
      <c r="GQ55" s="316"/>
      <c r="GR55" s="316"/>
      <c r="GS55" s="316"/>
      <c r="GT55" s="316"/>
      <c r="GU55" s="316"/>
      <c r="GV55" s="316"/>
      <c r="GW55" s="316"/>
      <c r="GX55" s="316"/>
      <c r="GY55" s="316"/>
      <c r="GZ55" s="316"/>
      <c r="HA55" s="316"/>
      <c r="HB55" s="316"/>
      <c r="HC55" s="316"/>
      <c r="HD55" s="316"/>
      <c r="HE55" s="316"/>
      <c r="HF55" s="316"/>
      <c r="HG55" s="316"/>
      <c r="HH55" s="316"/>
      <c r="HI55" s="316"/>
      <c r="HJ55" s="316"/>
      <c r="HK55" s="316"/>
      <c r="HL55" s="316"/>
      <c r="HM55" s="316"/>
      <c r="HN55" s="316"/>
      <c r="HO55" s="316"/>
      <c r="HP55" s="316"/>
      <c r="HQ55" s="316"/>
      <c r="HR55" s="316"/>
      <c r="HS55" s="316"/>
      <c r="HT55" s="316"/>
      <c r="HU55" s="316"/>
      <c r="HV55" s="316"/>
      <c r="HW55" s="316"/>
      <c r="HX55" s="316"/>
      <c r="HY55" s="316"/>
      <c r="HZ55" s="316"/>
    </row>
    <row r="56" spans="1:234" s="317" customFormat="1" ht="18" customHeight="1">
      <c r="A56" s="416"/>
      <c r="B56" s="375">
        <v>44</v>
      </c>
      <c r="C56" s="381"/>
      <c r="D56" s="387"/>
      <c r="E56" s="394"/>
      <c r="F56" s="381"/>
      <c r="G56" s="388"/>
      <c r="H56" s="388"/>
      <c r="I56" s="381"/>
      <c r="J56" s="381"/>
      <c r="K56" s="381"/>
      <c r="L56" s="381"/>
      <c r="M56" s="381"/>
      <c r="N56" s="381"/>
      <c r="O56" s="384"/>
      <c r="P56" s="381"/>
      <c r="Q56" s="381"/>
      <c r="R56" s="384"/>
      <c r="S56" s="381"/>
      <c r="T56" s="381"/>
      <c r="U56" s="384"/>
      <c r="V56" s="381"/>
      <c r="W56" s="381"/>
      <c r="X56" s="384"/>
      <c r="Y56" s="389"/>
      <c r="Z56" s="389"/>
      <c r="AA56" s="389"/>
      <c r="AB56" s="389"/>
      <c r="AC56" s="386"/>
      <c r="AD56" s="416"/>
      <c r="AE56" s="316"/>
      <c r="AF56" s="316"/>
      <c r="AG56" s="316"/>
      <c r="AH56" s="316"/>
      <c r="AI56" s="316"/>
      <c r="AJ56" s="316"/>
      <c r="AK56" s="316"/>
      <c r="AL56" s="316"/>
      <c r="AM56" s="316"/>
      <c r="AN56" s="316"/>
      <c r="AO56" s="316"/>
      <c r="AP56" s="316"/>
      <c r="AQ56" s="316"/>
      <c r="AR56" s="316"/>
      <c r="AS56" s="316"/>
      <c r="AT56" s="316"/>
      <c r="AU56" s="316"/>
      <c r="AV56" s="316"/>
      <c r="AW56" s="316"/>
      <c r="AX56" s="316"/>
      <c r="AY56" s="316"/>
      <c r="AZ56" s="316"/>
      <c r="BA56" s="316"/>
      <c r="BB56" s="316"/>
      <c r="BC56" s="316"/>
      <c r="BD56" s="316"/>
      <c r="BE56" s="316"/>
      <c r="BF56" s="316"/>
      <c r="BG56" s="316"/>
      <c r="BH56" s="316"/>
      <c r="BI56" s="316"/>
      <c r="BJ56" s="316"/>
      <c r="BK56" s="316"/>
      <c r="BL56" s="316"/>
      <c r="BM56" s="316"/>
      <c r="BN56" s="316"/>
      <c r="BO56" s="316"/>
      <c r="BP56" s="316"/>
      <c r="BQ56" s="316"/>
      <c r="BR56" s="316"/>
      <c r="BS56" s="316"/>
      <c r="BT56" s="316"/>
      <c r="BU56" s="316"/>
      <c r="BV56" s="316"/>
      <c r="BW56" s="316"/>
      <c r="BX56" s="316"/>
      <c r="BY56" s="316"/>
      <c r="BZ56" s="316"/>
      <c r="CA56" s="316"/>
      <c r="CB56" s="316"/>
      <c r="CC56" s="316"/>
      <c r="CD56" s="316"/>
      <c r="CE56" s="316"/>
      <c r="CF56" s="316"/>
      <c r="CG56" s="316"/>
      <c r="CH56" s="316"/>
      <c r="CI56" s="316"/>
      <c r="CJ56" s="316"/>
      <c r="CK56" s="316"/>
      <c r="CL56" s="316"/>
      <c r="CM56" s="316"/>
      <c r="CN56" s="316"/>
      <c r="CO56" s="316"/>
      <c r="CP56" s="316"/>
      <c r="CQ56" s="316"/>
      <c r="CR56" s="316"/>
      <c r="CS56" s="316"/>
      <c r="CT56" s="316"/>
      <c r="CU56" s="316"/>
      <c r="CV56" s="316"/>
      <c r="CW56" s="316"/>
      <c r="CX56" s="316"/>
      <c r="CY56" s="316"/>
      <c r="CZ56" s="316"/>
      <c r="DA56" s="316"/>
      <c r="DB56" s="316"/>
      <c r="DC56" s="316"/>
      <c r="DD56" s="316"/>
      <c r="DE56" s="316"/>
      <c r="DF56" s="316"/>
      <c r="DG56" s="316"/>
      <c r="DH56" s="316"/>
      <c r="DI56" s="316"/>
      <c r="DJ56" s="316"/>
      <c r="DK56" s="316"/>
      <c r="DL56" s="316"/>
      <c r="DM56" s="316"/>
      <c r="DN56" s="316"/>
      <c r="DO56" s="316"/>
      <c r="DP56" s="316"/>
      <c r="DQ56" s="316"/>
      <c r="DR56" s="316"/>
      <c r="DS56" s="316"/>
      <c r="DT56" s="316"/>
      <c r="DU56" s="316"/>
      <c r="DV56" s="316"/>
      <c r="DW56" s="316"/>
      <c r="DX56" s="316"/>
      <c r="DY56" s="316"/>
      <c r="DZ56" s="316"/>
      <c r="EA56" s="316"/>
      <c r="EB56" s="316"/>
      <c r="EC56" s="316"/>
      <c r="ED56" s="316"/>
      <c r="EE56" s="316"/>
      <c r="EF56" s="316"/>
      <c r="EG56" s="316"/>
      <c r="EH56" s="316"/>
      <c r="EI56" s="316"/>
      <c r="EJ56" s="316"/>
      <c r="EK56" s="316"/>
      <c r="EL56" s="316"/>
      <c r="EM56" s="316"/>
      <c r="EN56" s="316"/>
      <c r="EO56" s="316"/>
      <c r="EP56" s="316"/>
      <c r="EQ56" s="316"/>
      <c r="ER56" s="316"/>
      <c r="ES56" s="316"/>
      <c r="ET56" s="316"/>
      <c r="EU56" s="316"/>
      <c r="EV56" s="316"/>
      <c r="EW56" s="316"/>
      <c r="EX56" s="316"/>
      <c r="EY56" s="316"/>
      <c r="EZ56" s="316"/>
      <c r="FA56" s="316"/>
      <c r="FB56" s="316"/>
      <c r="FC56" s="316"/>
      <c r="FD56" s="316"/>
      <c r="FE56" s="316"/>
      <c r="FF56" s="316"/>
      <c r="FG56" s="316"/>
      <c r="FH56" s="316"/>
      <c r="FI56" s="316"/>
      <c r="FJ56" s="316"/>
      <c r="FK56" s="316"/>
      <c r="FL56" s="316"/>
      <c r="FM56" s="316"/>
      <c r="FN56" s="316"/>
      <c r="FO56" s="316"/>
      <c r="FP56" s="316"/>
      <c r="FQ56" s="316"/>
      <c r="FR56" s="316"/>
      <c r="FS56" s="316"/>
      <c r="FT56" s="316"/>
      <c r="FU56" s="316"/>
      <c r="FV56" s="316"/>
      <c r="FW56" s="316"/>
      <c r="FX56" s="316"/>
      <c r="FY56" s="316"/>
      <c r="FZ56" s="316"/>
      <c r="GA56" s="316"/>
      <c r="GB56" s="316"/>
      <c r="GC56" s="316"/>
      <c r="GD56" s="316"/>
      <c r="GE56" s="316"/>
      <c r="GF56" s="316"/>
      <c r="GG56" s="316"/>
      <c r="GH56" s="316"/>
      <c r="GI56" s="316"/>
      <c r="GJ56" s="316"/>
      <c r="GK56" s="316"/>
      <c r="GL56" s="316"/>
      <c r="GM56" s="316"/>
      <c r="GN56" s="316"/>
      <c r="GO56" s="316"/>
      <c r="GP56" s="316"/>
      <c r="GQ56" s="316"/>
      <c r="GR56" s="316"/>
      <c r="GS56" s="316"/>
      <c r="GT56" s="316"/>
      <c r="GU56" s="316"/>
      <c r="GV56" s="316"/>
      <c r="GW56" s="316"/>
      <c r="GX56" s="316"/>
      <c r="GY56" s="316"/>
      <c r="GZ56" s="316"/>
      <c r="HA56" s="316"/>
      <c r="HB56" s="316"/>
      <c r="HC56" s="316"/>
      <c r="HD56" s="316"/>
      <c r="HE56" s="316"/>
      <c r="HF56" s="316"/>
      <c r="HG56" s="316"/>
      <c r="HH56" s="316"/>
      <c r="HI56" s="316"/>
      <c r="HJ56" s="316"/>
      <c r="HK56" s="316"/>
      <c r="HL56" s="316"/>
      <c r="HM56" s="316"/>
      <c r="HN56" s="316"/>
      <c r="HO56" s="316"/>
      <c r="HP56" s="316"/>
      <c r="HQ56" s="316"/>
      <c r="HR56" s="316"/>
      <c r="HS56" s="316"/>
      <c r="HT56" s="316"/>
      <c r="HU56" s="316"/>
      <c r="HV56" s="316"/>
      <c r="HW56" s="316"/>
      <c r="HX56" s="316"/>
      <c r="HY56" s="316"/>
      <c r="HZ56" s="316"/>
    </row>
    <row r="57" spans="1:234" s="317" customFormat="1" ht="18" customHeight="1">
      <c r="A57" s="416"/>
      <c r="B57" s="374">
        <v>45</v>
      </c>
      <c r="C57" s="381"/>
      <c r="D57" s="387"/>
      <c r="E57" s="383"/>
      <c r="F57" s="381"/>
      <c r="G57" s="388"/>
      <c r="H57" s="388"/>
      <c r="I57" s="381"/>
      <c r="J57" s="381"/>
      <c r="K57" s="381"/>
      <c r="L57" s="381"/>
      <c r="M57" s="381"/>
      <c r="N57" s="381"/>
      <c r="O57" s="384"/>
      <c r="P57" s="381"/>
      <c r="Q57" s="381"/>
      <c r="R57" s="384"/>
      <c r="S57" s="381"/>
      <c r="T57" s="381"/>
      <c r="U57" s="384"/>
      <c r="V57" s="381"/>
      <c r="W57" s="381"/>
      <c r="X57" s="384"/>
      <c r="Y57" s="389"/>
      <c r="Z57" s="389"/>
      <c r="AA57" s="389"/>
      <c r="AB57" s="389"/>
      <c r="AC57" s="386"/>
      <c r="AD57" s="416"/>
      <c r="AE57" s="316"/>
      <c r="AF57" s="316"/>
      <c r="AG57" s="316"/>
      <c r="AH57" s="316"/>
      <c r="AI57" s="316"/>
      <c r="AJ57" s="316"/>
      <c r="AK57" s="316"/>
      <c r="AL57" s="316"/>
      <c r="AM57" s="316"/>
      <c r="AN57" s="316"/>
      <c r="AO57" s="316"/>
      <c r="AP57" s="316"/>
      <c r="AQ57" s="316"/>
      <c r="AR57" s="316"/>
      <c r="AS57" s="316"/>
      <c r="AT57" s="316"/>
      <c r="AU57" s="316"/>
      <c r="AV57" s="316"/>
      <c r="AW57" s="316"/>
      <c r="AX57" s="316"/>
      <c r="AY57" s="316"/>
      <c r="AZ57" s="316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  <c r="BL57" s="316"/>
      <c r="BM57" s="316"/>
      <c r="BN57" s="316"/>
      <c r="BO57" s="316"/>
      <c r="BP57" s="316"/>
      <c r="BQ57" s="316"/>
      <c r="BR57" s="316"/>
      <c r="BS57" s="316"/>
      <c r="BT57" s="316"/>
      <c r="BU57" s="316"/>
      <c r="BV57" s="316"/>
      <c r="BW57" s="316"/>
      <c r="BX57" s="316"/>
      <c r="BY57" s="316"/>
      <c r="BZ57" s="316"/>
      <c r="CA57" s="316"/>
      <c r="CB57" s="316"/>
      <c r="CC57" s="316"/>
      <c r="CD57" s="316"/>
      <c r="CE57" s="316"/>
      <c r="CF57" s="316"/>
      <c r="CG57" s="316"/>
      <c r="CH57" s="316"/>
      <c r="CI57" s="316"/>
      <c r="CJ57" s="316"/>
      <c r="CK57" s="316"/>
      <c r="CL57" s="316"/>
      <c r="CM57" s="316"/>
      <c r="CN57" s="316"/>
      <c r="CO57" s="316"/>
      <c r="CP57" s="316"/>
      <c r="CQ57" s="316"/>
      <c r="CR57" s="316"/>
      <c r="CS57" s="316"/>
      <c r="CT57" s="316"/>
      <c r="CU57" s="316"/>
      <c r="CV57" s="316"/>
      <c r="CW57" s="316"/>
      <c r="CX57" s="316"/>
      <c r="CY57" s="316"/>
      <c r="CZ57" s="316"/>
      <c r="DA57" s="316"/>
      <c r="DB57" s="316"/>
      <c r="DC57" s="316"/>
      <c r="DD57" s="316"/>
      <c r="DE57" s="316"/>
      <c r="DF57" s="316"/>
      <c r="DG57" s="316"/>
      <c r="DH57" s="316"/>
      <c r="DI57" s="316"/>
      <c r="DJ57" s="316"/>
      <c r="DK57" s="316"/>
      <c r="DL57" s="316"/>
      <c r="DM57" s="316"/>
      <c r="DN57" s="316"/>
      <c r="DO57" s="316"/>
      <c r="DP57" s="316"/>
      <c r="DQ57" s="316"/>
      <c r="DR57" s="316"/>
      <c r="DS57" s="316"/>
      <c r="DT57" s="316"/>
      <c r="DU57" s="316"/>
      <c r="DV57" s="316"/>
      <c r="DW57" s="316"/>
      <c r="DX57" s="316"/>
      <c r="DY57" s="316"/>
      <c r="DZ57" s="316"/>
      <c r="EA57" s="316"/>
      <c r="EB57" s="316"/>
      <c r="EC57" s="316"/>
      <c r="ED57" s="316"/>
      <c r="EE57" s="316"/>
      <c r="EF57" s="316"/>
      <c r="EG57" s="316"/>
      <c r="EH57" s="316"/>
      <c r="EI57" s="316"/>
      <c r="EJ57" s="316"/>
      <c r="EK57" s="316"/>
      <c r="EL57" s="316"/>
      <c r="EM57" s="316"/>
      <c r="EN57" s="316"/>
      <c r="EO57" s="316"/>
      <c r="EP57" s="316"/>
      <c r="EQ57" s="316"/>
      <c r="ER57" s="316"/>
      <c r="ES57" s="316"/>
      <c r="ET57" s="316"/>
      <c r="EU57" s="316"/>
      <c r="EV57" s="316"/>
      <c r="EW57" s="316"/>
      <c r="EX57" s="316"/>
      <c r="EY57" s="316"/>
      <c r="EZ57" s="316"/>
      <c r="FA57" s="316"/>
      <c r="FB57" s="316"/>
      <c r="FC57" s="316"/>
      <c r="FD57" s="316"/>
      <c r="FE57" s="316"/>
      <c r="FF57" s="316"/>
      <c r="FG57" s="316"/>
      <c r="FH57" s="316"/>
      <c r="FI57" s="316"/>
      <c r="FJ57" s="316"/>
      <c r="FK57" s="316"/>
      <c r="FL57" s="316"/>
      <c r="FM57" s="316"/>
      <c r="FN57" s="316"/>
      <c r="FO57" s="316"/>
      <c r="FP57" s="316"/>
      <c r="FQ57" s="316"/>
      <c r="FR57" s="316"/>
      <c r="FS57" s="316"/>
      <c r="FT57" s="316"/>
      <c r="FU57" s="316"/>
      <c r="FV57" s="316"/>
      <c r="FW57" s="316"/>
      <c r="FX57" s="316"/>
      <c r="FY57" s="316"/>
      <c r="FZ57" s="316"/>
      <c r="GA57" s="316"/>
      <c r="GB57" s="316"/>
      <c r="GC57" s="316"/>
      <c r="GD57" s="316"/>
      <c r="GE57" s="316"/>
      <c r="GF57" s="316"/>
      <c r="GG57" s="316"/>
      <c r="GH57" s="316"/>
      <c r="GI57" s="316"/>
      <c r="GJ57" s="316"/>
      <c r="GK57" s="316"/>
      <c r="GL57" s="316"/>
      <c r="GM57" s="316"/>
      <c r="GN57" s="316"/>
      <c r="GO57" s="316"/>
      <c r="GP57" s="316"/>
      <c r="GQ57" s="316"/>
      <c r="GR57" s="316"/>
      <c r="GS57" s="316"/>
      <c r="GT57" s="316"/>
      <c r="GU57" s="316"/>
      <c r="GV57" s="316"/>
      <c r="GW57" s="316"/>
      <c r="GX57" s="316"/>
      <c r="GY57" s="316"/>
      <c r="GZ57" s="316"/>
      <c r="HA57" s="316"/>
      <c r="HB57" s="316"/>
      <c r="HC57" s="316"/>
      <c r="HD57" s="316"/>
      <c r="HE57" s="316"/>
      <c r="HF57" s="316"/>
      <c r="HG57" s="316"/>
      <c r="HH57" s="316"/>
      <c r="HI57" s="316"/>
      <c r="HJ57" s="316"/>
      <c r="HK57" s="316"/>
      <c r="HL57" s="316"/>
      <c r="HM57" s="316"/>
      <c r="HN57" s="316"/>
      <c r="HO57" s="316"/>
      <c r="HP57" s="316"/>
      <c r="HQ57" s="316"/>
      <c r="HR57" s="316"/>
      <c r="HS57" s="316"/>
      <c r="HT57" s="316"/>
      <c r="HU57" s="316"/>
      <c r="HV57" s="316"/>
      <c r="HW57" s="316"/>
      <c r="HX57" s="316"/>
      <c r="HY57" s="316"/>
      <c r="HZ57" s="316"/>
    </row>
    <row r="58" spans="1:234" s="317" customFormat="1" ht="18" customHeight="1">
      <c r="A58" s="416"/>
      <c r="B58" s="375">
        <v>46</v>
      </c>
      <c r="C58" s="381"/>
      <c r="D58" s="387"/>
      <c r="E58" s="383"/>
      <c r="F58" s="381"/>
      <c r="G58" s="388"/>
      <c r="H58" s="388"/>
      <c r="I58" s="381"/>
      <c r="J58" s="381"/>
      <c r="K58" s="381"/>
      <c r="L58" s="381"/>
      <c r="M58" s="381"/>
      <c r="N58" s="381"/>
      <c r="O58" s="384"/>
      <c r="P58" s="381"/>
      <c r="Q58" s="381"/>
      <c r="R58" s="384"/>
      <c r="S58" s="381"/>
      <c r="T58" s="381"/>
      <c r="U58" s="384"/>
      <c r="V58" s="381"/>
      <c r="W58" s="381"/>
      <c r="X58" s="384"/>
      <c r="Y58" s="389"/>
      <c r="Z58" s="389"/>
      <c r="AA58" s="389"/>
      <c r="AB58" s="389"/>
      <c r="AC58" s="386"/>
      <c r="AD58" s="416"/>
      <c r="AE58" s="316"/>
      <c r="AF58" s="316"/>
      <c r="AG58" s="316"/>
      <c r="AH58" s="316"/>
      <c r="AI58" s="316"/>
      <c r="AJ58" s="316"/>
      <c r="AK58" s="316"/>
      <c r="AL58" s="316"/>
      <c r="AM58" s="316"/>
      <c r="AN58" s="316"/>
      <c r="AO58" s="316"/>
      <c r="AP58" s="316"/>
      <c r="AQ58" s="316"/>
      <c r="AR58" s="316"/>
      <c r="AS58" s="316"/>
      <c r="AT58" s="316"/>
      <c r="AU58" s="316"/>
      <c r="AV58" s="316"/>
      <c r="AW58" s="316"/>
      <c r="AX58" s="316"/>
      <c r="AY58" s="316"/>
      <c r="AZ58" s="316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  <c r="BL58" s="316"/>
      <c r="BM58" s="316"/>
      <c r="BN58" s="316"/>
      <c r="BO58" s="316"/>
      <c r="BP58" s="316"/>
      <c r="BQ58" s="316"/>
      <c r="BR58" s="316"/>
      <c r="BS58" s="316"/>
      <c r="BT58" s="316"/>
      <c r="BU58" s="316"/>
      <c r="BV58" s="316"/>
      <c r="BW58" s="316"/>
      <c r="BX58" s="316"/>
      <c r="BY58" s="316"/>
      <c r="BZ58" s="316"/>
      <c r="CA58" s="316"/>
      <c r="CB58" s="316"/>
      <c r="CC58" s="316"/>
      <c r="CD58" s="316"/>
      <c r="CE58" s="316"/>
      <c r="CF58" s="316"/>
      <c r="CG58" s="316"/>
      <c r="CH58" s="316"/>
      <c r="CI58" s="316"/>
      <c r="CJ58" s="316"/>
      <c r="CK58" s="316"/>
      <c r="CL58" s="316"/>
      <c r="CM58" s="316"/>
      <c r="CN58" s="316"/>
      <c r="CO58" s="316"/>
      <c r="CP58" s="316"/>
      <c r="CQ58" s="316"/>
      <c r="CR58" s="316"/>
      <c r="CS58" s="316"/>
      <c r="CT58" s="316"/>
      <c r="CU58" s="316"/>
      <c r="CV58" s="316"/>
      <c r="CW58" s="316"/>
      <c r="CX58" s="316"/>
      <c r="CY58" s="316"/>
      <c r="CZ58" s="316"/>
      <c r="DA58" s="316"/>
      <c r="DB58" s="316"/>
      <c r="DC58" s="316"/>
      <c r="DD58" s="316"/>
      <c r="DE58" s="316"/>
      <c r="DF58" s="316"/>
      <c r="DG58" s="316"/>
      <c r="DH58" s="316"/>
      <c r="DI58" s="316"/>
      <c r="DJ58" s="316"/>
      <c r="DK58" s="316"/>
      <c r="DL58" s="316"/>
      <c r="DM58" s="316"/>
      <c r="DN58" s="316"/>
      <c r="DO58" s="316"/>
      <c r="DP58" s="316"/>
      <c r="DQ58" s="316"/>
      <c r="DR58" s="316"/>
      <c r="DS58" s="316"/>
      <c r="DT58" s="316"/>
      <c r="DU58" s="316"/>
      <c r="DV58" s="316"/>
      <c r="DW58" s="316"/>
      <c r="DX58" s="316"/>
      <c r="DY58" s="316"/>
      <c r="DZ58" s="316"/>
      <c r="EA58" s="316"/>
      <c r="EB58" s="316"/>
      <c r="EC58" s="316"/>
      <c r="ED58" s="316"/>
      <c r="EE58" s="316"/>
      <c r="EF58" s="316"/>
      <c r="EG58" s="316"/>
      <c r="EH58" s="316"/>
      <c r="EI58" s="316"/>
      <c r="EJ58" s="316"/>
      <c r="EK58" s="316"/>
      <c r="EL58" s="316"/>
      <c r="EM58" s="316"/>
      <c r="EN58" s="316"/>
      <c r="EO58" s="316"/>
      <c r="EP58" s="316"/>
      <c r="EQ58" s="316"/>
      <c r="ER58" s="316"/>
      <c r="ES58" s="316"/>
      <c r="ET58" s="316"/>
      <c r="EU58" s="316"/>
      <c r="EV58" s="316"/>
      <c r="EW58" s="316"/>
      <c r="EX58" s="316"/>
      <c r="EY58" s="316"/>
      <c r="EZ58" s="316"/>
      <c r="FA58" s="316"/>
      <c r="FB58" s="316"/>
      <c r="FC58" s="316"/>
      <c r="FD58" s="316"/>
      <c r="FE58" s="316"/>
      <c r="FF58" s="316"/>
      <c r="FG58" s="316"/>
      <c r="FH58" s="316"/>
      <c r="FI58" s="316"/>
      <c r="FJ58" s="316"/>
      <c r="FK58" s="316"/>
      <c r="FL58" s="316"/>
      <c r="FM58" s="316"/>
      <c r="FN58" s="316"/>
      <c r="FO58" s="316"/>
      <c r="FP58" s="316"/>
      <c r="FQ58" s="316"/>
      <c r="FR58" s="316"/>
      <c r="FS58" s="316"/>
      <c r="FT58" s="316"/>
      <c r="FU58" s="316"/>
      <c r="FV58" s="316"/>
      <c r="FW58" s="316"/>
      <c r="FX58" s="316"/>
      <c r="FY58" s="316"/>
      <c r="FZ58" s="316"/>
      <c r="GA58" s="316"/>
      <c r="GB58" s="316"/>
      <c r="GC58" s="316"/>
      <c r="GD58" s="316"/>
      <c r="GE58" s="316"/>
      <c r="GF58" s="316"/>
      <c r="GG58" s="316"/>
      <c r="GH58" s="316"/>
      <c r="GI58" s="316"/>
      <c r="GJ58" s="316"/>
      <c r="GK58" s="316"/>
      <c r="GL58" s="316"/>
      <c r="GM58" s="316"/>
      <c r="GN58" s="316"/>
      <c r="GO58" s="316"/>
      <c r="GP58" s="316"/>
      <c r="GQ58" s="316"/>
      <c r="GR58" s="316"/>
      <c r="GS58" s="316"/>
      <c r="GT58" s="316"/>
      <c r="GU58" s="316"/>
      <c r="GV58" s="316"/>
      <c r="GW58" s="316"/>
      <c r="GX58" s="316"/>
      <c r="GY58" s="316"/>
      <c r="GZ58" s="316"/>
      <c r="HA58" s="316"/>
      <c r="HB58" s="316"/>
      <c r="HC58" s="316"/>
      <c r="HD58" s="316"/>
      <c r="HE58" s="316"/>
      <c r="HF58" s="316"/>
      <c r="HG58" s="316"/>
      <c r="HH58" s="316"/>
      <c r="HI58" s="316"/>
      <c r="HJ58" s="316"/>
      <c r="HK58" s="316"/>
      <c r="HL58" s="316"/>
      <c r="HM58" s="316"/>
      <c r="HN58" s="316"/>
      <c r="HO58" s="316"/>
      <c r="HP58" s="316"/>
      <c r="HQ58" s="316"/>
      <c r="HR58" s="316"/>
      <c r="HS58" s="316"/>
      <c r="HT58" s="316"/>
      <c r="HU58" s="316"/>
      <c r="HV58" s="316"/>
      <c r="HW58" s="316"/>
      <c r="HX58" s="316"/>
      <c r="HY58" s="316"/>
      <c r="HZ58" s="316"/>
    </row>
    <row r="59" spans="1:234" s="317" customFormat="1" ht="18" customHeight="1">
      <c r="A59" s="416"/>
      <c r="B59" s="374">
        <v>47</v>
      </c>
      <c r="C59" s="381"/>
      <c r="D59" s="387"/>
      <c r="E59" s="383"/>
      <c r="F59" s="381"/>
      <c r="G59" s="388"/>
      <c r="H59" s="388"/>
      <c r="I59" s="381"/>
      <c r="J59" s="381"/>
      <c r="K59" s="381"/>
      <c r="L59" s="381"/>
      <c r="M59" s="381"/>
      <c r="N59" s="381"/>
      <c r="O59" s="384"/>
      <c r="P59" s="381"/>
      <c r="Q59" s="381"/>
      <c r="R59" s="384"/>
      <c r="S59" s="381"/>
      <c r="T59" s="381"/>
      <c r="U59" s="384"/>
      <c r="V59" s="381"/>
      <c r="W59" s="381"/>
      <c r="X59" s="384"/>
      <c r="Y59" s="389"/>
      <c r="Z59" s="389"/>
      <c r="AA59" s="389"/>
      <c r="AB59" s="389"/>
      <c r="AC59" s="386"/>
      <c r="AD59" s="416"/>
      <c r="AE59" s="316"/>
      <c r="AF59" s="316"/>
      <c r="AG59" s="316"/>
      <c r="AH59" s="316"/>
      <c r="AI59" s="316"/>
      <c r="AJ59" s="316"/>
      <c r="AK59" s="316"/>
      <c r="AL59" s="316"/>
      <c r="AM59" s="316"/>
      <c r="AN59" s="316"/>
      <c r="AO59" s="316"/>
      <c r="AP59" s="316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  <c r="BL59" s="316"/>
      <c r="BM59" s="316"/>
      <c r="BN59" s="316"/>
      <c r="BO59" s="316"/>
      <c r="BP59" s="316"/>
      <c r="BQ59" s="316"/>
      <c r="BR59" s="316"/>
      <c r="BS59" s="316"/>
      <c r="BT59" s="316"/>
      <c r="BU59" s="316"/>
      <c r="BV59" s="316"/>
      <c r="BW59" s="316"/>
      <c r="BX59" s="316"/>
      <c r="BY59" s="316"/>
      <c r="BZ59" s="316"/>
      <c r="CA59" s="316"/>
      <c r="CB59" s="316"/>
      <c r="CC59" s="316"/>
      <c r="CD59" s="316"/>
      <c r="CE59" s="316"/>
      <c r="CF59" s="316"/>
      <c r="CG59" s="316"/>
      <c r="CH59" s="316"/>
      <c r="CI59" s="316"/>
      <c r="CJ59" s="316"/>
      <c r="CK59" s="316"/>
      <c r="CL59" s="316"/>
      <c r="CM59" s="316"/>
      <c r="CN59" s="316"/>
      <c r="CO59" s="316"/>
      <c r="CP59" s="316"/>
      <c r="CQ59" s="316"/>
      <c r="CR59" s="316"/>
      <c r="CS59" s="316"/>
      <c r="CT59" s="316"/>
      <c r="CU59" s="316"/>
      <c r="CV59" s="316"/>
      <c r="CW59" s="316"/>
      <c r="CX59" s="316"/>
      <c r="CY59" s="316"/>
      <c r="CZ59" s="316"/>
      <c r="DA59" s="316"/>
      <c r="DB59" s="316"/>
      <c r="DC59" s="316"/>
      <c r="DD59" s="316"/>
      <c r="DE59" s="316"/>
      <c r="DF59" s="316"/>
      <c r="DG59" s="316"/>
      <c r="DH59" s="316"/>
      <c r="DI59" s="316"/>
      <c r="DJ59" s="316"/>
      <c r="DK59" s="316"/>
      <c r="DL59" s="316"/>
      <c r="DM59" s="316"/>
      <c r="DN59" s="316"/>
      <c r="DO59" s="316"/>
      <c r="DP59" s="316"/>
      <c r="DQ59" s="316"/>
      <c r="DR59" s="316"/>
      <c r="DS59" s="316"/>
      <c r="DT59" s="316"/>
      <c r="DU59" s="316"/>
      <c r="DV59" s="316"/>
      <c r="DW59" s="316"/>
      <c r="DX59" s="316"/>
      <c r="DY59" s="316"/>
      <c r="DZ59" s="316"/>
      <c r="EA59" s="316"/>
      <c r="EB59" s="316"/>
      <c r="EC59" s="316"/>
      <c r="ED59" s="316"/>
      <c r="EE59" s="316"/>
      <c r="EF59" s="316"/>
      <c r="EG59" s="316"/>
      <c r="EH59" s="316"/>
      <c r="EI59" s="316"/>
      <c r="EJ59" s="316"/>
      <c r="EK59" s="316"/>
      <c r="EL59" s="316"/>
      <c r="EM59" s="316"/>
      <c r="EN59" s="316"/>
      <c r="EO59" s="316"/>
      <c r="EP59" s="316"/>
      <c r="EQ59" s="316"/>
      <c r="ER59" s="316"/>
      <c r="ES59" s="316"/>
      <c r="ET59" s="316"/>
      <c r="EU59" s="316"/>
      <c r="EV59" s="316"/>
      <c r="EW59" s="316"/>
      <c r="EX59" s="316"/>
      <c r="EY59" s="316"/>
      <c r="EZ59" s="316"/>
      <c r="FA59" s="316"/>
      <c r="FB59" s="316"/>
      <c r="FC59" s="316"/>
      <c r="FD59" s="316"/>
      <c r="FE59" s="316"/>
      <c r="FF59" s="316"/>
      <c r="FG59" s="316"/>
      <c r="FH59" s="316"/>
      <c r="FI59" s="316"/>
      <c r="FJ59" s="316"/>
      <c r="FK59" s="316"/>
      <c r="FL59" s="316"/>
      <c r="FM59" s="316"/>
      <c r="FN59" s="316"/>
      <c r="FO59" s="316"/>
      <c r="FP59" s="316"/>
      <c r="FQ59" s="316"/>
      <c r="FR59" s="316"/>
      <c r="FS59" s="316"/>
      <c r="FT59" s="316"/>
      <c r="FU59" s="316"/>
      <c r="FV59" s="316"/>
      <c r="FW59" s="316"/>
      <c r="FX59" s="316"/>
      <c r="FY59" s="316"/>
      <c r="FZ59" s="316"/>
      <c r="GA59" s="316"/>
      <c r="GB59" s="316"/>
      <c r="GC59" s="316"/>
      <c r="GD59" s="316"/>
      <c r="GE59" s="316"/>
      <c r="GF59" s="316"/>
      <c r="GG59" s="316"/>
      <c r="GH59" s="316"/>
      <c r="GI59" s="316"/>
      <c r="GJ59" s="316"/>
      <c r="GK59" s="316"/>
      <c r="GL59" s="316"/>
      <c r="GM59" s="316"/>
      <c r="GN59" s="316"/>
      <c r="GO59" s="316"/>
      <c r="GP59" s="316"/>
      <c r="GQ59" s="316"/>
      <c r="GR59" s="316"/>
      <c r="GS59" s="316"/>
      <c r="GT59" s="316"/>
      <c r="GU59" s="316"/>
      <c r="GV59" s="316"/>
      <c r="GW59" s="316"/>
      <c r="GX59" s="316"/>
      <c r="GY59" s="316"/>
      <c r="GZ59" s="316"/>
      <c r="HA59" s="316"/>
      <c r="HB59" s="316"/>
      <c r="HC59" s="316"/>
      <c r="HD59" s="316"/>
      <c r="HE59" s="316"/>
      <c r="HF59" s="316"/>
      <c r="HG59" s="316"/>
      <c r="HH59" s="316"/>
      <c r="HI59" s="316"/>
      <c r="HJ59" s="316"/>
      <c r="HK59" s="316"/>
      <c r="HL59" s="316"/>
      <c r="HM59" s="316"/>
      <c r="HN59" s="316"/>
      <c r="HO59" s="316"/>
      <c r="HP59" s="316"/>
      <c r="HQ59" s="316"/>
      <c r="HR59" s="316"/>
      <c r="HS59" s="316"/>
      <c r="HT59" s="316"/>
      <c r="HU59" s="316"/>
      <c r="HV59" s="316"/>
      <c r="HW59" s="316"/>
      <c r="HX59" s="316"/>
      <c r="HY59" s="316"/>
      <c r="HZ59" s="316"/>
    </row>
    <row r="60" spans="1:234" s="317" customFormat="1" ht="18" customHeight="1">
      <c r="A60" s="416"/>
      <c r="B60" s="375">
        <v>48</v>
      </c>
      <c r="C60" s="381"/>
      <c r="D60" s="387"/>
      <c r="E60" s="383"/>
      <c r="F60" s="381"/>
      <c r="G60" s="388"/>
      <c r="H60" s="388"/>
      <c r="I60" s="381"/>
      <c r="J60" s="381"/>
      <c r="K60" s="381"/>
      <c r="L60" s="381"/>
      <c r="M60" s="381"/>
      <c r="N60" s="381"/>
      <c r="O60" s="384"/>
      <c r="P60" s="381"/>
      <c r="Q60" s="381"/>
      <c r="R60" s="384"/>
      <c r="S60" s="381"/>
      <c r="T60" s="381"/>
      <c r="U60" s="384"/>
      <c r="V60" s="381"/>
      <c r="W60" s="381"/>
      <c r="X60" s="384"/>
      <c r="Y60" s="389"/>
      <c r="Z60" s="389"/>
      <c r="AA60" s="389"/>
      <c r="AB60" s="389"/>
      <c r="AC60" s="386"/>
      <c r="AD60" s="416"/>
      <c r="AE60" s="316"/>
      <c r="AF60" s="316"/>
      <c r="AG60" s="316"/>
      <c r="AH60" s="316"/>
      <c r="AI60" s="316"/>
      <c r="AJ60" s="316"/>
      <c r="AK60" s="316"/>
      <c r="AL60" s="316"/>
      <c r="AM60" s="316"/>
      <c r="AN60" s="316"/>
      <c r="AO60" s="316"/>
      <c r="AP60" s="316"/>
      <c r="AQ60" s="316"/>
      <c r="AR60" s="316"/>
      <c r="AS60" s="316"/>
      <c r="AT60" s="316"/>
      <c r="AU60" s="316"/>
      <c r="AV60" s="316"/>
      <c r="AW60" s="316"/>
      <c r="AX60" s="316"/>
      <c r="AY60" s="316"/>
      <c r="AZ60" s="316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  <c r="BL60" s="316"/>
      <c r="BM60" s="316"/>
      <c r="BN60" s="316"/>
      <c r="BO60" s="316"/>
      <c r="BP60" s="316"/>
      <c r="BQ60" s="316"/>
      <c r="BR60" s="316"/>
      <c r="BS60" s="316"/>
      <c r="BT60" s="316"/>
      <c r="BU60" s="316"/>
      <c r="BV60" s="316"/>
      <c r="BW60" s="316"/>
      <c r="BX60" s="316"/>
      <c r="BY60" s="316"/>
      <c r="BZ60" s="316"/>
      <c r="CA60" s="316"/>
      <c r="CB60" s="316"/>
      <c r="CC60" s="316"/>
      <c r="CD60" s="316"/>
      <c r="CE60" s="316"/>
      <c r="CF60" s="316"/>
      <c r="CG60" s="316"/>
      <c r="CH60" s="316"/>
      <c r="CI60" s="316"/>
      <c r="CJ60" s="316"/>
      <c r="CK60" s="316"/>
      <c r="CL60" s="316"/>
      <c r="CM60" s="316"/>
      <c r="CN60" s="316"/>
      <c r="CO60" s="316"/>
      <c r="CP60" s="316"/>
      <c r="CQ60" s="316"/>
      <c r="CR60" s="316"/>
      <c r="CS60" s="316"/>
      <c r="CT60" s="316"/>
      <c r="CU60" s="316"/>
      <c r="CV60" s="316"/>
      <c r="CW60" s="316"/>
      <c r="CX60" s="316"/>
      <c r="CY60" s="316"/>
      <c r="CZ60" s="316"/>
      <c r="DA60" s="316"/>
      <c r="DB60" s="316"/>
      <c r="DC60" s="316"/>
      <c r="DD60" s="316"/>
      <c r="DE60" s="316"/>
      <c r="DF60" s="316"/>
      <c r="DG60" s="316"/>
      <c r="DH60" s="316"/>
      <c r="DI60" s="316"/>
      <c r="DJ60" s="316"/>
      <c r="DK60" s="316"/>
      <c r="DL60" s="316"/>
      <c r="DM60" s="316"/>
      <c r="DN60" s="316"/>
      <c r="DO60" s="316"/>
      <c r="DP60" s="316"/>
      <c r="DQ60" s="316"/>
      <c r="DR60" s="316"/>
      <c r="DS60" s="316"/>
      <c r="DT60" s="316"/>
      <c r="DU60" s="316"/>
      <c r="DV60" s="316"/>
      <c r="DW60" s="316"/>
      <c r="DX60" s="316"/>
      <c r="DY60" s="316"/>
      <c r="DZ60" s="316"/>
      <c r="EA60" s="316"/>
      <c r="EB60" s="316"/>
      <c r="EC60" s="316"/>
      <c r="ED60" s="316"/>
      <c r="EE60" s="316"/>
      <c r="EF60" s="316"/>
      <c r="EG60" s="316"/>
      <c r="EH60" s="316"/>
      <c r="EI60" s="316"/>
      <c r="EJ60" s="316"/>
      <c r="EK60" s="316"/>
      <c r="EL60" s="316"/>
      <c r="EM60" s="316"/>
      <c r="EN60" s="316"/>
      <c r="EO60" s="316"/>
      <c r="EP60" s="316"/>
      <c r="EQ60" s="316"/>
      <c r="ER60" s="316"/>
      <c r="ES60" s="316"/>
      <c r="ET60" s="316"/>
      <c r="EU60" s="316"/>
      <c r="EV60" s="316"/>
      <c r="EW60" s="316"/>
      <c r="EX60" s="316"/>
      <c r="EY60" s="316"/>
      <c r="EZ60" s="316"/>
      <c r="FA60" s="316"/>
      <c r="FB60" s="316"/>
      <c r="FC60" s="316"/>
      <c r="FD60" s="316"/>
      <c r="FE60" s="316"/>
      <c r="FF60" s="316"/>
      <c r="FG60" s="316"/>
      <c r="FH60" s="316"/>
      <c r="FI60" s="316"/>
      <c r="FJ60" s="316"/>
      <c r="FK60" s="316"/>
      <c r="FL60" s="316"/>
      <c r="FM60" s="316"/>
      <c r="FN60" s="316"/>
      <c r="FO60" s="316"/>
      <c r="FP60" s="316"/>
      <c r="FQ60" s="316"/>
      <c r="FR60" s="316"/>
      <c r="FS60" s="316"/>
      <c r="FT60" s="316"/>
      <c r="FU60" s="316"/>
      <c r="FV60" s="316"/>
      <c r="FW60" s="316"/>
      <c r="FX60" s="316"/>
      <c r="FY60" s="316"/>
      <c r="FZ60" s="316"/>
      <c r="GA60" s="316"/>
      <c r="GB60" s="316"/>
      <c r="GC60" s="316"/>
      <c r="GD60" s="316"/>
      <c r="GE60" s="316"/>
      <c r="GF60" s="316"/>
      <c r="GG60" s="316"/>
      <c r="GH60" s="316"/>
      <c r="GI60" s="316"/>
      <c r="GJ60" s="316"/>
      <c r="GK60" s="316"/>
      <c r="GL60" s="316"/>
      <c r="GM60" s="316"/>
      <c r="GN60" s="316"/>
      <c r="GO60" s="316"/>
      <c r="GP60" s="316"/>
      <c r="GQ60" s="316"/>
      <c r="GR60" s="316"/>
      <c r="GS60" s="316"/>
      <c r="GT60" s="316"/>
      <c r="GU60" s="316"/>
      <c r="GV60" s="316"/>
      <c r="GW60" s="316"/>
      <c r="GX60" s="316"/>
      <c r="GY60" s="316"/>
      <c r="GZ60" s="316"/>
      <c r="HA60" s="316"/>
      <c r="HB60" s="316"/>
      <c r="HC60" s="316"/>
      <c r="HD60" s="316"/>
      <c r="HE60" s="316"/>
      <c r="HF60" s="316"/>
      <c r="HG60" s="316"/>
      <c r="HH60" s="316"/>
      <c r="HI60" s="316"/>
      <c r="HJ60" s="316"/>
      <c r="HK60" s="316"/>
      <c r="HL60" s="316"/>
      <c r="HM60" s="316"/>
      <c r="HN60" s="316"/>
      <c r="HO60" s="316"/>
      <c r="HP60" s="316"/>
      <c r="HQ60" s="316"/>
      <c r="HR60" s="316"/>
      <c r="HS60" s="316"/>
      <c r="HT60" s="316"/>
      <c r="HU60" s="316"/>
      <c r="HV60" s="316"/>
      <c r="HW60" s="316"/>
      <c r="HX60" s="316"/>
      <c r="HY60" s="316"/>
      <c r="HZ60" s="316"/>
    </row>
    <row r="61" spans="1:234" s="317" customFormat="1" ht="18" customHeight="1">
      <c r="A61" s="416"/>
      <c r="B61" s="374">
        <v>49</v>
      </c>
      <c r="C61" s="381"/>
      <c r="D61" s="387"/>
      <c r="E61" s="383"/>
      <c r="F61" s="381"/>
      <c r="G61" s="388"/>
      <c r="H61" s="388"/>
      <c r="I61" s="381"/>
      <c r="J61" s="381"/>
      <c r="K61" s="381"/>
      <c r="L61" s="381"/>
      <c r="M61" s="381"/>
      <c r="N61" s="381"/>
      <c r="O61" s="384"/>
      <c r="P61" s="381"/>
      <c r="Q61" s="381"/>
      <c r="R61" s="384"/>
      <c r="S61" s="381"/>
      <c r="T61" s="381"/>
      <c r="U61" s="384"/>
      <c r="V61" s="381"/>
      <c r="W61" s="381"/>
      <c r="X61" s="384"/>
      <c r="Y61" s="389"/>
      <c r="Z61" s="389"/>
      <c r="AA61" s="389"/>
      <c r="AB61" s="389"/>
      <c r="AC61" s="386"/>
      <c r="AD61" s="416"/>
      <c r="AE61" s="316"/>
      <c r="AF61" s="316"/>
      <c r="AG61" s="316"/>
      <c r="AH61" s="316"/>
      <c r="AI61" s="316"/>
      <c r="AJ61" s="316"/>
      <c r="AK61" s="316"/>
      <c r="AL61" s="316"/>
      <c r="AM61" s="316"/>
      <c r="AN61" s="316"/>
      <c r="AO61" s="316"/>
      <c r="AP61" s="316"/>
      <c r="AQ61" s="316"/>
      <c r="AR61" s="316"/>
      <c r="AS61" s="316"/>
      <c r="AT61" s="316"/>
      <c r="AU61" s="316"/>
      <c r="AV61" s="316"/>
      <c r="AW61" s="316"/>
      <c r="AX61" s="316"/>
      <c r="AY61" s="316"/>
      <c r="AZ61" s="316"/>
      <c r="BA61" s="316"/>
      <c r="BB61" s="316"/>
      <c r="BC61" s="316"/>
      <c r="BD61" s="316"/>
      <c r="BE61" s="316"/>
      <c r="BF61" s="316"/>
      <c r="BG61" s="316"/>
      <c r="BH61" s="316"/>
      <c r="BI61" s="316"/>
      <c r="BJ61" s="316"/>
      <c r="BK61" s="316"/>
      <c r="BL61" s="316"/>
      <c r="BM61" s="316"/>
      <c r="BN61" s="316"/>
      <c r="BO61" s="316"/>
      <c r="BP61" s="316"/>
      <c r="BQ61" s="316"/>
      <c r="BR61" s="316"/>
      <c r="BS61" s="316"/>
      <c r="BT61" s="316"/>
      <c r="BU61" s="316"/>
      <c r="BV61" s="316"/>
      <c r="BW61" s="316"/>
      <c r="BX61" s="316"/>
      <c r="BY61" s="316"/>
      <c r="BZ61" s="316"/>
      <c r="CA61" s="316"/>
      <c r="CB61" s="316"/>
      <c r="CC61" s="316"/>
      <c r="CD61" s="316"/>
      <c r="CE61" s="316"/>
      <c r="CF61" s="316"/>
      <c r="CG61" s="316"/>
      <c r="CH61" s="316"/>
      <c r="CI61" s="316"/>
      <c r="CJ61" s="316"/>
      <c r="CK61" s="316"/>
      <c r="CL61" s="316"/>
      <c r="CM61" s="316"/>
      <c r="CN61" s="316"/>
      <c r="CO61" s="316"/>
      <c r="CP61" s="316"/>
      <c r="CQ61" s="316"/>
      <c r="CR61" s="316"/>
      <c r="CS61" s="316"/>
      <c r="CT61" s="316"/>
      <c r="CU61" s="316"/>
      <c r="CV61" s="316"/>
      <c r="CW61" s="316"/>
      <c r="CX61" s="316"/>
      <c r="CY61" s="316"/>
      <c r="CZ61" s="316"/>
      <c r="DA61" s="316"/>
      <c r="DB61" s="316"/>
      <c r="DC61" s="316"/>
      <c r="DD61" s="316"/>
      <c r="DE61" s="316"/>
      <c r="DF61" s="316"/>
      <c r="DG61" s="316"/>
      <c r="DH61" s="316"/>
      <c r="DI61" s="316"/>
      <c r="DJ61" s="316"/>
      <c r="DK61" s="316"/>
      <c r="DL61" s="316"/>
      <c r="DM61" s="316"/>
      <c r="DN61" s="316"/>
      <c r="DO61" s="316"/>
      <c r="DP61" s="316"/>
      <c r="DQ61" s="316"/>
      <c r="DR61" s="316"/>
      <c r="DS61" s="316"/>
      <c r="DT61" s="316"/>
      <c r="DU61" s="316"/>
      <c r="DV61" s="316"/>
      <c r="DW61" s="316"/>
      <c r="DX61" s="316"/>
      <c r="DY61" s="316"/>
      <c r="DZ61" s="316"/>
      <c r="EA61" s="316"/>
      <c r="EB61" s="316"/>
      <c r="EC61" s="316"/>
      <c r="ED61" s="316"/>
      <c r="EE61" s="316"/>
      <c r="EF61" s="316"/>
      <c r="EG61" s="316"/>
      <c r="EH61" s="316"/>
      <c r="EI61" s="316"/>
      <c r="EJ61" s="316"/>
      <c r="EK61" s="316"/>
      <c r="EL61" s="316"/>
      <c r="EM61" s="316"/>
      <c r="EN61" s="316"/>
      <c r="EO61" s="316"/>
      <c r="EP61" s="316"/>
      <c r="EQ61" s="316"/>
      <c r="ER61" s="316"/>
      <c r="ES61" s="316"/>
      <c r="ET61" s="316"/>
      <c r="EU61" s="316"/>
      <c r="EV61" s="316"/>
      <c r="EW61" s="316"/>
      <c r="EX61" s="316"/>
      <c r="EY61" s="316"/>
      <c r="EZ61" s="316"/>
      <c r="FA61" s="316"/>
      <c r="FB61" s="316"/>
      <c r="FC61" s="316"/>
      <c r="FD61" s="316"/>
      <c r="FE61" s="316"/>
      <c r="FF61" s="316"/>
      <c r="FG61" s="316"/>
      <c r="FH61" s="316"/>
      <c r="FI61" s="316"/>
      <c r="FJ61" s="316"/>
      <c r="FK61" s="316"/>
      <c r="FL61" s="316"/>
      <c r="FM61" s="316"/>
      <c r="FN61" s="316"/>
      <c r="FO61" s="316"/>
      <c r="FP61" s="316"/>
      <c r="FQ61" s="316"/>
      <c r="FR61" s="316"/>
      <c r="FS61" s="316"/>
      <c r="FT61" s="316"/>
      <c r="FU61" s="316"/>
      <c r="FV61" s="316"/>
      <c r="FW61" s="316"/>
      <c r="FX61" s="316"/>
      <c r="FY61" s="316"/>
      <c r="FZ61" s="316"/>
      <c r="GA61" s="316"/>
      <c r="GB61" s="316"/>
      <c r="GC61" s="316"/>
      <c r="GD61" s="316"/>
      <c r="GE61" s="316"/>
      <c r="GF61" s="316"/>
      <c r="GG61" s="316"/>
      <c r="GH61" s="316"/>
      <c r="GI61" s="316"/>
      <c r="GJ61" s="316"/>
      <c r="GK61" s="316"/>
      <c r="GL61" s="316"/>
      <c r="GM61" s="316"/>
      <c r="GN61" s="316"/>
      <c r="GO61" s="316"/>
      <c r="GP61" s="316"/>
      <c r="GQ61" s="316"/>
      <c r="GR61" s="316"/>
      <c r="GS61" s="316"/>
      <c r="GT61" s="316"/>
      <c r="GU61" s="316"/>
      <c r="GV61" s="316"/>
      <c r="GW61" s="316"/>
      <c r="GX61" s="316"/>
      <c r="GY61" s="316"/>
      <c r="GZ61" s="316"/>
      <c r="HA61" s="316"/>
      <c r="HB61" s="316"/>
      <c r="HC61" s="316"/>
      <c r="HD61" s="316"/>
      <c r="HE61" s="316"/>
      <c r="HF61" s="316"/>
      <c r="HG61" s="316"/>
      <c r="HH61" s="316"/>
      <c r="HI61" s="316"/>
      <c r="HJ61" s="316"/>
      <c r="HK61" s="316"/>
      <c r="HL61" s="316"/>
      <c r="HM61" s="316"/>
      <c r="HN61" s="316"/>
      <c r="HO61" s="316"/>
      <c r="HP61" s="316"/>
      <c r="HQ61" s="316"/>
      <c r="HR61" s="316"/>
      <c r="HS61" s="316"/>
      <c r="HT61" s="316"/>
      <c r="HU61" s="316"/>
      <c r="HV61" s="316"/>
      <c r="HW61" s="316"/>
      <c r="HX61" s="316"/>
      <c r="HY61" s="316"/>
      <c r="HZ61" s="316"/>
    </row>
    <row r="62" spans="1:234" s="317" customFormat="1" ht="18" customHeight="1" thickBot="1">
      <c r="A62" s="416"/>
      <c r="B62" s="376">
        <v>50</v>
      </c>
      <c r="C62" s="395"/>
      <c r="D62" s="396"/>
      <c r="E62" s="397"/>
      <c r="F62" s="395"/>
      <c r="G62" s="395"/>
      <c r="H62" s="395"/>
      <c r="I62" s="395"/>
      <c r="J62" s="395"/>
      <c r="K62" s="395"/>
      <c r="L62" s="395"/>
      <c r="M62" s="395"/>
      <c r="N62" s="395"/>
      <c r="O62" s="400"/>
      <c r="P62" s="395"/>
      <c r="Q62" s="395"/>
      <c r="R62" s="400"/>
      <c r="S62" s="395"/>
      <c r="T62" s="395"/>
      <c r="U62" s="400"/>
      <c r="V62" s="395"/>
      <c r="W62" s="395"/>
      <c r="X62" s="400"/>
      <c r="Y62" s="398"/>
      <c r="Z62" s="398"/>
      <c r="AA62" s="398"/>
      <c r="AB62" s="398"/>
      <c r="AC62" s="399"/>
      <c r="AD62" s="416"/>
      <c r="AE62" s="316"/>
      <c r="AF62" s="316"/>
      <c r="AG62" s="316"/>
      <c r="AH62" s="316"/>
      <c r="AI62" s="316"/>
      <c r="AJ62" s="316"/>
      <c r="AK62" s="316"/>
      <c r="AL62" s="316"/>
      <c r="AM62" s="316"/>
      <c r="AN62" s="316"/>
      <c r="AO62" s="316"/>
      <c r="AP62" s="316"/>
      <c r="AQ62" s="316"/>
      <c r="AR62" s="316"/>
      <c r="AS62" s="316"/>
      <c r="AT62" s="316"/>
      <c r="AU62" s="316"/>
      <c r="AV62" s="316"/>
      <c r="AW62" s="316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  <c r="BL62" s="316"/>
      <c r="BM62" s="316"/>
      <c r="BN62" s="316"/>
      <c r="BO62" s="316"/>
      <c r="BP62" s="316"/>
      <c r="BQ62" s="316"/>
      <c r="BR62" s="316"/>
      <c r="BS62" s="316"/>
      <c r="BT62" s="316"/>
      <c r="BU62" s="316"/>
      <c r="BV62" s="316"/>
      <c r="BW62" s="316"/>
      <c r="BX62" s="316"/>
      <c r="BY62" s="316"/>
      <c r="BZ62" s="316"/>
      <c r="CA62" s="316"/>
      <c r="CB62" s="316"/>
      <c r="CC62" s="316"/>
      <c r="CD62" s="316"/>
      <c r="CE62" s="316"/>
      <c r="CF62" s="316"/>
      <c r="CG62" s="316"/>
      <c r="CH62" s="316"/>
      <c r="CI62" s="316"/>
      <c r="CJ62" s="316"/>
      <c r="CK62" s="316"/>
      <c r="CL62" s="316"/>
      <c r="CM62" s="316"/>
      <c r="CN62" s="316"/>
      <c r="CO62" s="316"/>
      <c r="CP62" s="316"/>
      <c r="CQ62" s="316"/>
      <c r="CR62" s="316"/>
      <c r="CS62" s="316"/>
      <c r="CT62" s="316"/>
      <c r="CU62" s="316"/>
      <c r="CV62" s="316"/>
      <c r="CW62" s="316"/>
      <c r="CX62" s="316"/>
      <c r="CY62" s="316"/>
      <c r="CZ62" s="316"/>
      <c r="DA62" s="316"/>
      <c r="DB62" s="316"/>
      <c r="DC62" s="316"/>
      <c r="DD62" s="316"/>
      <c r="DE62" s="316"/>
      <c r="DF62" s="316"/>
      <c r="DG62" s="316"/>
      <c r="DH62" s="316"/>
      <c r="DI62" s="316"/>
      <c r="DJ62" s="316"/>
      <c r="DK62" s="316"/>
      <c r="DL62" s="316"/>
      <c r="DM62" s="316"/>
      <c r="DN62" s="316"/>
      <c r="DO62" s="316"/>
      <c r="DP62" s="316"/>
      <c r="DQ62" s="316"/>
      <c r="DR62" s="316"/>
      <c r="DS62" s="316"/>
      <c r="DT62" s="316"/>
      <c r="DU62" s="316"/>
      <c r="DV62" s="316"/>
      <c r="DW62" s="316"/>
      <c r="DX62" s="316"/>
      <c r="DY62" s="316"/>
      <c r="DZ62" s="316"/>
      <c r="EA62" s="316"/>
      <c r="EB62" s="316"/>
      <c r="EC62" s="316"/>
      <c r="ED62" s="316"/>
      <c r="EE62" s="316"/>
      <c r="EF62" s="316"/>
      <c r="EG62" s="316"/>
      <c r="EH62" s="316"/>
      <c r="EI62" s="316"/>
      <c r="EJ62" s="316"/>
      <c r="EK62" s="316"/>
      <c r="EL62" s="316"/>
      <c r="EM62" s="316"/>
      <c r="EN62" s="316"/>
      <c r="EO62" s="316"/>
      <c r="EP62" s="316"/>
      <c r="EQ62" s="316"/>
      <c r="ER62" s="316"/>
      <c r="ES62" s="316"/>
      <c r="ET62" s="316"/>
      <c r="EU62" s="316"/>
      <c r="EV62" s="316"/>
      <c r="EW62" s="316"/>
      <c r="EX62" s="316"/>
      <c r="EY62" s="316"/>
      <c r="EZ62" s="316"/>
      <c r="FA62" s="316"/>
      <c r="FB62" s="316"/>
      <c r="FC62" s="316"/>
      <c r="FD62" s="316"/>
      <c r="FE62" s="316"/>
      <c r="FF62" s="316"/>
      <c r="FG62" s="316"/>
      <c r="FH62" s="316"/>
      <c r="FI62" s="316"/>
      <c r="FJ62" s="316"/>
      <c r="FK62" s="316"/>
      <c r="FL62" s="316"/>
      <c r="FM62" s="316"/>
      <c r="FN62" s="316"/>
      <c r="FO62" s="316"/>
      <c r="FP62" s="316"/>
      <c r="FQ62" s="316"/>
      <c r="FR62" s="316"/>
      <c r="FS62" s="316"/>
      <c r="FT62" s="316"/>
      <c r="FU62" s="316"/>
      <c r="FV62" s="316"/>
      <c r="FW62" s="316"/>
      <c r="FX62" s="316"/>
      <c r="FY62" s="316"/>
      <c r="FZ62" s="316"/>
      <c r="GA62" s="316"/>
      <c r="GB62" s="316"/>
      <c r="GC62" s="316"/>
      <c r="GD62" s="316"/>
      <c r="GE62" s="316"/>
      <c r="GF62" s="316"/>
      <c r="GG62" s="316"/>
      <c r="GH62" s="316"/>
      <c r="GI62" s="316"/>
      <c r="GJ62" s="316"/>
      <c r="GK62" s="316"/>
      <c r="GL62" s="316"/>
      <c r="GM62" s="316"/>
      <c r="GN62" s="316"/>
      <c r="GO62" s="316"/>
      <c r="GP62" s="316"/>
      <c r="GQ62" s="316"/>
      <c r="GR62" s="316"/>
      <c r="GS62" s="316"/>
      <c r="GT62" s="316"/>
      <c r="GU62" s="316"/>
      <c r="GV62" s="316"/>
      <c r="GW62" s="316"/>
      <c r="GX62" s="316"/>
      <c r="GY62" s="316"/>
      <c r="GZ62" s="316"/>
      <c r="HA62" s="316"/>
      <c r="HB62" s="316"/>
      <c r="HC62" s="316"/>
      <c r="HD62" s="316"/>
      <c r="HE62" s="316"/>
      <c r="HF62" s="316"/>
      <c r="HG62" s="316"/>
      <c r="HH62" s="316"/>
      <c r="HI62" s="316"/>
      <c r="HJ62" s="316"/>
      <c r="HK62" s="316"/>
      <c r="HL62" s="316"/>
      <c r="HM62" s="316"/>
      <c r="HN62" s="316"/>
      <c r="HO62" s="316"/>
      <c r="HP62" s="316"/>
      <c r="HQ62" s="316"/>
      <c r="HR62" s="316"/>
      <c r="HS62" s="316"/>
      <c r="HT62" s="316"/>
      <c r="HU62" s="316"/>
      <c r="HV62" s="316"/>
      <c r="HW62" s="316"/>
      <c r="HX62" s="316"/>
      <c r="HY62" s="316"/>
      <c r="HZ62" s="316"/>
    </row>
    <row r="63" spans="1:234" s="317" customFormat="1" ht="12.6" customHeight="1">
      <c r="A63" s="416"/>
      <c r="B63" s="402"/>
      <c r="C63" s="417"/>
      <c r="D63" s="418"/>
      <c r="E63" s="419"/>
      <c r="F63" s="417"/>
      <c r="G63" s="417"/>
      <c r="H63" s="417"/>
      <c r="I63" s="417"/>
      <c r="J63" s="417"/>
      <c r="K63" s="417"/>
      <c r="L63" s="417"/>
      <c r="M63" s="417"/>
      <c r="N63" s="417"/>
      <c r="O63" s="420"/>
      <c r="P63" s="417"/>
      <c r="Q63" s="417"/>
      <c r="R63" s="420"/>
      <c r="S63" s="417"/>
      <c r="T63" s="417"/>
      <c r="U63" s="420"/>
      <c r="V63" s="417"/>
      <c r="W63" s="417"/>
      <c r="X63" s="420"/>
      <c r="Y63" s="421"/>
      <c r="Z63" s="421"/>
      <c r="AA63" s="421"/>
      <c r="AB63" s="421"/>
      <c r="AC63" s="421"/>
      <c r="AD63" s="416"/>
      <c r="AE63" s="316"/>
      <c r="AF63" s="316"/>
      <c r="AG63" s="316"/>
      <c r="AH63" s="316"/>
      <c r="AI63" s="316"/>
      <c r="AJ63" s="316"/>
      <c r="AK63" s="316"/>
      <c r="AL63" s="316"/>
      <c r="AM63" s="316"/>
      <c r="AN63" s="316"/>
      <c r="AO63" s="316"/>
      <c r="AP63" s="316"/>
      <c r="AQ63" s="316"/>
      <c r="AR63" s="316"/>
      <c r="AS63" s="316"/>
      <c r="AT63" s="316"/>
      <c r="AU63" s="316"/>
      <c r="AV63" s="316"/>
      <c r="AW63" s="316"/>
      <c r="AX63" s="316"/>
      <c r="AY63" s="316"/>
      <c r="AZ63" s="316"/>
      <c r="BA63" s="316"/>
      <c r="BB63" s="316"/>
      <c r="BC63" s="316"/>
      <c r="BD63" s="316"/>
      <c r="BE63" s="316"/>
      <c r="BF63" s="316"/>
      <c r="BG63" s="316"/>
      <c r="BH63" s="316"/>
      <c r="BI63" s="316"/>
      <c r="BJ63" s="316"/>
      <c r="BK63" s="316"/>
      <c r="BL63" s="316"/>
      <c r="BM63" s="316"/>
      <c r="BN63" s="316"/>
      <c r="BO63" s="316"/>
      <c r="BP63" s="316"/>
      <c r="BQ63" s="316"/>
      <c r="BR63" s="316"/>
      <c r="BS63" s="316"/>
      <c r="BT63" s="316"/>
      <c r="BU63" s="316"/>
      <c r="BV63" s="316"/>
      <c r="BW63" s="316"/>
      <c r="BX63" s="316"/>
      <c r="BY63" s="316"/>
      <c r="BZ63" s="316"/>
      <c r="CA63" s="316"/>
      <c r="CB63" s="316"/>
      <c r="CC63" s="316"/>
      <c r="CD63" s="316"/>
      <c r="CE63" s="316"/>
      <c r="CF63" s="316"/>
      <c r="CG63" s="316"/>
      <c r="CH63" s="316"/>
      <c r="CI63" s="316"/>
      <c r="CJ63" s="316"/>
      <c r="CK63" s="316"/>
      <c r="CL63" s="316"/>
      <c r="CM63" s="316"/>
      <c r="CN63" s="316"/>
      <c r="CO63" s="316"/>
      <c r="CP63" s="316"/>
      <c r="CQ63" s="316"/>
      <c r="CR63" s="316"/>
      <c r="CS63" s="316"/>
      <c r="CT63" s="316"/>
      <c r="CU63" s="316"/>
      <c r="CV63" s="316"/>
      <c r="CW63" s="316"/>
      <c r="CX63" s="316"/>
      <c r="CY63" s="316"/>
      <c r="CZ63" s="316"/>
      <c r="DA63" s="316"/>
      <c r="DB63" s="316"/>
      <c r="DC63" s="316"/>
      <c r="DD63" s="316"/>
      <c r="DE63" s="316"/>
      <c r="DF63" s="316"/>
      <c r="DG63" s="316"/>
      <c r="DH63" s="316"/>
      <c r="DI63" s="316"/>
      <c r="DJ63" s="316"/>
      <c r="DK63" s="316"/>
      <c r="DL63" s="316"/>
      <c r="DM63" s="316"/>
      <c r="DN63" s="316"/>
      <c r="DO63" s="316"/>
      <c r="DP63" s="316"/>
      <c r="DQ63" s="316"/>
      <c r="DR63" s="316"/>
      <c r="DS63" s="316"/>
      <c r="DT63" s="316"/>
      <c r="DU63" s="316"/>
      <c r="DV63" s="316"/>
      <c r="DW63" s="316"/>
      <c r="DX63" s="316"/>
      <c r="DY63" s="316"/>
      <c r="DZ63" s="316"/>
      <c r="EA63" s="316"/>
      <c r="EB63" s="316"/>
      <c r="EC63" s="316"/>
      <c r="ED63" s="316"/>
      <c r="EE63" s="316"/>
      <c r="EF63" s="316"/>
      <c r="EG63" s="316"/>
      <c r="EH63" s="316"/>
      <c r="EI63" s="316"/>
      <c r="EJ63" s="316"/>
      <c r="EK63" s="316"/>
      <c r="EL63" s="316"/>
      <c r="EM63" s="316"/>
      <c r="EN63" s="316"/>
      <c r="EO63" s="316"/>
      <c r="EP63" s="316"/>
      <c r="EQ63" s="316"/>
      <c r="ER63" s="316"/>
      <c r="ES63" s="316"/>
      <c r="ET63" s="316"/>
      <c r="EU63" s="316"/>
      <c r="EV63" s="316"/>
      <c r="EW63" s="316"/>
      <c r="EX63" s="316"/>
      <c r="EY63" s="316"/>
      <c r="EZ63" s="316"/>
      <c r="FA63" s="316"/>
      <c r="FB63" s="316"/>
      <c r="FC63" s="316"/>
      <c r="FD63" s="316"/>
      <c r="FE63" s="316"/>
      <c r="FF63" s="316"/>
      <c r="FG63" s="316"/>
      <c r="FH63" s="316"/>
      <c r="FI63" s="316"/>
      <c r="FJ63" s="316"/>
      <c r="FK63" s="316"/>
      <c r="FL63" s="316"/>
      <c r="FM63" s="316"/>
      <c r="FN63" s="316"/>
      <c r="FO63" s="316"/>
      <c r="FP63" s="316"/>
      <c r="FQ63" s="316"/>
      <c r="FR63" s="316"/>
      <c r="FS63" s="316"/>
      <c r="FT63" s="316"/>
      <c r="FU63" s="316"/>
      <c r="FV63" s="316"/>
      <c r="FW63" s="316"/>
      <c r="FX63" s="316"/>
      <c r="FY63" s="316"/>
      <c r="FZ63" s="316"/>
      <c r="GA63" s="316"/>
      <c r="GB63" s="316"/>
      <c r="GC63" s="316"/>
      <c r="GD63" s="316"/>
      <c r="GE63" s="316"/>
      <c r="GF63" s="316"/>
      <c r="GG63" s="316"/>
      <c r="GH63" s="316"/>
      <c r="GI63" s="316"/>
      <c r="GJ63" s="316"/>
      <c r="GK63" s="316"/>
      <c r="GL63" s="316"/>
      <c r="GM63" s="316"/>
      <c r="GN63" s="316"/>
      <c r="GO63" s="316"/>
      <c r="GP63" s="316"/>
      <c r="GQ63" s="316"/>
      <c r="GR63" s="316"/>
      <c r="GS63" s="316"/>
      <c r="GT63" s="316"/>
      <c r="GU63" s="316"/>
      <c r="GV63" s="316"/>
      <c r="GW63" s="316"/>
      <c r="GX63" s="316"/>
      <c r="GY63" s="316"/>
      <c r="GZ63" s="316"/>
      <c r="HA63" s="316"/>
      <c r="HB63" s="316"/>
      <c r="HC63" s="316"/>
      <c r="HD63" s="316"/>
      <c r="HE63" s="316"/>
      <c r="HF63" s="316"/>
      <c r="HG63" s="316"/>
      <c r="HH63" s="316"/>
      <c r="HI63" s="316"/>
      <c r="HJ63" s="316"/>
      <c r="HK63" s="316"/>
      <c r="HL63" s="316"/>
      <c r="HM63" s="316"/>
      <c r="HN63" s="316"/>
      <c r="HO63" s="316"/>
      <c r="HP63" s="316"/>
      <c r="HQ63" s="316"/>
      <c r="HR63" s="316"/>
      <c r="HS63" s="316"/>
      <c r="HT63" s="316"/>
      <c r="HU63" s="316"/>
      <c r="HV63" s="316"/>
      <c r="HW63" s="316"/>
      <c r="HX63" s="316"/>
      <c r="HY63" s="316"/>
      <c r="HZ63" s="316"/>
    </row>
    <row r="64" spans="1:234" s="317" customFormat="1" ht="18" customHeight="1">
      <c r="A64" s="318"/>
      <c r="B64" s="377"/>
      <c r="C64" s="319"/>
      <c r="D64" s="320"/>
      <c r="E64" s="321"/>
      <c r="F64" s="319"/>
      <c r="G64" s="319"/>
      <c r="H64" s="319"/>
      <c r="I64" s="319"/>
      <c r="J64" s="319"/>
      <c r="K64" s="319"/>
      <c r="L64" s="319"/>
      <c r="M64" s="319"/>
      <c r="N64" s="319"/>
      <c r="O64" s="322"/>
      <c r="P64" s="319"/>
      <c r="Q64" s="319"/>
      <c r="R64" s="322"/>
      <c r="S64" s="319"/>
      <c r="T64" s="319"/>
      <c r="U64" s="322"/>
      <c r="V64" s="319"/>
      <c r="W64" s="319"/>
      <c r="X64" s="322"/>
      <c r="Y64" s="323"/>
      <c r="Z64" s="323"/>
      <c r="AA64" s="323"/>
      <c r="AB64" s="323"/>
      <c r="AC64" s="323"/>
      <c r="AD64" s="318"/>
      <c r="AE64" s="316"/>
      <c r="AF64" s="316"/>
      <c r="AG64" s="316"/>
      <c r="AH64" s="316"/>
      <c r="AI64" s="316"/>
      <c r="AJ64" s="316"/>
      <c r="AK64" s="316"/>
      <c r="AL64" s="316"/>
      <c r="AM64" s="316"/>
      <c r="AN64" s="316"/>
      <c r="AO64" s="316"/>
      <c r="AP64" s="316"/>
      <c r="AQ64" s="316"/>
      <c r="AR64" s="316"/>
      <c r="AS64" s="316"/>
      <c r="AT64" s="316"/>
      <c r="AU64" s="316"/>
      <c r="AV64" s="316"/>
      <c r="AW64" s="316"/>
      <c r="AX64" s="316"/>
      <c r="AY64" s="316"/>
      <c r="AZ64" s="316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  <c r="BL64" s="316"/>
      <c r="BM64" s="316"/>
      <c r="BN64" s="316"/>
      <c r="BO64" s="316"/>
      <c r="BP64" s="316"/>
      <c r="BQ64" s="316"/>
      <c r="BR64" s="316"/>
      <c r="BS64" s="316"/>
      <c r="BT64" s="316"/>
      <c r="BU64" s="316"/>
      <c r="BV64" s="316"/>
      <c r="BW64" s="316"/>
      <c r="BX64" s="316"/>
      <c r="BY64" s="316"/>
      <c r="BZ64" s="316"/>
      <c r="CA64" s="316"/>
      <c r="CB64" s="316"/>
      <c r="CC64" s="316"/>
      <c r="CD64" s="316"/>
      <c r="CE64" s="316"/>
      <c r="CF64" s="316"/>
      <c r="CG64" s="316"/>
      <c r="CH64" s="316"/>
      <c r="CI64" s="316"/>
      <c r="CJ64" s="316"/>
      <c r="CK64" s="316"/>
      <c r="CL64" s="316"/>
      <c r="CM64" s="316"/>
      <c r="CN64" s="316"/>
      <c r="CO64" s="316"/>
      <c r="CP64" s="316"/>
      <c r="CQ64" s="316"/>
      <c r="CR64" s="316"/>
      <c r="CS64" s="316"/>
      <c r="CT64" s="316"/>
      <c r="CU64" s="316"/>
      <c r="CV64" s="316"/>
      <c r="CW64" s="316"/>
      <c r="CX64" s="316"/>
      <c r="CY64" s="316"/>
      <c r="CZ64" s="316"/>
      <c r="DA64" s="316"/>
      <c r="DB64" s="316"/>
      <c r="DC64" s="316"/>
      <c r="DD64" s="316"/>
      <c r="DE64" s="316"/>
      <c r="DF64" s="316"/>
      <c r="DG64" s="316"/>
      <c r="DH64" s="316"/>
      <c r="DI64" s="316"/>
      <c r="DJ64" s="316"/>
      <c r="DK64" s="316"/>
      <c r="DL64" s="316"/>
      <c r="DM64" s="316"/>
      <c r="DN64" s="316"/>
      <c r="DO64" s="316"/>
      <c r="DP64" s="316"/>
      <c r="DQ64" s="316"/>
      <c r="DR64" s="316"/>
      <c r="DS64" s="316"/>
      <c r="DT64" s="316"/>
      <c r="DU64" s="316"/>
      <c r="DV64" s="316"/>
      <c r="DW64" s="316"/>
      <c r="DX64" s="316"/>
      <c r="DY64" s="316"/>
      <c r="DZ64" s="316"/>
      <c r="EA64" s="316"/>
      <c r="EB64" s="316"/>
      <c r="EC64" s="316"/>
      <c r="ED64" s="316"/>
      <c r="EE64" s="316"/>
      <c r="EF64" s="316"/>
      <c r="EG64" s="316"/>
      <c r="EH64" s="316"/>
      <c r="EI64" s="316"/>
      <c r="EJ64" s="316"/>
      <c r="EK64" s="316"/>
      <c r="EL64" s="316"/>
      <c r="EM64" s="316"/>
      <c r="EN64" s="316"/>
      <c r="EO64" s="316"/>
      <c r="EP64" s="316"/>
      <c r="EQ64" s="316"/>
      <c r="ER64" s="316"/>
      <c r="ES64" s="316"/>
      <c r="ET64" s="316"/>
      <c r="EU64" s="316"/>
      <c r="EV64" s="316"/>
      <c r="EW64" s="316"/>
      <c r="EX64" s="316"/>
      <c r="EY64" s="316"/>
      <c r="EZ64" s="316"/>
      <c r="FA64" s="316"/>
      <c r="FB64" s="316"/>
      <c r="FC64" s="316"/>
      <c r="FD64" s="316"/>
      <c r="FE64" s="316"/>
      <c r="FF64" s="316"/>
      <c r="FG64" s="316"/>
      <c r="FH64" s="316"/>
      <c r="FI64" s="316"/>
      <c r="FJ64" s="316"/>
      <c r="FK64" s="316"/>
      <c r="FL64" s="316"/>
      <c r="FM64" s="316"/>
      <c r="FN64" s="316"/>
      <c r="FO64" s="316"/>
      <c r="FP64" s="316"/>
      <c r="FQ64" s="316"/>
      <c r="FR64" s="316"/>
      <c r="FS64" s="316"/>
      <c r="FT64" s="316"/>
      <c r="FU64" s="316"/>
      <c r="FV64" s="316"/>
      <c r="FW64" s="316"/>
      <c r="FX64" s="316"/>
      <c r="FY64" s="316"/>
      <c r="FZ64" s="316"/>
      <c r="GA64" s="316"/>
      <c r="GB64" s="316"/>
      <c r="GC64" s="316"/>
      <c r="GD64" s="316"/>
      <c r="GE64" s="316"/>
      <c r="GF64" s="316"/>
      <c r="GG64" s="316"/>
      <c r="GH64" s="316"/>
      <c r="GI64" s="316"/>
      <c r="GJ64" s="316"/>
      <c r="GK64" s="316"/>
      <c r="GL64" s="316"/>
      <c r="GM64" s="316"/>
      <c r="GN64" s="316"/>
      <c r="GO64" s="316"/>
      <c r="GP64" s="316"/>
      <c r="GQ64" s="316"/>
      <c r="GR64" s="316"/>
      <c r="GS64" s="316"/>
      <c r="GT64" s="316"/>
      <c r="GU64" s="316"/>
      <c r="GV64" s="316"/>
      <c r="GW64" s="316"/>
      <c r="GX64" s="316"/>
      <c r="GY64" s="316"/>
      <c r="GZ64" s="316"/>
      <c r="HA64" s="316"/>
      <c r="HB64" s="316"/>
      <c r="HC64" s="316"/>
      <c r="HD64" s="316"/>
      <c r="HE64" s="316"/>
      <c r="HF64" s="316"/>
      <c r="HG64" s="316"/>
      <c r="HH64" s="316"/>
      <c r="HI64" s="316"/>
      <c r="HJ64" s="316"/>
      <c r="HK64" s="316"/>
      <c r="HL64" s="316"/>
      <c r="HM64" s="316"/>
      <c r="HN64" s="316"/>
      <c r="HO64" s="316"/>
      <c r="HP64" s="316"/>
      <c r="HQ64" s="316"/>
      <c r="HR64" s="316"/>
      <c r="HS64" s="316"/>
      <c r="HT64" s="316"/>
      <c r="HU64" s="316"/>
      <c r="HV64" s="316"/>
      <c r="HW64" s="316"/>
      <c r="HX64" s="316"/>
      <c r="HY64" s="316"/>
      <c r="HZ64" s="316"/>
    </row>
    <row r="65" spans="2:29" s="311" customFormat="1" ht="16.5" customHeight="1">
      <c r="B65" s="378"/>
      <c r="C65" s="324"/>
      <c r="F65" s="325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  <c r="T65" s="324"/>
      <c r="U65" s="324"/>
      <c r="Y65" s="324"/>
      <c r="Z65" s="324"/>
      <c r="AA65" s="324"/>
      <c r="AB65" s="326"/>
      <c r="AC65" s="326"/>
    </row>
    <row r="66" spans="2:29" s="311" customFormat="1" ht="16.5" customHeight="1">
      <c r="B66" s="324"/>
      <c r="C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  <c r="T66" s="324"/>
      <c r="U66" s="324"/>
      <c r="Y66" s="324"/>
      <c r="Z66" s="324"/>
      <c r="AA66" s="324"/>
      <c r="AB66" s="326"/>
      <c r="AC66" s="326"/>
    </row>
    <row r="67" spans="2:29" s="311" customFormat="1">
      <c r="B67" s="324"/>
      <c r="C67" s="324"/>
      <c r="F67" s="325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  <c r="T67" s="324"/>
      <c r="U67" s="324"/>
      <c r="Y67" s="324"/>
      <c r="Z67" s="324"/>
      <c r="AA67" s="324"/>
      <c r="AB67" s="326"/>
      <c r="AC67" s="326"/>
    </row>
    <row r="68" spans="2:29" s="311" customFormat="1">
      <c r="B68" s="324"/>
      <c r="C68" s="324"/>
      <c r="F68" s="325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  <c r="T68" s="324"/>
      <c r="U68" s="324"/>
      <c r="Y68" s="324"/>
      <c r="Z68" s="324"/>
      <c r="AA68" s="324"/>
      <c r="AB68" s="326"/>
      <c r="AC68" s="326"/>
    </row>
    <row r="69" spans="2:29" s="311" customFormat="1">
      <c r="B69" s="324"/>
      <c r="C69" s="324"/>
      <c r="F69" s="325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  <c r="T69" s="324"/>
      <c r="U69" s="324"/>
      <c r="Y69" s="324"/>
      <c r="Z69" s="324"/>
      <c r="AA69" s="324"/>
      <c r="AB69" s="326"/>
      <c r="AC69" s="326"/>
    </row>
    <row r="70" spans="2:29" s="311" customFormat="1">
      <c r="B70" s="324"/>
      <c r="C70" s="324"/>
      <c r="F70" s="325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  <c r="T70" s="324"/>
      <c r="U70" s="324"/>
      <c r="Y70" s="324"/>
      <c r="Z70" s="324"/>
      <c r="AA70" s="324"/>
      <c r="AB70" s="326"/>
      <c r="AC70" s="326"/>
    </row>
    <row r="71" spans="2:29" s="311" customFormat="1">
      <c r="B71" s="324"/>
      <c r="C71" s="324"/>
      <c r="F71" s="325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  <c r="T71" s="324"/>
      <c r="U71" s="324"/>
      <c r="Y71" s="324"/>
      <c r="Z71" s="324"/>
      <c r="AA71" s="324"/>
      <c r="AB71" s="326"/>
      <c r="AC71" s="326"/>
    </row>
    <row r="72" spans="2:29" s="311" customFormat="1">
      <c r="B72" s="324"/>
      <c r="C72" s="324"/>
      <c r="F72" s="325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S72" s="324"/>
      <c r="T72" s="324"/>
      <c r="U72" s="324"/>
      <c r="Y72" s="324"/>
      <c r="Z72" s="324"/>
      <c r="AA72" s="324"/>
      <c r="AB72" s="326"/>
      <c r="AC72" s="326"/>
    </row>
    <row r="73" spans="2:29" s="311" customFormat="1">
      <c r="B73" s="324"/>
      <c r="C73" s="324"/>
      <c r="F73" s="325"/>
      <c r="I73" s="324"/>
      <c r="J73" s="324"/>
      <c r="K73" s="324"/>
      <c r="L73" s="324"/>
      <c r="M73" s="324"/>
      <c r="N73" s="324"/>
      <c r="O73" s="324"/>
      <c r="P73" s="324"/>
      <c r="Q73" s="324"/>
      <c r="R73" s="324"/>
      <c r="S73" s="324"/>
      <c r="T73" s="324"/>
      <c r="U73" s="324"/>
      <c r="Y73" s="324"/>
      <c r="Z73" s="324"/>
      <c r="AA73" s="324"/>
      <c r="AB73" s="326"/>
      <c r="AC73" s="326"/>
    </row>
    <row r="74" spans="2:29" s="311" customFormat="1">
      <c r="B74" s="324"/>
      <c r="C74" s="324"/>
      <c r="F74" s="325"/>
      <c r="I74" s="324"/>
      <c r="J74" s="324"/>
      <c r="K74" s="324"/>
      <c r="L74" s="324"/>
      <c r="M74" s="324"/>
      <c r="N74" s="324"/>
      <c r="O74" s="324"/>
      <c r="P74" s="324"/>
      <c r="Q74" s="324"/>
      <c r="R74" s="324"/>
      <c r="S74" s="324"/>
      <c r="T74" s="324"/>
      <c r="U74" s="324"/>
      <c r="Y74" s="324"/>
      <c r="Z74" s="324"/>
      <c r="AA74" s="324"/>
      <c r="AB74" s="326"/>
      <c r="AC74" s="326"/>
    </row>
    <row r="75" spans="2:29" s="311" customFormat="1">
      <c r="B75" s="324"/>
      <c r="C75" s="324"/>
      <c r="F75" s="325"/>
      <c r="I75" s="324"/>
      <c r="J75" s="324"/>
      <c r="K75" s="324"/>
      <c r="L75" s="324"/>
      <c r="M75" s="324"/>
      <c r="N75" s="324"/>
      <c r="O75" s="324"/>
      <c r="P75" s="324"/>
      <c r="Q75" s="324"/>
      <c r="R75" s="324"/>
      <c r="S75" s="324"/>
      <c r="T75" s="324"/>
      <c r="U75" s="324"/>
      <c r="Y75" s="324"/>
      <c r="Z75" s="324"/>
      <c r="AA75" s="324"/>
      <c r="AB75" s="326"/>
      <c r="AC75" s="326"/>
    </row>
    <row r="76" spans="2:29" s="311" customFormat="1">
      <c r="B76" s="324"/>
      <c r="C76" s="324"/>
      <c r="F76" s="325"/>
      <c r="I76" s="324"/>
      <c r="J76" s="324"/>
      <c r="K76" s="324"/>
      <c r="L76" s="324"/>
      <c r="M76" s="324"/>
      <c r="N76" s="324"/>
      <c r="O76" s="324"/>
      <c r="P76" s="324"/>
      <c r="Q76" s="324"/>
      <c r="R76" s="324"/>
      <c r="S76" s="324"/>
      <c r="T76" s="324"/>
      <c r="U76" s="324"/>
      <c r="Y76" s="324"/>
      <c r="Z76" s="324"/>
      <c r="AA76" s="324"/>
      <c r="AB76" s="326"/>
      <c r="AC76" s="326"/>
    </row>
    <row r="77" spans="2:29" s="311" customFormat="1">
      <c r="B77" s="324"/>
      <c r="C77" s="324"/>
      <c r="F77" s="325"/>
      <c r="I77" s="324"/>
      <c r="J77" s="324"/>
      <c r="K77" s="324"/>
      <c r="L77" s="324"/>
      <c r="M77" s="324"/>
      <c r="N77" s="324"/>
      <c r="O77" s="324"/>
      <c r="P77" s="324"/>
      <c r="Q77" s="324"/>
      <c r="R77" s="324"/>
      <c r="S77" s="324"/>
      <c r="T77" s="324"/>
      <c r="U77" s="324"/>
      <c r="Y77" s="324"/>
      <c r="Z77" s="324"/>
      <c r="AA77" s="324"/>
      <c r="AB77" s="326"/>
      <c r="AC77" s="326"/>
    </row>
    <row r="78" spans="2:29" s="311" customFormat="1">
      <c r="B78" s="324"/>
      <c r="C78" s="324"/>
      <c r="F78" s="325"/>
      <c r="I78" s="324"/>
      <c r="J78" s="324"/>
      <c r="K78" s="324"/>
      <c r="L78" s="324"/>
      <c r="M78" s="324"/>
      <c r="N78" s="324"/>
      <c r="O78" s="324"/>
      <c r="P78" s="324"/>
      <c r="Q78" s="324"/>
      <c r="R78" s="324"/>
      <c r="S78" s="324"/>
      <c r="T78" s="324"/>
      <c r="U78" s="324"/>
      <c r="Y78" s="324"/>
      <c r="Z78" s="324"/>
      <c r="AA78" s="324"/>
      <c r="AB78" s="326"/>
      <c r="AC78" s="326"/>
    </row>
    <row r="79" spans="2:29" s="311" customFormat="1">
      <c r="B79" s="324"/>
      <c r="C79" s="324"/>
      <c r="F79" s="325"/>
      <c r="I79" s="324"/>
      <c r="J79" s="324"/>
      <c r="K79" s="324"/>
      <c r="L79" s="324"/>
      <c r="M79" s="324"/>
      <c r="N79" s="324"/>
      <c r="O79" s="324"/>
      <c r="P79" s="324"/>
      <c r="Q79" s="324"/>
      <c r="R79" s="324"/>
      <c r="S79" s="324"/>
      <c r="T79" s="324"/>
      <c r="U79" s="324"/>
      <c r="Y79" s="324"/>
      <c r="Z79" s="324"/>
      <c r="AA79" s="324"/>
      <c r="AB79" s="326"/>
      <c r="AC79" s="326"/>
    </row>
    <row r="80" spans="2:29" s="311" customFormat="1">
      <c r="B80" s="324"/>
      <c r="C80" s="324"/>
      <c r="F80" s="325"/>
      <c r="I80" s="324"/>
      <c r="J80" s="324"/>
      <c r="K80" s="324"/>
      <c r="L80" s="324"/>
      <c r="M80" s="324"/>
      <c r="N80" s="324"/>
      <c r="O80" s="324"/>
      <c r="P80" s="324"/>
      <c r="Q80" s="324"/>
      <c r="R80" s="324"/>
      <c r="S80" s="324"/>
      <c r="T80" s="324"/>
      <c r="U80" s="324"/>
      <c r="Y80" s="324"/>
      <c r="Z80" s="324"/>
      <c r="AA80" s="324"/>
      <c r="AB80" s="326"/>
      <c r="AC80" s="326"/>
    </row>
    <row r="81" spans="2:29" s="311" customFormat="1">
      <c r="B81" s="324"/>
      <c r="C81" s="324"/>
      <c r="F81" s="325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  <c r="T81" s="324"/>
      <c r="U81" s="324"/>
      <c r="Y81" s="324"/>
      <c r="Z81" s="324"/>
      <c r="AA81" s="324"/>
      <c r="AB81" s="326"/>
      <c r="AC81" s="326"/>
    </row>
    <row r="82" spans="2:29" s="311" customFormat="1" ht="17.25" customHeight="1">
      <c r="B82" s="324"/>
      <c r="C82" s="324"/>
      <c r="F82" s="325"/>
      <c r="I82" s="324"/>
      <c r="J82" s="324"/>
      <c r="K82" s="324"/>
      <c r="L82" s="324"/>
      <c r="M82" s="324"/>
      <c r="N82" s="324"/>
      <c r="O82" s="324"/>
      <c r="P82" s="324"/>
      <c r="Q82" s="324"/>
      <c r="R82" s="324"/>
      <c r="S82" s="324"/>
      <c r="T82" s="324"/>
      <c r="U82" s="324"/>
      <c r="Y82" s="324"/>
      <c r="Z82" s="324"/>
      <c r="AA82" s="324"/>
      <c r="AB82" s="326"/>
      <c r="AC82" s="326"/>
    </row>
    <row r="83" spans="2:29" s="311" customFormat="1" ht="17.25" customHeight="1">
      <c r="B83" s="324"/>
      <c r="C83" s="324"/>
      <c r="F83" s="325"/>
      <c r="I83" s="324"/>
      <c r="J83" s="324"/>
      <c r="K83" s="324"/>
      <c r="L83" s="324"/>
      <c r="M83" s="324"/>
      <c r="N83" s="324"/>
      <c r="O83" s="324"/>
      <c r="P83" s="324"/>
      <c r="Q83" s="324"/>
      <c r="R83" s="324"/>
      <c r="S83" s="324"/>
      <c r="T83" s="324"/>
      <c r="U83" s="324"/>
      <c r="Y83" s="324"/>
      <c r="Z83" s="324"/>
      <c r="AA83" s="324"/>
      <c r="AB83" s="326"/>
      <c r="AC83" s="326"/>
    </row>
    <row r="84" spans="2:29" s="311" customFormat="1" ht="17.25" customHeight="1">
      <c r="B84" s="324"/>
      <c r="C84" s="324"/>
      <c r="F84" s="325"/>
      <c r="I84" s="324"/>
      <c r="J84" s="324"/>
      <c r="K84" s="324"/>
      <c r="L84" s="324"/>
      <c r="M84" s="324"/>
      <c r="N84" s="324"/>
      <c r="O84" s="324"/>
      <c r="P84" s="324"/>
      <c r="Q84" s="324"/>
      <c r="R84" s="324"/>
      <c r="S84" s="324"/>
      <c r="T84" s="324"/>
      <c r="U84" s="324"/>
      <c r="Y84" s="324"/>
      <c r="Z84" s="324"/>
      <c r="AA84" s="324"/>
      <c r="AB84" s="326"/>
      <c r="AC84" s="326"/>
    </row>
    <row r="85" spans="2:29" s="311" customFormat="1" ht="17.25" customHeight="1">
      <c r="B85" s="324"/>
      <c r="C85" s="324"/>
      <c r="F85" s="325"/>
      <c r="I85" s="324"/>
      <c r="J85" s="324"/>
      <c r="K85" s="324"/>
      <c r="L85" s="324"/>
      <c r="M85" s="324"/>
      <c r="N85" s="324"/>
      <c r="O85" s="324"/>
      <c r="P85" s="324"/>
      <c r="Q85" s="324"/>
      <c r="R85" s="324"/>
      <c r="S85" s="324"/>
      <c r="T85" s="324"/>
      <c r="U85" s="324"/>
      <c r="Y85" s="324"/>
      <c r="Z85" s="324"/>
      <c r="AA85" s="324"/>
      <c r="AB85" s="326"/>
      <c r="AC85" s="326"/>
    </row>
    <row r="86" spans="2:29" s="311" customFormat="1">
      <c r="B86" s="324"/>
      <c r="C86" s="324"/>
      <c r="F86" s="325"/>
      <c r="I86" s="324"/>
      <c r="J86" s="324"/>
      <c r="K86" s="324"/>
      <c r="L86" s="324"/>
      <c r="M86" s="324"/>
      <c r="N86" s="324"/>
      <c r="O86" s="324"/>
      <c r="P86" s="324"/>
      <c r="Q86" s="324"/>
      <c r="R86" s="324"/>
      <c r="S86" s="324"/>
      <c r="T86" s="324"/>
      <c r="U86" s="324"/>
      <c r="Y86" s="324"/>
      <c r="Z86" s="324"/>
      <c r="AA86" s="324"/>
      <c r="AB86" s="326"/>
      <c r="AC86" s="326"/>
    </row>
    <row r="87" spans="2:29" s="311" customFormat="1">
      <c r="B87" s="324"/>
      <c r="C87" s="324"/>
      <c r="F87" s="325"/>
      <c r="I87" s="324"/>
      <c r="J87" s="324"/>
      <c r="K87" s="324"/>
      <c r="L87" s="324"/>
      <c r="M87" s="324"/>
      <c r="N87" s="324"/>
      <c r="O87" s="324"/>
      <c r="P87" s="324"/>
      <c r="Q87" s="324"/>
      <c r="R87" s="324"/>
      <c r="S87" s="324"/>
      <c r="T87" s="324"/>
      <c r="U87" s="324"/>
      <c r="Y87" s="324"/>
      <c r="Z87" s="324"/>
      <c r="AA87" s="324"/>
      <c r="AB87" s="326"/>
      <c r="AC87" s="326"/>
    </row>
    <row r="88" spans="2:29" s="311" customFormat="1">
      <c r="B88" s="324"/>
      <c r="C88" s="324"/>
      <c r="F88" s="325"/>
      <c r="I88" s="324"/>
      <c r="J88" s="324"/>
      <c r="K88" s="324"/>
      <c r="L88" s="324"/>
      <c r="M88" s="324"/>
      <c r="N88" s="324"/>
      <c r="O88" s="324"/>
      <c r="P88" s="324"/>
      <c r="Q88" s="324"/>
      <c r="R88" s="324"/>
      <c r="S88" s="324"/>
      <c r="T88" s="324"/>
      <c r="U88" s="324"/>
      <c r="Y88" s="324"/>
      <c r="Z88" s="324"/>
      <c r="AA88" s="324"/>
      <c r="AB88" s="326"/>
      <c r="AC88" s="326"/>
    </row>
    <row r="89" spans="2:29" s="311" customFormat="1">
      <c r="B89" s="324"/>
      <c r="C89" s="324"/>
      <c r="F89" s="325"/>
      <c r="I89" s="324"/>
      <c r="J89" s="324"/>
      <c r="K89" s="324"/>
      <c r="L89" s="324"/>
      <c r="M89" s="324"/>
      <c r="N89" s="324"/>
      <c r="O89" s="324"/>
      <c r="P89" s="324"/>
      <c r="Q89" s="324"/>
      <c r="R89" s="324"/>
      <c r="S89" s="324"/>
      <c r="T89" s="324"/>
      <c r="U89" s="324"/>
      <c r="Y89" s="324"/>
      <c r="Z89" s="324"/>
      <c r="AA89" s="324"/>
      <c r="AB89" s="326"/>
      <c r="AC89" s="326"/>
    </row>
    <row r="90" spans="2:29" s="311" customFormat="1">
      <c r="B90" s="324"/>
      <c r="C90" s="324"/>
      <c r="F90" s="325"/>
      <c r="I90" s="324"/>
      <c r="J90" s="324"/>
      <c r="K90" s="324"/>
      <c r="L90" s="324"/>
      <c r="M90" s="324"/>
      <c r="N90" s="324"/>
      <c r="O90" s="324"/>
      <c r="P90" s="324"/>
      <c r="Q90" s="324"/>
      <c r="R90" s="324"/>
      <c r="S90" s="324"/>
      <c r="T90" s="324"/>
      <c r="U90" s="324"/>
      <c r="Y90" s="324"/>
      <c r="Z90" s="324"/>
      <c r="AA90" s="324"/>
      <c r="AB90" s="326"/>
      <c r="AC90" s="326"/>
    </row>
    <row r="91" spans="2:29" s="311" customFormat="1">
      <c r="B91" s="324"/>
      <c r="C91" s="324"/>
      <c r="F91" s="325"/>
      <c r="I91" s="324"/>
      <c r="J91" s="324"/>
      <c r="K91" s="324"/>
      <c r="L91" s="324"/>
      <c r="M91" s="324"/>
      <c r="N91" s="324"/>
      <c r="O91" s="324"/>
      <c r="P91" s="324"/>
      <c r="Q91" s="324"/>
      <c r="R91" s="324"/>
      <c r="S91" s="324"/>
      <c r="T91" s="324"/>
      <c r="U91" s="324"/>
      <c r="Y91" s="324"/>
      <c r="Z91" s="324"/>
      <c r="AA91" s="324"/>
      <c r="AB91" s="326"/>
      <c r="AC91" s="326"/>
    </row>
    <row r="92" spans="2:29" s="311" customFormat="1">
      <c r="B92" s="324"/>
      <c r="C92" s="324"/>
      <c r="F92" s="325"/>
      <c r="I92" s="324"/>
      <c r="J92" s="324"/>
      <c r="K92" s="324"/>
      <c r="L92" s="324"/>
      <c r="M92" s="324"/>
      <c r="N92" s="324"/>
      <c r="O92" s="324"/>
      <c r="P92" s="324"/>
      <c r="Q92" s="324"/>
      <c r="R92" s="324"/>
      <c r="S92" s="324"/>
      <c r="T92" s="324"/>
      <c r="U92" s="324"/>
      <c r="Y92" s="324"/>
      <c r="Z92" s="324"/>
      <c r="AA92" s="324"/>
      <c r="AB92" s="326"/>
      <c r="AC92" s="326"/>
    </row>
    <row r="93" spans="2:29" s="311" customFormat="1">
      <c r="B93" s="324"/>
      <c r="C93" s="324"/>
      <c r="F93" s="325"/>
      <c r="I93" s="324"/>
      <c r="J93" s="324"/>
      <c r="K93" s="324"/>
      <c r="L93" s="324"/>
      <c r="M93" s="324"/>
      <c r="N93" s="324"/>
      <c r="O93" s="324"/>
      <c r="P93" s="324"/>
      <c r="Q93" s="324"/>
      <c r="R93" s="324"/>
      <c r="S93" s="324"/>
      <c r="T93" s="324"/>
      <c r="U93" s="324"/>
      <c r="Y93" s="324"/>
      <c r="Z93" s="324"/>
      <c r="AA93" s="324"/>
      <c r="AB93" s="326"/>
      <c r="AC93" s="326"/>
    </row>
    <row r="94" spans="2:29" s="311" customFormat="1">
      <c r="B94" s="324"/>
      <c r="C94" s="324"/>
      <c r="F94" s="325"/>
      <c r="I94" s="324"/>
      <c r="J94" s="324"/>
      <c r="K94" s="324"/>
      <c r="L94" s="324"/>
      <c r="M94" s="324"/>
      <c r="N94" s="324"/>
      <c r="O94" s="324"/>
      <c r="P94" s="324"/>
      <c r="Q94" s="324"/>
      <c r="R94" s="324"/>
      <c r="S94" s="324"/>
      <c r="T94" s="324"/>
      <c r="U94" s="324"/>
      <c r="Y94" s="324"/>
      <c r="Z94" s="324"/>
      <c r="AA94" s="324"/>
      <c r="AB94" s="326"/>
      <c r="AC94" s="326"/>
    </row>
    <row r="95" spans="2:29" s="311" customFormat="1">
      <c r="B95" s="324"/>
      <c r="C95" s="324"/>
      <c r="F95" s="325"/>
      <c r="I95" s="324"/>
      <c r="J95" s="324"/>
      <c r="K95" s="324"/>
      <c r="L95" s="324"/>
      <c r="M95" s="324"/>
      <c r="N95" s="324"/>
      <c r="O95" s="324"/>
      <c r="P95" s="324"/>
      <c r="Q95" s="324"/>
      <c r="R95" s="324"/>
      <c r="S95" s="324"/>
      <c r="T95" s="324"/>
      <c r="U95" s="324"/>
      <c r="Y95" s="324"/>
      <c r="Z95" s="324"/>
      <c r="AA95" s="324"/>
      <c r="AB95" s="326"/>
      <c r="AC95" s="326"/>
    </row>
    <row r="96" spans="2:29" s="311" customFormat="1">
      <c r="B96" s="324"/>
      <c r="C96" s="324"/>
      <c r="F96" s="325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Y96" s="324"/>
      <c r="Z96" s="324"/>
      <c r="AA96" s="324"/>
      <c r="AB96" s="326"/>
      <c r="AC96" s="326"/>
    </row>
    <row r="97" spans="2:29" s="311" customFormat="1">
      <c r="B97" s="324"/>
      <c r="C97" s="324"/>
      <c r="F97" s="325"/>
      <c r="I97" s="324"/>
      <c r="J97" s="324"/>
      <c r="K97" s="324"/>
      <c r="L97" s="324"/>
      <c r="M97" s="324"/>
      <c r="N97" s="324"/>
      <c r="O97" s="324"/>
      <c r="P97" s="324"/>
      <c r="Q97" s="324"/>
      <c r="R97" s="324"/>
      <c r="S97" s="324"/>
      <c r="T97" s="324"/>
      <c r="U97" s="324"/>
      <c r="Y97" s="324"/>
      <c r="Z97" s="324"/>
      <c r="AA97" s="324"/>
      <c r="AB97" s="326"/>
      <c r="AC97" s="326"/>
    </row>
    <row r="98" spans="2:29" s="311" customFormat="1">
      <c r="B98" s="324"/>
      <c r="C98" s="324"/>
      <c r="F98" s="325"/>
      <c r="I98" s="324"/>
      <c r="J98" s="324"/>
      <c r="K98" s="324"/>
      <c r="L98" s="324"/>
      <c r="M98" s="324"/>
      <c r="N98" s="324"/>
      <c r="O98" s="324"/>
      <c r="P98" s="324"/>
      <c r="Q98" s="324"/>
      <c r="R98" s="324"/>
      <c r="S98" s="324"/>
      <c r="T98" s="324"/>
      <c r="U98" s="324"/>
      <c r="Y98" s="324"/>
      <c r="Z98" s="324"/>
      <c r="AA98" s="324"/>
      <c r="AB98" s="326"/>
      <c r="AC98" s="326"/>
    </row>
    <row r="99" spans="2:29" s="311" customFormat="1">
      <c r="B99" s="324"/>
      <c r="C99" s="324"/>
      <c r="F99" s="325"/>
      <c r="I99" s="324"/>
      <c r="J99" s="324"/>
      <c r="K99" s="324"/>
      <c r="L99" s="324"/>
      <c r="M99" s="324"/>
      <c r="N99" s="324"/>
      <c r="O99" s="324"/>
      <c r="P99" s="324"/>
      <c r="Q99" s="324"/>
      <c r="R99" s="324"/>
      <c r="S99" s="324"/>
      <c r="T99" s="324"/>
      <c r="U99" s="324"/>
      <c r="Y99" s="324"/>
      <c r="Z99" s="324"/>
      <c r="AA99" s="324"/>
      <c r="AB99" s="326"/>
      <c r="AC99" s="326"/>
    </row>
    <row r="100" spans="2:29" s="311" customFormat="1">
      <c r="B100" s="324"/>
      <c r="C100" s="324"/>
      <c r="F100" s="325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  <c r="S100" s="324"/>
      <c r="T100" s="324"/>
      <c r="U100" s="324"/>
      <c r="Y100" s="324"/>
      <c r="Z100" s="324"/>
      <c r="AA100" s="324"/>
      <c r="AB100" s="326"/>
      <c r="AC100" s="326"/>
    </row>
    <row r="101" spans="2:29" s="311" customFormat="1">
      <c r="B101" s="324"/>
      <c r="C101" s="324"/>
      <c r="F101" s="325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  <c r="S101" s="324"/>
      <c r="T101" s="324"/>
      <c r="U101" s="324"/>
      <c r="Y101" s="324"/>
      <c r="Z101" s="324"/>
      <c r="AA101" s="324"/>
      <c r="AB101" s="326"/>
      <c r="AC101" s="326"/>
    </row>
    <row r="102" spans="2:29" s="311" customFormat="1">
      <c r="B102" s="324"/>
      <c r="C102" s="324"/>
      <c r="F102" s="325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  <c r="S102" s="324"/>
      <c r="T102" s="324"/>
      <c r="U102" s="324"/>
      <c r="Y102" s="324"/>
      <c r="Z102" s="324"/>
      <c r="AA102" s="324"/>
      <c r="AB102" s="326"/>
      <c r="AC102" s="326"/>
    </row>
    <row r="103" spans="2:29" s="311" customFormat="1">
      <c r="B103" s="324"/>
      <c r="C103" s="324"/>
      <c r="F103" s="325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  <c r="S103" s="324"/>
      <c r="T103" s="324"/>
      <c r="U103" s="324"/>
      <c r="Y103" s="324"/>
      <c r="Z103" s="324"/>
      <c r="AA103" s="324"/>
      <c r="AB103" s="326"/>
      <c r="AC103" s="326"/>
    </row>
    <row r="104" spans="2:29" s="311" customFormat="1">
      <c r="B104" s="324"/>
      <c r="C104" s="324"/>
      <c r="F104" s="325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  <c r="S104" s="324"/>
      <c r="T104" s="324"/>
      <c r="U104" s="324"/>
      <c r="Y104" s="324"/>
      <c r="Z104" s="324"/>
      <c r="AA104" s="324"/>
      <c r="AB104" s="326"/>
      <c r="AC104" s="326"/>
    </row>
    <row r="105" spans="2:29" s="311" customFormat="1">
      <c r="B105" s="324"/>
      <c r="C105" s="324"/>
      <c r="F105" s="325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  <c r="S105" s="324"/>
      <c r="T105" s="324"/>
      <c r="U105" s="324"/>
      <c r="Y105" s="324"/>
      <c r="Z105" s="324"/>
      <c r="AA105" s="324"/>
      <c r="AB105" s="326"/>
      <c r="AC105" s="326"/>
    </row>
    <row r="106" spans="2:29" s="311" customFormat="1">
      <c r="B106" s="324"/>
      <c r="C106" s="324"/>
      <c r="F106" s="325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  <c r="S106" s="324"/>
      <c r="T106" s="324"/>
      <c r="U106" s="324"/>
      <c r="Y106" s="324"/>
      <c r="Z106" s="324"/>
      <c r="AA106" s="324"/>
      <c r="AB106" s="326"/>
      <c r="AC106" s="326"/>
    </row>
    <row r="107" spans="2:29" s="311" customFormat="1">
      <c r="B107" s="324"/>
      <c r="C107" s="324"/>
      <c r="F107" s="325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  <c r="S107" s="324"/>
      <c r="T107" s="324"/>
      <c r="U107" s="324"/>
      <c r="Y107" s="324"/>
      <c r="Z107" s="324"/>
      <c r="AA107" s="324"/>
      <c r="AB107" s="326"/>
      <c r="AC107" s="326"/>
    </row>
    <row r="108" spans="2:29" s="311" customFormat="1">
      <c r="B108" s="324"/>
      <c r="C108" s="324"/>
      <c r="F108" s="325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  <c r="S108" s="324"/>
      <c r="T108" s="324"/>
      <c r="U108" s="324"/>
      <c r="Y108" s="324"/>
      <c r="Z108" s="324"/>
      <c r="AA108" s="324"/>
      <c r="AB108" s="326"/>
      <c r="AC108" s="326"/>
    </row>
    <row r="109" spans="2:29" s="311" customFormat="1">
      <c r="B109" s="324"/>
      <c r="C109" s="324"/>
      <c r="F109" s="325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  <c r="T109" s="324"/>
      <c r="U109" s="324"/>
      <c r="Y109" s="324"/>
      <c r="Z109" s="324"/>
      <c r="AA109" s="324"/>
      <c r="AB109" s="326"/>
      <c r="AC109" s="326"/>
    </row>
    <row r="110" spans="2:29" s="311" customFormat="1">
      <c r="B110" s="324"/>
      <c r="C110" s="324"/>
      <c r="F110" s="325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  <c r="S110" s="324"/>
      <c r="T110" s="324"/>
      <c r="U110" s="324"/>
      <c r="Y110" s="324"/>
      <c r="Z110" s="324"/>
      <c r="AA110" s="324"/>
      <c r="AB110" s="326"/>
      <c r="AC110" s="326"/>
    </row>
    <row r="111" spans="2:29" s="311" customFormat="1">
      <c r="B111" s="324"/>
      <c r="C111" s="324"/>
      <c r="F111" s="325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  <c r="S111" s="324"/>
      <c r="T111" s="324"/>
      <c r="U111" s="324"/>
      <c r="Y111" s="324"/>
      <c r="Z111" s="324"/>
      <c r="AA111" s="324"/>
      <c r="AB111" s="326"/>
      <c r="AC111" s="326"/>
    </row>
    <row r="112" spans="2:29" s="311" customFormat="1">
      <c r="B112" s="324"/>
      <c r="C112" s="324"/>
      <c r="F112" s="325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  <c r="S112" s="324"/>
      <c r="T112" s="324"/>
      <c r="U112" s="324"/>
      <c r="Y112" s="324"/>
      <c r="Z112" s="324"/>
      <c r="AA112" s="324"/>
      <c r="AB112" s="326"/>
      <c r="AC112" s="326"/>
    </row>
    <row r="113" spans="2:29" s="311" customFormat="1">
      <c r="B113" s="324"/>
      <c r="C113" s="324"/>
      <c r="F113" s="325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  <c r="S113" s="324"/>
      <c r="T113" s="324"/>
      <c r="U113" s="324"/>
      <c r="Y113" s="324"/>
      <c r="Z113" s="324"/>
      <c r="AA113" s="324"/>
      <c r="AB113" s="326"/>
      <c r="AC113" s="326"/>
    </row>
    <row r="114" spans="2:29" s="311" customFormat="1">
      <c r="B114" s="324"/>
      <c r="C114" s="324"/>
      <c r="F114" s="325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  <c r="S114" s="324"/>
      <c r="T114" s="324"/>
      <c r="U114" s="324"/>
      <c r="Y114" s="324"/>
      <c r="Z114" s="324"/>
      <c r="AA114" s="324"/>
      <c r="AB114" s="326"/>
      <c r="AC114" s="326"/>
    </row>
    <row r="115" spans="2:29" s="311" customFormat="1">
      <c r="B115" s="324"/>
      <c r="C115" s="324"/>
      <c r="F115" s="325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  <c r="S115" s="324"/>
      <c r="T115" s="324"/>
      <c r="U115" s="324"/>
      <c r="Y115" s="324"/>
      <c r="Z115" s="324"/>
      <c r="AA115" s="324"/>
      <c r="AB115" s="326"/>
      <c r="AC115" s="326"/>
    </row>
    <row r="116" spans="2:29" s="311" customFormat="1">
      <c r="B116" s="324"/>
      <c r="C116" s="324"/>
      <c r="F116" s="325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  <c r="S116" s="324"/>
      <c r="T116" s="324"/>
      <c r="U116" s="324"/>
      <c r="Y116" s="324"/>
      <c r="Z116" s="324"/>
      <c r="AA116" s="324"/>
      <c r="AB116" s="326"/>
      <c r="AC116" s="326"/>
    </row>
    <row r="117" spans="2:29" s="311" customFormat="1">
      <c r="B117" s="324"/>
      <c r="C117" s="324"/>
      <c r="F117" s="325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  <c r="S117" s="324"/>
      <c r="T117" s="324"/>
      <c r="U117" s="324"/>
      <c r="Y117" s="324"/>
      <c r="Z117" s="324"/>
      <c r="AA117" s="324"/>
      <c r="AB117" s="326"/>
      <c r="AC117" s="326"/>
    </row>
    <row r="118" spans="2:29" s="311" customFormat="1">
      <c r="B118" s="324"/>
      <c r="C118" s="324"/>
      <c r="F118" s="325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  <c r="S118" s="324"/>
      <c r="T118" s="324"/>
      <c r="U118" s="324"/>
      <c r="Y118" s="324"/>
      <c r="Z118" s="324"/>
      <c r="AA118" s="324"/>
      <c r="AB118" s="326"/>
      <c r="AC118" s="326"/>
    </row>
    <row r="119" spans="2:29" s="311" customFormat="1">
      <c r="B119" s="324"/>
      <c r="C119" s="324"/>
      <c r="F119" s="325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  <c r="S119" s="324"/>
      <c r="T119" s="324"/>
      <c r="U119" s="324"/>
      <c r="Y119" s="324"/>
      <c r="Z119" s="324"/>
      <c r="AA119" s="324"/>
      <c r="AB119" s="326"/>
      <c r="AC119" s="326"/>
    </row>
    <row r="120" spans="2:29" s="311" customFormat="1">
      <c r="B120" s="324"/>
      <c r="C120" s="324"/>
      <c r="F120" s="325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  <c r="S120" s="324"/>
      <c r="T120" s="324"/>
      <c r="U120" s="324"/>
      <c r="Y120" s="324"/>
      <c r="Z120" s="324"/>
      <c r="AA120" s="324"/>
      <c r="AB120" s="326"/>
      <c r="AC120" s="326"/>
    </row>
    <row r="121" spans="2:29" s="311" customFormat="1">
      <c r="B121" s="324"/>
      <c r="C121" s="324"/>
      <c r="F121" s="325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  <c r="S121" s="324"/>
      <c r="T121" s="324"/>
      <c r="U121" s="324"/>
      <c r="Y121" s="324"/>
      <c r="Z121" s="324"/>
      <c r="AA121" s="324"/>
      <c r="AB121" s="326"/>
      <c r="AC121" s="326"/>
    </row>
    <row r="122" spans="2:29" s="311" customFormat="1">
      <c r="B122" s="324"/>
      <c r="C122" s="324"/>
      <c r="F122" s="325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  <c r="S122" s="324"/>
      <c r="T122" s="324"/>
      <c r="U122" s="324"/>
      <c r="Y122" s="324"/>
      <c r="Z122" s="324"/>
      <c r="AA122" s="324"/>
      <c r="AB122" s="326"/>
      <c r="AC122" s="326"/>
    </row>
    <row r="123" spans="2:29" s="311" customFormat="1">
      <c r="B123" s="324"/>
      <c r="C123" s="324"/>
      <c r="F123" s="325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  <c r="S123" s="324"/>
      <c r="T123" s="324"/>
      <c r="U123" s="324"/>
      <c r="Y123" s="324"/>
      <c r="Z123" s="324"/>
      <c r="AA123" s="324"/>
      <c r="AB123" s="326"/>
      <c r="AC123" s="326"/>
    </row>
    <row r="124" spans="2:29" s="311" customFormat="1">
      <c r="B124" s="324"/>
      <c r="C124" s="324"/>
      <c r="F124" s="325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  <c r="S124" s="324"/>
      <c r="T124" s="324"/>
      <c r="U124" s="324"/>
      <c r="Y124" s="324"/>
      <c r="Z124" s="324"/>
      <c r="AA124" s="324"/>
      <c r="AB124" s="326"/>
      <c r="AC124" s="326"/>
    </row>
    <row r="125" spans="2:29" s="311" customFormat="1">
      <c r="B125" s="324"/>
      <c r="C125" s="324"/>
      <c r="F125" s="325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  <c r="S125" s="324"/>
      <c r="T125" s="324"/>
      <c r="U125" s="324"/>
      <c r="Y125" s="324"/>
      <c r="Z125" s="324"/>
      <c r="AA125" s="324"/>
      <c r="AB125" s="326"/>
      <c r="AC125" s="326"/>
    </row>
    <row r="126" spans="2:29" s="311" customFormat="1">
      <c r="B126" s="324"/>
      <c r="C126" s="324"/>
      <c r="F126" s="325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  <c r="S126" s="324"/>
      <c r="T126" s="324"/>
      <c r="U126" s="324"/>
      <c r="Y126" s="324"/>
      <c r="Z126" s="324"/>
      <c r="AA126" s="324"/>
      <c r="AB126" s="326"/>
      <c r="AC126" s="326"/>
    </row>
    <row r="127" spans="2:29" s="311" customFormat="1">
      <c r="B127" s="324"/>
      <c r="C127" s="324"/>
      <c r="F127" s="325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  <c r="S127" s="324"/>
      <c r="T127" s="324"/>
      <c r="U127" s="324"/>
      <c r="Y127" s="324"/>
      <c r="Z127" s="324"/>
      <c r="AA127" s="324"/>
      <c r="AB127" s="326"/>
      <c r="AC127" s="326"/>
    </row>
    <row r="128" spans="2:29" s="311" customFormat="1">
      <c r="B128" s="324"/>
      <c r="C128" s="324"/>
      <c r="F128" s="325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  <c r="S128" s="324"/>
      <c r="T128" s="324"/>
      <c r="U128" s="324"/>
      <c r="Y128" s="324"/>
      <c r="Z128" s="324"/>
      <c r="AA128" s="324"/>
      <c r="AB128" s="326"/>
      <c r="AC128" s="326"/>
    </row>
    <row r="129" spans="2:29" s="311" customFormat="1">
      <c r="B129" s="324"/>
      <c r="C129" s="324"/>
      <c r="F129" s="325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  <c r="S129" s="324"/>
      <c r="T129" s="324"/>
      <c r="U129" s="324"/>
      <c r="Y129" s="324"/>
      <c r="Z129" s="324"/>
      <c r="AA129" s="324"/>
      <c r="AB129" s="326"/>
      <c r="AC129" s="326"/>
    </row>
    <row r="130" spans="2:29" s="311" customFormat="1">
      <c r="B130" s="324"/>
      <c r="C130" s="324"/>
      <c r="F130" s="325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  <c r="S130" s="324"/>
      <c r="T130" s="324"/>
      <c r="U130" s="324"/>
      <c r="Y130" s="324"/>
      <c r="Z130" s="324"/>
      <c r="AA130" s="324"/>
      <c r="AB130" s="326"/>
      <c r="AC130" s="326"/>
    </row>
    <row r="131" spans="2:29" s="311" customFormat="1">
      <c r="B131" s="324"/>
      <c r="C131" s="324"/>
      <c r="F131" s="325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  <c r="S131" s="324"/>
      <c r="T131" s="324"/>
      <c r="U131" s="324"/>
      <c r="Y131" s="324"/>
      <c r="Z131" s="324"/>
      <c r="AA131" s="324"/>
      <c r="AB131" s="326"/>
      <c r="AC131" s="326"/>
    </row>
    <row r="132" spans="2:29" s="311" customFormat="1">
      <c r="B132" s="324"/>
      <c r="C132" s="324"/>
      <c r="F132" s="325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  <c r="S132" s="324"/>
      <c r="T132" s="324"/>
      <c r="U132" s="324"/>
      <c r="Y132" s="324"/>
      <c r="Z132" s="324"/>
      <c r="AA132" s="324"/>
      <c r="AB132" s="326"/>
      <c r="AC132" s="326"/>
    </row>
    <row r="133" spans="2:29" s="311" customFormat="1">
      <c r="B133" s="324"/>
      <c r="C133" s="324"/>
      <c r="F133" s="325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  <c r="S133" s="324"/>
      <c r="T133" s="324"/>
      <c r="U133" s="324"/>
      <c r="Y133" s="324"/>
      <c r="Z133" s="324"/>
      <c r="AA133" s="324"/>
      <c r="AB133" s="326"/>
      <c r="AC133" s="326"/>
    </row>
    <row r="134" spans="2:29" s="311" customFormat="1">
      <c r="B134" s="324"/>
      <c r="C134" s="324"/>
      <c r="F134" s="325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  <c r="S134" s="324"/>
      <c r="T134" s="324"/>
      <c r="U134" s="324"/>
      <c r="Y134" s="324"/>
      <c r="Z134" s="324"/>
      <c r="AA134" s="324"/>
      <c r="AB134" s="326"/>
      <c r="AC134" s="326"/>
    </row>
    <row r="135" spans="2:29" s="311" customFormat="1">
      <c r="B135" s="324"/>
      <c r="C135" s="324"/>
      <c r="F135" s="325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  <c r="S135" s="324"/>
      <c r="T135" s="324"/>
      <c r="U135" s="324"/>
      <c r="Y135" s="324"/>
      <c r="Z135" s="324"/>
      <c r="AA135" s="324"/>
      <c r="AB135" s="326"/>
      <c r="AC135" s="326"/>
    </row>
    <row r="136" spans="2:29" s="311" customFormat="1">
      <c r="B136" s="324"/>
      <c r="C136" s="324"/>
      <c r="F136" s="325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  <c r="S136" s="324"/>
      <c r="T136" s="324"/>
      <c r="U136" s="324"/>
      <c r="Y136" s="324"/>
      <c r="Z136" s="324"/>
      <c r="AA136" s="324"/>
      <c r="AB136" s="326"/>
      <c r="AC136" s="326"/>
    </row>
    <row r="137" spans="2:29" s="311" customFormat="1">
      <c r="B137" s="324"/>
      <c r="C137" s="324"/>
      <c r="F137" s="325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  <c r="S137" s="324"/>
      <c r="T137" s="324"/>
      <c r="U137" s="324"/>
      <c r="Y137" s="324"/>
      <c r="Z137" s="324"/>
      <c r="AA137" s="324"/>
      <c r="AB137" s="326"/>
      <c r="AC137" s="326"/>
    </row>
    <row r="138" spans="2:29" s="311" customFormat="1">
      <c r="B138" s="324"/>
      <c r="C138" s="324"/>
      <c r="F138" s="325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  <c r="S138" s="324"/>
      <c r="T138" s="324"/>
      <c r="U138" s="324"/>
      <c r="Y138" s="324"/>
      <c r="Z138" s="324"/>
      <c r="AA138" s="324"/>
      <c r="AB138" s="326"/>
      <c r="AC138" s="326"/>
    </row>
    <row r="139" spans="2:29" s="311" customFormat="1">
      <c r="B139" s="324"/>
      <c r="C139" s="324"/>
      <c r="F139" s="325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  <c r="S139" s="324"/>
      <c r="T139" s="324"/>
      <c r="U139" s="324"/>
      <c r="Y139" s="324"/>
      <c r="Z139" s="324"/>
      <c r="AA139" s="324"/>
      <c r="AB139" s="326"/>
      <c r="AC139" s="326"/>
    </row>
    <row r="140" spans="2:29" s="311" customFormat="1">
      <c r="B140" s="324"/>
      <c r="C140" s="324"/>
      <c r="F140" s="325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  <c r="S140" s="324"/>
      <c r="T140" s="324"/>
      <c r="U140" s="324"/>
      <c r="Y140" s="324"/>
      <c r="Z140" s="324"/>
      <c r="AA140" s="324"/>
      <c r="AB140" s="326"/>
      <c r="AC140" s="326"/>
    </row>
    <row r="141" spans="2:29" s="311" customFormat="1">
      <c r="B141" s="324"/>
      <c r="C141" s="324"/>
      <c r="F141" s="325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  <c r="S141" s="324"/>
      <c r="T141" s="324"/>
      <c r="U141" s="324"/>
      <c r="Y141" s="324"/>
      <c r="Z141" s="324"/>
      <c r="AA141" s="324"/>
      <c r="AB141" s="326"/>
      <c r="AC141" s="326"/>
    </row>
    <row r="142" spans="2:29" s="311" customFormat="1">
      <c r="B142" s="324"/>
      <c r="C142" s="324"/>
      <c r="F142" s="325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  <c r="S142" s="324"/>
      <c r="T142" s="324"/>
      <c r="U142" s="324"/>
      <c r="Y142" s="324"/>
      <c r="Z142" s="324"/>
      <c r="AA142" s="324"/>
      <c r="AB142" s="326"/>
      <c r="AC142" s="326"/>
    </row>
    <row r="143" spans="2:29" s="311" customFormat="1">
      <c r="B143" s="324"/>
      <c r="C143" s="324"/>
      <c r="F143" s="325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  <c r="S143" s="324"/>
      <c r="T143" s="324"/>
      <c r="U143" s="324"/>
      <c r="Y143" s="324"/>
      <c r="Z143" s="324"/>
      <c r="AA143" s="324"/>
      <c r="AB143" s="326"/>
      <c r="AC143" s="326"/>
    </row>
    <row r="144" spans="2:29" s="311" customFormat="1">
      <c r="B144" s="324"/>
      <c r="C144" s="324"/>
      <c r="F144" s="325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  <c r="S144" s="324"/>
      <c r="T144" s="324"/>
      <c r="U144" s="324"/>
      <c r="Y144" s="324"/>
      <c r="Z144" s="324"/>
      <c r="AA144" s="324"/>
      <c r="AB144" s="326"/>
      <c r="AC144" s="326"/>
    </row>
    <row r="145" spans="2:29" s="311" customFormat="1">
      <c r="B145" s="324"/>
      <c r="C145" s="324"/>
      <c r="F145" s="325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  <c r="S145" s="324"/>
      <c r="T145" s="324"/>
      <c r="U145" s="324"/>
      <c r="Y145" s="324"/>
      <c r="Z145" s="324"/>
      <c r="AA145" s="324"/>
      <c r="AB145" s="326"/>
      <c r="AC145" s="326"/>
    </row>
    <row r="146" spans="2:29" s="311" customFormat="1">
      <c r="B146" s="324"/>
      <c r="C146" s="324"/>
      <c r="F146" s="325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  <c r="S146" s="324"/>
      <c r="T146" s="324"/>
      <c r="U146" s="324"/>
      <c r="Y146" s="324"/>
      <c r="Z146" s="324"/>
      <c r="AA146" s="324"/>
      <c r="AB146" s="326"/>
      <c r="AC146" s="326"/>
    </row>
    <row r="147" spans="2:29" s="311" customFormat="1">
      <c r="B147" s="324"/>
      <c r="C147" s="324"/>
      <c r="F147" s="325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  <c r="S147" s="324"/>
      <c r="T147" s="324"/>
      <c r="U147" s="324"/>
      <c r="Y147" s="324"/>
      <c r="Z147" s="324"/>
      <c r="AA147" s="324"/>
      <c r="AB147" s="326"/>
      <c r="AC147" s="326"/>
    </row>
    <row r="148" spans="2:29" s="311" customFormat="1">
      <c r="B148" s="324"/>
      <c r="C148" s="324"/>
      <c r="F148" s="325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  <c r="S148" s="324"/>
      <c r="T148" s="324"/>
      <c r="U148" s="324"/>
      <c r="Y148" s="324"/>
      <c r="Z148" s="324"/>
      <c r="AA148" s="324"/>
      <c r="AB148" s="326"/>
      <c r="AC148" s="326"/>
    </row>
    <row r="149" spans="2:29" s="311" customFormat="1">
      <c r="B149" s="324"/>
      <c r="C149" s="324"/>
      <c r="F149" s="325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  <c r="S149" s="324"/>
      <c r="T149" s="324"/>
      <c r="U149" s="324"/>
      <c r="Y149" s="324"/>
      <c r="Z149" s="324"/>
      <c r="AA149" s="324"/>
      <c r="AB149" s="326"/>
      <c r="AC149" s="326"/>
    </row>
    <row r="150" spans="2:29" s="311" customFormat="1">
      <c r="B150" s="324"/>
      <c r="C150" s="324"/>
      <c r="F150" s="325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  <c r="S150" s="324"/>
      <c r="T150" s="324"/>
      <c r="U150" s="324"/>
      <c r="Y150" s="324"/>
      <c r="Z150" s="324"/>
      <c r="AA150" s="324"/>
      <c r="AB150" s="326"/>
      <c r="AC150" s="326"/>
    </row>
    <row r="151" spans="2:29" s="311" customFormat="1">
      <c r="B151" s="324"/>
      <c r="C151" s="324"/>
      <c r="F151" s="325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  <c r="S151" s="324"/>
      <c r="T151" s="324"/>
      <c r="U151" s="324"/>
      <c r="Y151" s="324"/>
      <c r="Z151" s="324"/>
      <c r="AA151" s="324"/>
      <c r="AB151" s="326"/>
      <c r="AC151" s="326"/>
    </row>
    <row r="152" spans="2:29" s="311" customFormat="1">
      <c r="B152" s="324"/>
      <c r="C152" s="324"/>
      <c r="F152" s="325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  <c r="S152" s="324"/>
      <c r="T152" s="324"/>
      <c r="U152" s="324"/>
      <c r="Y152" s="324"/>
      <c r="Z152" s="324"/>
      <c r="AA152" s="324"/>
      <c r="AB152" s="326"/>
      <c r="AC152" s="326"/>
    </row>
    <row r="153" spans="2:29" s="311" customFormat="1">
      <c r="B153" s="324"/>
      <c r="C153" s="324"/>
      <c r="F153" s="325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  <c r="S153" s="324"/>
      <c r="T153" s="324"/>
      <c r="U153" s="324"/>
      <c r="Y153" s="324"/>
      <c r="Z153" s="324"/>
      <c r="AA153" s="324"/>
      <c r="AB153" s="326"/>
      <c r="AC153" s="326"/>
    </row>
    <row r="154" spans="2:29" s="311" customFormat="1">
      <c r="B154" s="324"/>
      <c r="C154" s="324"/>
      <c r="F154" s="325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  <c r="S154" s="324"/>
      <c r="T154" s="324"/>
      <c r="U154" s="324"/>
      <c r="Y154" s="324"/>
      <c r="Z154" s="324"/>
      <c r="AA154" s="324"/>
      <c r="AB154" s="326"/>
      <c r="AC154" s="326"/>
    </row>
    <row r="155" spans="2:29" s="311" customFormat="1">
      <c r="B155" s="324"/>
      <c r="C155" s="324"/>
      <c r="F155" s="325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  <c r="S155" s="324"/>
      <c r="T155" s="324"/>
      <c r="U155" s="324"/>
      <c r="Y155" s="324"/>
      <c r="Z155" s="324"/>
      <c r="AA155" s="324"/>
      <c r="AB155" s="326"/>
      <c r="AC155" s="326"/>
    </row>
    <row r="156" spans="2:29" s="311" customFormat="1">
      <c r="B156" s="324"/>
      <c r="C156" s="324"/>
      <c r="F156" s="325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  <c r="S156" s="324"/>
      <c r="T156" s="324"/>
      <c r="U156" s="324"/>
      <c r="Y156" s="324"/>
      <c r="Z156" s="324"/>
      <c r="AA156" s="324"/>
      <c r="AB156" s="326"/>
      <c r="AC156" s="326"/>
    </row>
    <row r="157" spans="2:29" s="311" customFormat="1">
      <c r="B157" s="324"/>
      <c r="C157" s="324"/>
      <c r="F157" s="325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  <c r="S157" s="324"/>
      <c r="T157" s="324"/>
      <c r="U157" s="324"/>
      <c r="Y157" s="324"/>
      <c r="Z157" s="324"/>
      <c r="AA157" s="324"/>
      <c r="AB157" s="326"/>
      <c r="AC157" s="326"/>
    </row>
    <row r="158" spans="2:29" s="311" customFormat="1">
      <c r="B158" s="324"/>
      <c r="C158" s="324"/>
      <c r="F158" s="325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  <c r="S158" s="324"/>
      <c r="T158" s="324"/>
      <c r="U158" s="324"/>
      <c r="Y158" s="324"/>
      <c r="Z158" s="324"/>
      <c r="AA158" s="324"/>
      <c r="AB158" s="326"/>
      <c r="AC158" s="326"/>
    </row>
    <row r="159" spans="2:29" s="311" customFormat="1">
      <c r="B159" s="324"/>
      <c r="C159" s="324"/>
      <c r="F159" s="325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  <c r="S159" s="324"/>
      <c r="T159" s="324"/>
      <c r="U159" s="324"/>
      <c r="Y159" s="324"/>
      <c r="Z159" s="324"/>
      <c r="AA159" s="324"/>
      <c r="AB159" s="326"/>
      <c r="AC159" s="326"/>
    </row>
    <row r="160" spans="2:29" s="311" customFormat="1">
      <c r="B160" s="324"/>
      <c r="C160" s="324"/>
      <c r="F160" s="325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  <c r="S160" s="324"/>
      <c r="T160" s="324"/>
      <c r="U160" s="324"/>
      <c r="Y160" s="324"/>
      <c r="Z160" s="324"/>
      <c r="AA160" s="324"/>
      <c r="AB160" s="326"/>
      <c r="AC160" s="326"/>
    </row>
    <row r="161" spans="2:29" s="311" customFormat="1">
      <c r="B161" s="324"/>
      <c r="C161" s="324"/>
      <c r="F161" s="325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  <c r="S161" s="324"/>
      <c r="T161" s="324"/>
      <c r="U161" s="324"/>
      <c r="Y161" s="324"/>
      <c r="Z161" s="324"/>
      <c r="AA161" s="324"/>
      <c r="AB161" s="326"/>
      <c r="AC161" s="326"/>
    </row>
    <row r="162" spans="2:29" s="311" customFormat="1">
      <c r="B162" s="324"/>
      <c r="C162" s="324"/>
      <c r="F162" s="325"/>
      <c r="I162" s="324"/>
      <c r="J162" s="324"/>
      <c r="K162" s="324"/>
      <c r="L162" s="324"/>
      <c r="M162" s="324"/>
      <c r="N162" s="324"/>
      <c r="O162" s="324"/>
      <c r="P162" s="324"/>
      <c r="Q162" s="324"/>
      <c r="R162" s="324"/>
      <c r="S162" s="324"/>
      <c r="T162" s="324"/>
      <c r="U162" s="324"/>
      <c r="Y162" s="324"/>
      <c r="Z162" s="324"/>
      <c r="AA162" s="324"/>
      <c r="AB162" s="326"/>
      <c r="AC162" s="326"/>
    </row>
    <row r="163" spans="2:29" s="311" customFormat="1">
      <c r="B163" s="324"/>
      <c r="C163" s="324"/>
      <c r="F163" s="325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  <c r="S163" s="324"/>
      <c r="T163" s="324"/>
      <c r="U163" s="324"/>
      <c r="Y163" s="324"/>
      <c r="Z163" s="324"/>
      <c r="AA163" s="324"/>
      <c r="AB163" s="326"/>
      <c r="AC163" s="326"/>
    </row>
    <row r="164" spans="2:29" s="311" customFormat="1">
      <c r="B164" s="324"/>
      <c r="C164" s="324"/>
      <c r="F164" s="325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  <c r="S164" s="324"/>
      <c r="T164" s="324"/>
      <c r="U164" s="324"/>
      <c r="Y164" s="324"/>
      <c r="Z164" s="324"/>
      <c r="AA164" s="324"/>
      <c r="AB164" s="326"/>
      <c r="AC164" s="326"/>
    </row>
    <row r="165" spans="2:29" s="311" customFormat="1">
      <c r="B165" s="324"/>
      <c r="C165" s="324"/>
      <c r="F165" s="325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  <c r="S165" s="324"/>
      <c r="T165" s="324"/>
      <c r="U165" s="324"/>
      <c r="Y165" s="324"/>
      <c r="Z165" s="324"/>
      <c r="AA165" s="324"/>
      <c r="AB165" s="326"/>
      <c r="AC165" s="326"/>
    </row>
    <row r="166" spans="2:29" s="311" customFormat="1">
      <c r="B166" s="324"/>
      <c r="C166" s="324"/>
      <c r="F166" s="325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  <c r="S166" s="324"/>
      <c r="T166" s="324"/>
      <c r="U166" s="324"/>
      <c r="Y166" s="324"/>
      <c r="Z166" s="324"/>
      <c r="AA166" s="324"/>
      <c r="AB166" s="326"/>
      <c r="AC166" s="326"/>
    </row>
    <row r="167" spans="2:29" s="311" customFormat="1">
      <c r="B167" s="324"/>
      <c r="C167" s="324"/>
      <c r="F167" s="325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  <c r="S167" s="324"/>
      <c r="T167" s="324"/>
      <c r="U167" s="324"/>
      <c r="Y167" s="324"/>
      <c r="Z167" s="324"/>
      <c r="AA167" s="324"/>
      <c r="AB167" s="326"/>
      <c r="AC167" s="326"/>
    </row>
    <row r="168" spans="2:29" s="311" customFormat="1">
      <c r="B168" s="324"/>
      <c r="C168" s="324"/>
      <c r="F168" s="325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  <c r="S168" s="324"/>
      <c r="T168" s="324"/>
      <c r="U168" s="324"/>
      <c r="Y168" s="324"/>
      <c r="Z168" s="324"/>
      <c r="AA168" s="324"/>
      <c r="AB168" s="326"/>
      <c r="AC168" s="326"/>
    </row>
    <row r="169" spans="2:29" s="311" customFormat="1">
      <c r="B169" s="324"/>
      <c r="C169" s="324"/>
      <c r="F169" s="325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  <c r="S169" s="324"/>
      <c r="T169" s="324"/>
      <c r="U169" s="324"/>
      <c r="Y169" s="324"/>
      <c r="Z169" s="324"/>
      <c r="AA169" s="324"/>
      <c r="AB169" s="326"/>
      <c r="AC169" s="326"/>
    </row>
    <row r="170" spans="2:29" s="311" customFormat="1">
      <c r="B170" s="324"/>
      <c r="C170" s="324"/>
      <c r="F170" s="325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  <c r="S170" s="324"/>
      <c r="T170" s="324"/>
      <c r="U170" s="324"/>
      <c r="Y170" s="324"/>
      <c r="Z170" s="324"/>
      <c r="AA170" s="324"/>
      <c r="AB170" s="326"/>
      <c r="AC170" s="326"/>
    </row>
    <row r="171" spans="2:29" s="311" customFormat="1">
      <c r="B171" s="324"/>
      <c r="C171" s="324"/>
      <c r="F171" s="325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  <c r="S171" s="324"/>
      <c r="T171" s="324"/>
      <c r="U171" s="324"/>
      <c r="Y171" s="324"/>
      <c r="Z171" s="324"/>
      <c r="AA171" s="324"/>
      <c r="AB171" s="326"/>
      <c r="AC171" s="326"/>
    </row>
    <row r="172" spans="2:29" s="311" customFormat="1">
      <c r="B172" s="324"/>
      <c r="C172" s="324"/>
      <c r="F172" s="325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  <c r="S172" s="324"/>
      <c r="T172" s="324"/>
      <c r="U172" s="324"/>
      <c r="Y172" s="324"/>
      <c r="Z172" s="324"/>
      <c r="AA172" s="324"/>
      <c r="AB172" s="326"/>
      <c r="AC172" s="326"/>
    </row>
    <row r="173" spans="2:29" s="311" customFormat="1">
      <c r="B173" s="324"/>
      <c r="C173" s="324"/>
      <c r="F173" s="325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  <c r="S173" s="324"/>
      <c r="T173" s="324"/>
      <c r="U173" s="324"/>
      <c r="Y173" s="324"/>
      <c r="Z173" s="324"/>
      <c r="AA173" s="324"/>
      <c r="AB173" s="326"/>
      <c r="AC173" s="326"/>
    </row>
    <row r="174" spans="2:29" s="311" customFormat="1">
      <c r="B174" s="324"/>
      <c r="C174" s="324"/>
      <c r="F174" s="325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  <c r="S174" s="324"/>
      <c r="T174" s="324"/>
      <c r="U174" s="324"/>
      <c r="Y174" s="324"/>
      <c r="Z174" s="324"/>
      <c r="AA174" s="324"/>
      <c r="AB174" s="326"/>
      <c r="AC174" s="326"/>
    </row>
    <row r="175" spans="2:29" s="311" customFormat="1">
      <c r="B175" s="324"/>
      <c r="C175" s="324"/>
      <c r="F175" s="325"/>
      <c r="I175" s="324"/>
      <c r="J175" s="324"/>
      <c r="K175" s="324"/>
      <c r="L175" s="324"/>
      <c r="M175" s="324"/>
      <c r="N175" s="324"/>
      <c r="O175" s="324"/>
      <c r="P175" s="324"/>
      <c r="Q175" s="324"/>
      <c r="R175" s="324"/>
      <c r="S175" s="324"/>
      <c r="T175" s="324"/>
      <c r="U175" s="324"/>
      <c r="Y175" s="324"/>
      <c r="Z175" s="324"/>
      <c r="AA175" s="324"/>
      <c r="AB175" s="326"/>
      <c r="AC175" s="326"/>
    </row>
    <row r="176" spans="2:29" s="311" customFormat="1">
      <c r="B176" s="324"/>
      <c r="C176" s="324"/>
      <c r="F176" s="325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  <c r="S176" s="324"/>
      <c r="T176" s="324"/>
      <c r="U176" s="324"/>
      <c r="Y176" s="324"/>
      <c r="Z176" s="324"/>
      <c r="AA176" s="324"/>
      <c r="AB176" s="326"/>
      <c r="AC176" s="326"/>
    </row>
    <row r="177" spans="2:29" s="311" customFormat="1">
      <c r="B177" s="324"/>
      <c r="C177" s="324"/>
      <c r="F177" s="325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  <c r="T177" s="324"/>
      <c r="U177" s="324"/>
      <c r="Y177" s="324"/>
      <c r="Z177" s="324"/>
      <c r="AA177" s="324"/>
      <c r="AB177" s="326"/>
      <c r="AC177" s="326"/>
    </row>
    <row r="178" spans="2:29" s="311" customFormat="1">
      <c r="B178" s="324"/>
      <c r="C178" s="324"/>
      <c r="F178" s="325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  <c r="S178" s="324"/>
      <c r="T178" s="324"/>
      <c r="U178" s="324"/>
      <c r="Y178" s="324"/>
      <c r="Z178" s="324"/>
      <c r="AA178" s="324"/>
      <c r="AB178" s="326"/>
      <c r="AC178" s="326"/>
    </row>
    <row r="179" spans="2:29" s="311" customFormat="1">
      <c r="B179" s="324"/>
      <c r="C179" s="324"/>
      <c r="F179" s="325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  <c r="S179" s="324"/>
      <c r="T179" s="324"/>
      <c r="U179" s="324"/>
      <c r="Y179" s="324"/>
      <c r="Z179" s="324"/>
      <c r="AA179" s="324"/>
      <c r="AB179" s="326"/>
      <c r="AC179" s="326"/>
    </row>
    <row r="180" spans="2:29" s="311" customFormat="1">
      <c r="B180" s="324"/>
      <c r="C180" s="324"/>
      <c r="F180" s="325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  <c r="S180" s="324"/>
      <c r="T180" s="324"/>
      <c r="U180" s="324"/>
      <c r="Y180" s="324"/>
      <c r="Z180" s="324"/>
      <c r="AA180" s="324"/>
      <c r="AB180" s="326"/>
      <c r="AC180" s="326"/>
    </row>
    <row r="181" spans="2:29" s="311" customFormat="1">
      <c r="B181" s="324"/>
      <c r="C181" s="324"/>
      <c r="F181" s="325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  <c r="S181" s="324"/>
      <c r="T181" s="324"/>
      <c r="U181" s="324"/>
      <c r="Y181" s="324"/>
      <c r="Z181" s="324"/>
      <c r="AA181" s="324"/>
      <c r="AB181" s="326"/>
      <c r="AC181" s="326"/>
    </row>
    <row r="182" spans="2:29" s="311" customFormat="1">
      <c r="B182" s="324"/>
      <c r="C182" s="324"/>
      <c r="F182" s="325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  <c r="S182" s="324"/>
      <c r="T182" s="324"/>
      <c r="U182" s="324"/>
      <c r="Y182" s="324"/>
      <c r="Z182" s="324"/>
      <c r="AA182" s="324"/>
      <c r="AB182" s="326"/>
      <c r="AC182" s="326"/>
    </row>
    <row r="183" spans="2:29" s="311" customFormat="1">
      <c r="B183" s="324"/>
      <c r="C183" s="324"/>
      <c r="F183" s="325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  <c r="S183" s="324"/>
      <c r="T183" s="324"/>
      <c r="U183" s="324"/>
      <c r="Y183" s="324"/>
      <c r="Z183" s="324"/>
      <c r="AA183" s="324"/>
      <c r="AB183" s="326"/>
      <c r="AC183" s="326"/>
    </row>
    <row r="184" spans="2:29" s="311" customFormat="1">
      <c r="B184" s="324"/>
      <c r="C184" s="324"/>
      <c r="F184" s="325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  <c r="S184" s="324"/>
      <c r="T184" s="324"/>
      <c r="U184" s="324"/>
      <c r="Y184" s="324"/>
      <c r="Z184" s="324"/>
      <c r="AA184" s="324"/>
      <c r="AB184" s="326"/>
      <c r="AC184" s="326"/>
    </row>
    <row r="185" spans="2:29" s="311" customFormat="1">
      <c r="B185" s="324"/>
      <c r="C185" s="324"/>
      <c r="F185" s="325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  <c r="S185" s="324"/>
      <c r="T185" s="324"/>
      <c r="U185" s="324"/>
      <c r="Y185" s="324"/>
      <c r="Z185" s="324"/>
      <c r="AA185" s="324"/>
      <c r="AB185" s="326"/>
      <c r="AC185" s="326"/>
    </row>
    <row r="186" spans="2:29" s="311" customFormat="1">
      <c r="B186" s="324"/>
      <c r="C186" s="324"/>
      <c r="F186" s="325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  <c r="S186" s="324"/>
      <c r="T186" s="324"/>
      <c r="U186" s="324"/>
      <c r="Y186" s="324"/>
      <c r="Z186" s="324"/>
      <c r="AA186" s="324"/>
      <c r="AB186" s="326"/>
      <c r="AC186" s="326"/>
    </row>
    <row r="187" spans="2:29" s="311" customFormat="1">
      <c r="B187" s="324"/>
      <c r="C187" s="324"/>
      <c r="F187" s="325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  <c r="S187" s="324"/>
      <c r="T187" s="324"/>
      <c r="U187" s="324"/>
      <c r="Y187" s="324"/>
      <c r="Z187" s="324"/>
      <c r="AA187" s="324"/>
      <c r="AB187" s="326"/>
      <c r="AC187" s="326"/>
    </row>
    <row r="188" spans="2:29" s="311" customFormat="1">
      <c r="B188" s="324"/>
      <c r="C188" s="324"/>
      <c r="F188" s="325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  <c r="S188" s="324"/>
      <c r="T188" s="324"/>
      <c r="U188" s="324"/>
      <c r="Y188" s="324"/>
      <c r="Z188" s="324"/>
      <c r="AA188" s="324"/>
      <c r="AB188" s="326"/>
      <c r="AC188" s="326"/>
    </row>
    <row r="189" spans="2:29" s="311" customFormat="1">
      <c r="B189" s="324"/>
      <c r="C189" s="324"/>
      <c r="F189" s="325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  <c r="S189" s="324"/>
      <c r="T189" s="324"/>
      <c r="U189" s="324"/>
      <c r="Y189" s="324"/>
      <c r="Z189" s="324"/>
      <c r="AA189" s="324"/>
      <c r="AB189" s="326"/>
      <c r="AC189" s="326"/>
    </row>
    <row r="190" spans="2:29" s="311" customFormat="1">
      <c r="B190" s="324"/>
      <c r="C190" s="324"/>
      <c r="F190" s="325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  <c r="S190" s="324"/>
      <c r="T190" s="324"/>
      <c r="U190" s="324"/>
      <c r="Y190" s="324"/>
      <c r="Z190" s="324"/>
      <c r="AA190" s="324"/>
      <c r="AB190" s="326"/>
      <c r="AC190" s="326"/>
    </row>
    <row r="191" spans="2:29" s="311" customFormat="1">
      <c r="B191" s="324"/>
      <c r="C191" s="324"/>
      <c r="F191" s="325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  <c r="S191" s="324"/>
      <c r="T191" s="324"/>
      <c r="U191" s="324"/>
      <c r="Y191" s="324"/>
      <c r="Z191" s="324"/>
      <c r="AA191" s="324"/>
      <c r="AB191" s="326"/>
      <c r="AC191" s="326"/>
    </row>
    <row r="192" spans="2:29" s="311" customFormat="1">
      <c r="B192" s="324"/>
      <c r="C192" s="324"/>
      <c r="F192" s="325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  <c r="S192" s="324"/>
      <c r="T192" s="324"/>
      <c r="U192" s="324"/>
      <c r="Y192" s="324"/>
      <c r="Z192" s="324"/>
      <c r="AA192" s="324"/>
      <c r="AB192" s="326"/>
      <c r="AC192" s="326"/>
    </row>
    <row r="193" spans="2:29" s="311" customFormat="1">
      <c r="B193" s="324"/>
      <c r="C193" s="324"/>
      <c r="F193" s="325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  <c r="S193" s="324"/>
      <c r="T193" s="324"/>
      <c r="U193" s="324"/>
      <c r="Y193" s="324"/>
      <c r="Z193" s="324"/>
      <c r="AA193" s="324"/>
      <c r="AB193" s="326"/>
      <c r="AC193" s="326"/>
    </row>
    <row r="194" spans="2:29" s="311" customFormat="1">
      <c r="B194" s="324"/>
      <c r="C194" s="324"/>
      <c r="F194" s="325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  <c r="S194" s="324"/>
      <c r="T194" s="324"/>
      <c r="U194" s="324"/>
      <c r="Y194" s="324"/>
      <c r="Z194" s="324"/>
      <c r="AA194" s="324"/>
      <c r="AB194" s="326"/>
      <c r="AC194" s="326"/>
    </row>
    <row r="195" spans="2:29" s="311" customFormat="1">
      <c r="B195" s="324"/>
      <c r="C195" s="324"/>
      <c r="F195" s="325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  <c r="S195" s="324"/>
      <c r="T195" s="324"/>
      <c r="U195" s="324"/>
      <c r="Y195" s="324"/>
      <c r="Z195" s="324"/>
      <c r="AA195" s="324"/>
      <c r="AB195" s="326"/>
      <c r="AC195" s="326"/>
    </row>
    <row r="196" spans="2:29" s="311" customFormat="1">
      <c r="B196" s="324"/>
      <c r="C196" s="324"/>
      <c r="F196" s="325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  <c r="S196" s="324"/>
      <c r="T196" s="324"/>
      <c r="U196" s="324"/>
      <c r="Y196" s="324"/>
      <c r="Z196" s="324"/>
      <c r="AA196" s="324"/>
      <c r="AB196" s="326"/>
      <c r="AC196" s="326"/>
    </row>
    <row r="197" spans="2:29" s="311" customFormat="1">
      <c r="B197" s="324"/>
      <c r="C197" s="324"/>
      <c r="F197" s="325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  <c r="S197" s="324"/>
      <c r="T197" s="324"/>
      <c r="U197" s="324"/>
      <c r="Y197" s="324"/>
      <c r="Z197" s="324"/>
      <c r="AA197" s="324"/>
      <c r="AB197" s="326"/>
      <c r="AC197" s="326"/>
    </row>
    <row r="198" spans="2:29" s="311" customFormat="1">
      <c r="B198" s="324"/>
      <c r="C198" s="324"/>
      <c r="F198" s="325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  <c r="S198" s="324"/>
      <c r="T198" s="324"/>
      <c r="U198" s="324"/>
      <c r="Y198" s="324"/>
      <c r="Z198" s="324"/>
      <c r="AA198" s="324"/>
      <c r="AB198" s="326"/>
      <c r="AC198" s="326"/>
    </row>
    <row r="199" spans="2:29" s="311" customFormat="1">
      <c r="B199" s="324"/>
      <c r="C199" s="324"/>
      <c r="F199" s="325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  <c r="S199" s="324"/>
      <c r="T199" s="324"/>
      <c r="U199" s="324"/>
      <c r="Y199" s="324"/>
      <c r="Z199" s="324"/>
      <c r="AA199" s="324"/>
      <c r="AB199" s="326"/>
      <c r="AC199" s="326"/>
    </row>
    <row r="200" spans="2:29" s="311" customFormat="1">
      <c r="B200" s="324"/>
      <c r="C200" s="324"/>
      <c r="F200" s="325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  <c r="S200" s="324"/>
      <c r="T200" s="324"/>
      <c r="U200" s="324"/>
      <c r="Y200" s="324"/>
      <c r="Z200" s="324"/>
      <c r="AA200" s="324"/>
      <c r="AB200" s="326"/>
      <c r="AC200" s="326"/>
    </row>
    <row r="201" spans="2:29" s="311" customFormat="1">
      <c r="B201" s="324"/>
      <c r="C201" s="324"/>
      <c r="F201" s="325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  <c r="S201" s="324"/>
      <c r="T201" s="324"/>
      <c r="U201" s="324"/>
      <c r="Y201" s="324"/>
      <c r="Z201" s="324"/>
      <c r="AA201" s="324"/>
      <c r="AB201" s="326"/>
      <c r="AC201" s="326"/>
    </row>
    <row r="202" spans="2:29" s="311" customFormat="1" ht="17.25" customHeight="1">
      <c r="B202" s="324"/>
      <c r="C202" s="324"/>
      <c r="F202" s="325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  <c r="S202" s="324"/>
      <c r="T202" s="324"/>
      <c r="U202" s="324"/>
      <c r="Y202" s="324"/>
      <c r="Z202" s="324"/>
      <c r="AA202" s="324"/>
      <c r="AB202" s="326"/>
      <c r="AC202" s="326"/>
    </row>
    <row r="203" spans="2:29" s="311" customFormat="1" ht="17.25" customHeight="1">
      <c r="B203" s="324"/>
      <c r="C203" s="324"/>
      <c r="F203" s="325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  <c r="S203" s="324"/>
      <c r="T203" s="324"/>
      <c r="U203" s="324"/>
      <c r="Y203" s="324"/>
      <c r="Z203" s="324"/>
      <c r="AA203" s="324"/>
      <c r="AB203" s="326"/>
      <c r="AC203" s="326"/>
    </row>
    <row r="204" spans="2:29" s="311" customFormat="1" ht="17.25" customHeight="1">
      <c r="B204" s="324"/>
      <c r="C204" s="324"/>
      <c r="F204" s="325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  <c r="S204" s="324"/>
      <c r="T204" s="324"/>
      <c r="U204" s="324"/>
      <c r="Y204" s="324"/>
      <c r="Z204" s="324"/>
      <c r="AA204" s="324"/>
      <c r="AB204" s="326"/>
      <c r="AC204" s="326"/>
    </row>
    <row r="205" spans="2:29" s="311" customFormat="1" ht="17.25" customHeight="1">
      <c r="B205" s="324"/>
      <c r="C205" s="324"/>
      <c r="F205" s="325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  <c r="S205" s="324"/>
      <c r="T205" s="324"/>
      <c r="U205" s="324"/>
      <c r="Y205" s="324"/>
      <c r="Z205" s="324"/>
      <c r="AA205" s="324"/>
      <c r="AB205" s="326"/>
      <c r="AC205" s="326"/>
    </row>
    <row r="206" spans="2:29" s="311" customFormat="1" ht="17.25" customHeight="1">
      <c r="B206" s="324"/>
      <c r="C206" s="324"/>
      <c r="F206" s="325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  <c r="S206" s="324"/>
      <c r="T206" s="324"/>
      <c r="U206" s="324"/>
      <c r="Y206" s="324"/>
      <c r="Z206" s="324"/>
      <c r="AA206" s="324"/>
      <c r="AB206" s="326"/>
      <c r="AC206" s="326"/>
    </row>
    <row r="207" spans="2:29" s="311" customFormat="1" ht="17.25" customHeight="1">
      <c r="B207" s="324"/>
      <c r="C207" s="324"/>
      <c r="F207" s="325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  <c r="S207" s="324"/>
      <c r="T207" s="324"/>
      <c r="U207" s="324"/>
      <c r="Y207" s="324"/>
      <c r="Z207" s="324"/>
      <c r="AA207" s="324"/>
      <c r="AB207" s="326"/>
      <c r="AC207" s="326"/>
    </row>
    <row r="208" spans="2:29" s="311" customFormat="1" ht="17.25" customHeight="1">
      <c r="B208" s="324"/>
      <c r="C208" s="324"/>
      <c r="F208" s="325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  <c r="S208" s="324"/>
      <c r="T208" s="324"/>
      <c r="U208" s="324"/>
      <c r="Y208" s="324"/>
      <c r="Z208" s="324"/>
      <c r="AA208" s="324"/>
      <c r="AB208" s="326"/>
      <c r="AC208" s="326"/>
    </row>
    <row r="209" spans="2:29" s="311" customFormat="1" ht="17.25" customHeight="1">
      <c r="B209" s="324"/>
      <c r="C209" s="324"/>
      <c r="F209" s="325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  <c r="S209" s="324"/>
      <c r="T209" s="324"/>
      <c r="U209" s="324"/>
      <c r="Y209" s="324"/>
      <c r="Z209" s="324"/>
      <c r="AA209" s="324"/>
      <c r="AB209" s="326"/>
      <c r="AC209" s="326"/>
    </row>
    <row r="210" spans="2:29" s="311" customFormat="1" ht="17.25" customHeight="1">
      <c r="B210" s="324"/>
      <c r="C210" s="324"/>
      <c r="F210" s="325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  <c r="S210" s="324"/>
      <c r="T210" s="324"/>
      <c r="U210" s="324"/>
      <c r="Y210" s="324"/>
      <c r="Z210" s="324"/>
      <c r="AA210" s="324"/>
      <c r="AB210" s="326"/>
      <c r="AC210" s="326"/>
    </row>
    <row r="211" spans="2:29" s="311" customFormat="1" ht="17.25" customHeight="1">
      <c r="B211" s="324"/>
      <c r="C211" s="324"/>
      <c r="F211" s="325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  <c r="S211" s="324"/>
      <c r="T211" s="324"/>
      <c r="U211" s="324"/>
      <c r="Y211" s="324"/>
      <c r="Z211" s="324"/>
      <c r="AA211" s="324"/>
      <c r="AB211" s="326"/>
      <c r="AC211" s="326"/>
    </row>
    <row r="212" spans="2:29" s="311" customFormat="1" ht="17.25" customHeight="1">
      <c r="B212" s="324"/>
      <c r="C212" s="324"/>
      <c r="F212" s="325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  <c r="S212" s="324"/>
      <c r="T212" s="324"/>
      <c r="U212" s="324"/>
      <c r="Y212" s="324"/>
      <c r="Z212" s="324"/>
      <c r="AA212" s="324"/>
      <c r="AB212" s="326"/>
      <c r="AC212" s="326"/>
    </row>
    <row r="213" spans="2:29" s="311" customFormat="1" ht="17.25" customHeight="1">
      <c r="B213" s="324"/>
      <c r="C213" s="324"/>
      <c r="F213" s="325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  <c r="S213" s="324"/>
      <c r="T213" s="324"/>
      <c r="U213" s="324"/>
      <c r="Y213" s="324"/>
      <c r="Z213" s="324"/>
      <c r="AA213" s="324"/>
      <c r="AB213" s="326"/>
      <c r="AC213" s="326"/>
    </row>
    <row r="214" spans="2:29" s="311" customFormat="1" ht="17.25" customHeight="1">
      <c r="B214" s="324"/>
      <c r="C214" s="324"/>
      <c r="F214" s="325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  <c r="S214" s="324"/>
      <c r="T214" s="324"/>
      <c r="U214" s="324"/>
      <c r="Y214" s="324"/>
      <c r="Z214" s="324"/>
      <c r="AA214" s="324"/>
      <c r="AB214" s="326"/>
      <c r="AC214" s="326"/>
    </row>
    <row r="215" spans="2:29" s="311" customFormat="1">
      <c r="B215" s="324"/>
      <c r="C215" s="324"/>
      <c r="F215" s="325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  <c r="S215" s="324"/>
      <c r="T215" s="324"/>
      <c r="U215" s="324"/>
      <c r="Y215" s="324"/>
      <c r="Z215" s="324"/>
      <c r="AA215" s="324"/>
      <c r="AB215" s="326"/>
      <c r="AC215" s="326"/>
    </row>
    <row r="216" spans="2:29" s="311" customFormat="1">
      <c r="B216" s="324"/>
      <c r="C216" s="324"/>
      <c r="F216" s="325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  <c r="S216" s="324"/>
      <c r="T216" s="324"/>
      <c r="U216" s="324"/>
      <c r="Y216" s="324"/>
      <c r="Z216" s="324"/>
      <c r="AA216" s="324"/>
      <c r="AB216" s="326"/>
      <c r="AC216" s="326"/>
    </row>
    <row r="217" spans="2:29" s="311" customFormat="1">
      <c r="B217" s="324"/>
      <c r="C217" s="324"/>
      <c r="F217" s="325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  <c r="S217" s="324"/>
      <c r="T217" s="324"/>
      <c r="U217" s="324"/>
      <c r="Y217" s="324"/>
      <c r="Z217" s="324"/>
      <c r="AA217" s="324"/>
      <c r="AB217" s="326"/>
      <c r="AC217" s="326"/>
    </row>
    <row r="218" spans="2:29" s="311" customFormat="1">
      <c r="B218" s="324"/>
      <c r="C218" s="324"/>
      <c r="F218" s="325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  <c r="S218" s="324"/>
      <c r="T218" s="324"/>
      <c r="U218" s="324"/>
      <c r="Y218" s="324"/>
      <c r="Z218" s="324"/>
      <c r="AA218" s="324"/>
      <c r="AB218" s="326"/>
      <c r="AC218" s="326"/>
    </row>
    <row r="219" spans="2:29" s="311" customFormat="1">
      <c r="B219" s="324"/>
      <c r="C219" s="324"/>
      <c r="F219" s="325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  <c r="S219" s="324"/>
      <c r="T219" s="324"/>
      <c r="U219" s="324"/>
      <c r="Y219" s="324"/>
      <c r="Z219" s="324"/>
      <c r="AA219" s="324"/>
      <c r="AB219" s="326"/>
      <c r="AC219" s="326"/>
    </row>
    <row r="220" spans="2:29" s="311" customFormat="1">
      <c r="B220" s="324"/>
      <c r="C220" s="324"/>
      <c r="F220" s="325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  <c r="S220" s="324"/>
      <c r="T220" s="324"/>
      <c r="U220" s="324"/>
      <c r="Y220" s="324"/>
      <c r="Z220" s="324"/>
      <c r="AA220" s="324"/>
      <c r="AB220" s="326"/>
      <c r="AC220" s="326"/>
    </row>
    <row r="221" spans="2:29" s="311" customFormat="1">
      <c r="B221" s="324"/>
      <c r="C221" s="324"/>
      <c r="F221" s="325"/>
      <c r="I221" s="324"/>
      <c r="J221" s="324"/>
      <c r="K221" s="324"/>
      <c r="L221" s="324"/>
      <c r="M221" s="324"/>
      <c r="N221" s="324"/>
      <c r="O221" s="324"/>
      <c r="P221" s="324"/>
      <c r="Q221" s="324"/>
      <c r="R221" s="324"/>
      <c r="S221" s="324"/>
      <c r="T221" s="324"/>
      <c r="U221" s="324"/>
      <c r="Y221" s="324"/>
      <c r="Z221" s="324"/>
      <c r="AA221" s="324"/>
      <c r="AB221" s="326"/>
      <c r="AC221" s="326"/>
    </row>
    <row r="222" spans="2:29" s="311" customFormat="1">
      <c r="B222" s="324"/>
      <c r="C222" s="324"/>
      <c r="F222" s="325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  <c r="S222" s="324"/>
      <c r="T222" s="324"/>
      <c r="U222" s="324"/>
      <c r="Y222" s="324"/>
      <c r="Z222" s="324"/>
      <c r="AA222" s="324"/>
      <c r="AB222" s="326"/>
      <c r="AC222" s="326"/>
    </row>
    <row r="223" spans="2:29" s="311" customFormat="1">
      <c r="B223" s="324"/>
      <c r="C223" s="324"/>
      <c r="F223" s="325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  <c r="S223" s="324"/>
      <c r="T223" s="324"/>
      <c r="U223" s="324"/>
      <c r="Y223" s="324"/>
      <c r="Z223" s="324"/>
      <c r="AA223" s="324"/>
      <c r="AB223" s="326"/>
      <c r="AC223" s="326"/>
    </row>
    <row r="224" spans="2:29" s="311" customFormat="1">
      <c r="B224" s="324"/>
      <c r="C224" s="324"/>
      <c r="F224" s="325"/>
      <c r="I224" s="324"/>
      <c r="J224" s="324"/>
      <c r="K224" s="324"/>
      <c r="L224" s="324"/>
      <c r="M224" s="324"/>
      <c r="N224" s="324"/>
      <c r="O224" s="324"/>
      <c r="P224" s="324"/>
      <c r="Q224" s="324"/>
      <c r="R224" s="324"/>
      <c r="S224" s="324"/>
      <c r="T224" s="324"/>
      <c r="U224" s="324"/>
      <c r="Y224" s="324"/>
      <c r="Z224" s="324"/>
      <c r="AA224" s="324"/>
      <c r="AB224" s="326"/>
      <c r="AC224" s="326"/>
    </row>
    <row r="225" spans="2:29" s="311" customFormat="1">
      <c r="B225" s="324"/>
      <c r="C225" s="324"/>
      <c r="F225" s="325"/>
      <c r="I225" s="324"/>
      <c r="J225" s="324"/>
      <c r="K225" s="324"/>
      <c r="L225" s="324"/>
      <c r="M225" s="324"/>
      <c r="N225" s="324"/>
      <c r="O225" s="324"/>
      <c r="P225" s="324"/>
      <c r="Q225" s="324"/>
      <c r="R225" s="324"/>
      <c r="S225" s="324"/>
      <c r="T225" s="324"/>
      <c r="U225" s="324"/>
      <c r="Y225" s="324"/>
      <c r="Z225" s="324"/>
      <c r="AA225" s="324"/>
      <c r="AB225" s="326"/>
      <c r="AC225" s="326"/>
    </row>
    <row r="226" spans="2:29" s="311" customFormat="1">
      <c r="B226" s="324"/>
      <c r="C226" s="324"/>
      <c r="F226" s="325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  <c r="S226" s="324"/>
      <c r="T226" s="324"/>
      <c r="U226" s="324"/>
      <c r="Y226" s="324"/>
      <c r="Z226" s="324"/>
      <c r="AA226" s="324"/>
      <c r="AB226" s="326"/>
      <c r="AC226" s="326"/>
    </row>
    <row r="227" spans="2:29" s="311" customFormat="1">
      <c r="B227" s="324"/>
      <c r="C227" s="324"/>
      <c r="F227" s="325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  <c r="S227" s="324"/>
      <c r="T227" s="324"/>
      <c r="U227" s="324"/>
      <c r="Y227" s="324"/>
      <c r="Z227" s="324"/>
      <c r="AA227" s="324"/>
      <c r="AB227" s="326"/>
      <c r="AC227" s="326"/>
    </row>
    <row r="228" spans="2:29" s="311" customFormat="1">
      <c r="B228" s="324"/>
      <c r="C228" s="324"/>
      <c r="F228" s="325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  <c r="S228" s="324"/>
      <c r="T228" s="324"/>
      <c r="U228" s="324"/>
      <c r="Y228" s="324"/>
      <c r="Z228" s="324"/>
      <c r="AA228" s="324"/>
      <c r="AB228" s="326"/>
      <c r="AC228" s="326"/>
    </row>
    <row r="229" spans="2:29" s="311" customFormat="1">
      <c r="B229" s="324"/>
      <c r="C229" s="324"/>
      <c r="F229" s="325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  <c r="S229" s="324"/>
      <c r="T229" s="324"/>
      <c r="U229" s="324"/>
      <c r="Y229" s="324"/>
      <c r="Z229" s="324"/>
      <c r="AA229" s="324"/>
      <c r="AB229" s="326"/>
      <c r="AC229" s="326"/>
    </row>
    <row r="230" spans="2:29" s="311" customFormat="1">
      <c r="B230" s="324"/>
      <c r="C230" s="324"/>
      <c r="F230" s="325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  <c r="S230" s="324"/>
      <c r="T230" s="324"/>
      <c r="U230" s="324"/>
      <c r="Y230" s="324"/>
      <c r="Z230" s="324"/>
      <c r="AA230" s="324"/>
      <c r="AB230" s="326"/>
      <c r="AC230" s="326"/>
    </row>
    <row r="231" spans="2:29" s="311" customFormat="1">
      <c r="B231" s="324"/>
      <c r="C231" s="324"/>
      <c r="F231" s="325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  <c r="S231" s="324"/>
      <c r="T231" s="324"/>
      <c r="U231" s="324"/>
      <c r="Y231" s="324"/>
      <c r="Z231" s="324"/>
      <c r="AA231" s="324"/>
      <c r="AB231" s="326"/>
      <c r="AC231" s="326"/>
    </row>
    <row r="232" spans="2:29" s="311" customFormat="1">
      <c r="B232" s="324"/>
      <c r="C232" s="324"/>
      <c r="F232" s="325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  <c r="S232" s="324"/>
      <c r="T232" s="324"/>
      <c r="U232" s="324"/>
      <c r="Y232" s="324"/>
      <c r="Z232" s="324"/>
      <c r="AA232" s="324"/>
      <c r="AB232" s="326"/>
      <c r="AC232" s="326"/>
    </row>
    <row r="233" spans="2:29" s="311" customFormat="1">
      <c r="B233" s="324"/>
      <c r="C233" s="324"/>
      <c r="F233" s="325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  <c r="S233" s="324"/>
      <c r="T233" s="324"/>
      <c r="U233" s="324"/>
      <c r="Y233" s="324"/>
      <c r="Z233" s="324"/>
      <c r="AA233" s="324"/>
      <c r="AB233" s="326"/>
      <c r="AC233" s="326"/>
    </row>
    <row r="234" spans="2:29" s="311" customFormat="1">
      <c r="B234" s="324"/>
      <c r="C234" s="324"/>
      <c r="F234" s="325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  <c r="S234" s="324"/>
      <c r="T234" s="324"/>
      <c r="U234" s="324"/>
      <c r="Y234" s="324"/>
      <c r="Z234" s="324"/>
      <c r="AA234" s="324"/>
      <c r="AB234" s="326"/>
      <c r="AC234" s="326"/>
    </row>
    <row r="235" spans="2:29" s="311" customFormat="1">
      <c r="B235" s="324"/>
      <c r="C235" s="324"/>
      <c r="F235" s="325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  <c r="S235" s="324"/>
      <c r="T235" s="324"/>
      <c r="U235" s="324"/>
      <c r="Y235" s="324"/>
      <c r="Z235" s="324"/>
      <c r="AA235" s="324"/>
      <c r="AB235" s="326"/>
      <c r="AC235" s="326"/>
    </row>
    <row r="236" spans="2:29" s="311" customFormat="1">
      <c r="B236" s="324"/>
      <c r="C236" s="324"/>
      <c r="F236" s="325"/>
      <c r="I236" s="324"/>
      <c r="J236" s="324"/>
      <c r="K236" s="324"/>
      <c r="L236" s="324"/>
      <c r="M236" s="324"/>
      <c r="N236" s="324"/>
      <c r="O236" s="324"/>
      <c r="P236" s="324"/>
      <c r="Q236" s="324"/>
      <c r="R236" s="324"/>
      <c r="S236" s="324"/>
      <c r="T236" s="324"/>
      <c r="U236" s="324"/>
      <c r="Y236" s="324"/>
      <c r="Z236" s="324"/>
      <c r="AA236" s="324"/>
      <c r="AB236" s="326"/>
      <c r="AC236" s="326"/>
    </row>
    <row r="237" spans="2:29" s="311" customFormat="1">
      <c r="B237" s="324"/>
      <c r="C237" s="324"/>
      <c r="F237" s="325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  <c r="S237" s="324"/>
      <c r="T237" s="324"/>
      <c r="U237" s="324"/>
      <c r="Y237" s="324"/>
      <c r="Z237" s="324"/>
      <c r="AA237" s="324"/>
      <c r="AB237" s="326"/>
      <c r="AC237" s="326"/>
    </row>
    <row r="238" spans="2:29" s="311" customFormat="1">
      <c r="B238" s="324"/>
      <c r="C238" s="324"/>
      <c r="F238" s="325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  <c r="S238" s="324"/>
      <c r="T238" s="324"/>
      <c r="U238" s="324"/>
      <c r="Y238" s="324"/>
      <c r="Z238" s="324"/>
      <c r="AA238" s="324"/>
      <c r="AB238" s="326"/>
      <c r="AC238" s="326"/>
    </row>
    <row r="239" spans="2:29" s="311" customFormat="1">
      <c r="B239" s="324"/>
      <c r="C239" s="324"/>
      <c r="F239" s="325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  <c r="S239" s="324"/>
      <c r="T239" s="324"/>
      <c r="U239" s="324"/>
      <c r="Y239" s="324"/>
      <c r="Z239" s="324"/>
      <c r="AA239" s="324"/>
      <c r="AB239" s="326"/>
      <c r="AC239" s="326"/>
    </row>
    <row r="240" spans="2:29" s="311" customFormat="1">
      <c r="B240" s="324"/>
      <c r="C240" s="324"/>
      <c r="F240" s="325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  <c r="S240" s="324"/>
      <c r="T240" s="324"/>
      <c r="U240" s="324"/>
      <c r="Y240" s="324"/>
      <c r="Z240" s="324"/>
      <c r="AA240" s="324"/>
      <c r="AB240" s="326"/>
      <c r="AC240" s="326"/>
    </row>
    <row r="241" spans="2:29" s="311" customFormat="1">
      <c r="B241" s="324"/>
      <c r="C241" s="324"/>
      <c r="F241" s="325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  <c r="S241" s="324"/>
      <c r="T241" s="324"/>
      <c r="U241" s="324"/>
      <c r="Y241" s="324"/>
      <c r="Z241" s="324"/>
      <c r="AA241" s="324"/>
      <c r="AB241" s="326"/>
      <c r="AC241" s="326"/>
    </row>
    <row r="242" spans="2:29" s="311" customFormat="1">
      <c r="B242" s="324"/>
      <c r="C242" s="324"/>
      <c r="F242" s="325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  <c r="S242" s="324"/>
      <c r="T242" s="324"/>
      <c r="U242" s="324"/>
      <c r="Y242" s="324"/>
      <c r="Z242" s="324"/>
      <c r="AA242" s="324"/>
      <c r="AB242" s="326"/>
      <c r="AC242" s="326"/>
    </row>
    <row r="243" spans="2:29" s="311" customFormat="1">
      <c r="B243" s="324"/>
      <c r="C243" s="324"/>
      <c r="F243" s="325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  <c r="S243" s="324"/>
      <c r="T243" s="324"/>
      <c r="U243" s="324"/>
      <c r="Y243" s="324"/>
      <c r="Z243" s="324"/>
      <c r="AA243" s="324"/>
      <c r="AB243" s="326"/>
      <c r="AC243" s="326"/>
    </row>
    <row r="244" spans="2:29" s="311" customFormat="1">
      <c r="B244" s="324"/>
      <c r="C244" s="324"/>
      <c r="F244" s="325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  <c r="S244" s="324"/>
      <c r="T244" s="324"/>
      <c r="U244" s="324"/>
      <c r="Y244" s="324"/>
      <c r="Z244" s="324"/>
      <c r="AA244" s="324"/>
      <c r="AB244" s="326"/>
      <c r="AC244" s="326"/>
    </row>
    <row r="245" spans="2:29" s="311" customFormat="1">
      <c r="B245" s="324"/>
      <c r="C245" s="324"/>
      <c r="F245" s="325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  <c r="S245" s="324"/>
      <c r="T245" s="324"/>
      <c r="U245" s="324"/>
      <c r="Y245" s="324"/>
      <c r="Z245" s="324"/>
      <c r="AA245" s="324"/>
      <c r="AB245" s="326"/>
      <c r="AC245" s="326"/>
    </row>
    <row r="246" spans="2:29" s="311" customFormat="1">
      <c r="B246" s="324"/>
      <c r="C246" s="324"/>
      <c r="F246" s="325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  <c r="S246" s="324"/>
      <c r="T246" s="324"/>
      <c r="U246" s="324"/>
      <c r="Y246" s="324"/>
      <c r="Z246" s="324"/>
      <c r="AA246" s="324"/>
      <c r="AB246" s="326"/>
      <c r="AC246" s="326"/>
    </row>
    <row r="247" spans="2:29" s="311" customFormat="1">
      <c r="B247" s="324"/>
      <c r="C247" s="324"/>
      <c r="F247" s="325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  <c r="S247" s="324"/>
      <c r="T247" s="324"/>
      <c r="U247" s="324"/>
      <c r="Y247" s="324"/>
      <c r="Z247" s="324"/>
      <c r="AA247" s="324"/>
      <c r="AB247" s="326"/>
      <c r="AC247" s="326"/>
    </row>
    <row r="248" spans="2:29" s="311" customFormat="1">
      <c r="B248" s="324"/>
      <c r="C248" s="324"/>
      <c r="F248" s="325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  <c r="S248" s="324"/>
      <c r="T248" s="324"/>
      <c r="U248" s="324"/>
      <c r="Y248" s="324"/>
      <c r="Z248" s="324"/>
      <c r="AA248" s="324"/>
      <c r="AB248" s="326"/>
      <c r="AC248" s="326"/>
    </row>
    <row r="249" spans="2:29" s="311" customFormat="1">
      <c r="B249" s="324"/>
      <c r="C249" s="324"/>
      <c r="F249" s="325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  <c r="S249" s="324"/>
      <c r="T249" s="324"/>
      <c r="U249" s="324"/>
      <c r="Y249" s="324"/>
      <c r="Z249" s="324"/>
      <c r="AA249" s="324"/>
      <c r="AB249" s="326"/>
      <c r="AC249" s="326"/>
    </row>
    <row r="250" spans="2:29" s="311" customFormat="1">
      <c r="B250" s="324"/>
      <c r="C250" s="324"/>
      <c r="F250" s="325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  <c r="S250" s="324"/>
      <c r="T250" s="324"/>
      <c r="U250" s="324"/>
      <c r="Y250" s="324"/>
      <c r="Z250" s="324"/>
      <c r="AA250" s="324"/>
      <c r="AB250" s="326"/>
      <c r="AC250" s="326"/>
    </row>
    <row r="251" spans="2:29" s="311" customFormat="1">
      <c r="B251" s="324"/>
      <c r="C251" s="324"/>
      <c r="F251" s="325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  <c r="S251" s="324"/>
      <c r="T251" s="324"/>
      <c r="U251" s="324"/>
      <c r="Y251" s="324"/>
      <c r="Z251" s="324"/>
      <c r="AA251" s="324"/>
      <c r="AB251" s="326"/>
      <c r="AC251" s="326"/>
    </row>
    <row r="252" spans="2:29" s="311" customFormat="1">
      <c r="B252" s="324"/>
      <c r="C252" s="324"/>
      <c r="F252" s="325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  <c r="S252" s="324"/>
      <c r="T252" s="324"/>
      <c r="U252" s="324"/>
      <c r="Y252" s="324"/>
      <c r="Z252" s="324"/>
      <c r="AA252" s="324"/>
      <c r="AB252" s="326"/>
      <c r="AC252" s="326"/>
    </row>
    <row r="253" spans="2:29" s="311" customFormat="1">
      <c r="B253" s="324"/>
      <c r="C253" s="324"/>
      <c r="F253" s="325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  <c r="S253" s="324"/>
      <c r="T253" s="324"/>
      <c r="U253" s="324"/>
      <c r="Y253" s="324"/>
      <c r="Z253" s="324"/>
      <c r="AA253" s="324"/>
      <c r="AB253" s="326"/>
      <c r="AC253" s="326"/>
    </row>
    <row r="254" spans="2:29" s="311" customFormat="1">
      <c r="B254" s="324"/>
      <c r="C254" s="324"/>
      <c r="F254" s="325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  <c r="S254" s="324"/>
      <c r="T254" s="324"/>
      <c r="U254" s="324"/>
      <c r="Y254" s="324"/>
      <c r="Z254" s="324"/>
      <c r="AA254" s="324"/>
      <c r="AB254" s="326"/>
      <c r="AC254" s="326"/>
    </row>
    <row r="255" spans="2:29" s="311" customFormat="1">
      <c r="B255" s="324"/>
      <c r="C255" s="324"/>
      <c r="F255" s="325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  <c r="S255" s="324"/>
      <c r="T255" s="324"/>
      <c r="U255" s="324"/>
      <c r="Y255" s="324"/>
      <c r="Z255" s="324"/>
      <c r="AA255" s="324"/>
      <c r="AB255" s="326"/>
      <c r="AC255" s="326"/>
    </row>
    <row r="256" spans="2:29" s="311" customFormat="1">
      <c r="B256" s="324"/>
      <c r="C256" s="324"/>
      <c r="F256" s="325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  <c r="S256" s="324"/>
      <c r="T256" s="324"/>
      <c r="U256" s="324"/>
      <c r="Y256" s="324"/>
      <c r="Z256" s="324"/>
      <c r="AA256" s="324"/>
      <c r="AB256" s="326"/>
      <c r="AC256" s="326"/>
    </row>
    <row r="257" spans="2:29" s="311" customFormat="1">
      <c r="B257" s="324"/>
      <c r="C257" s="324"/>
      <c r="F257" s="325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  <c r="S257" s="324"/>
      <c r="T257" s="324"/>
      <c r="U257" s="324"/>
      <c r="Y257" s="324"/>
      <c r="Z257" s="324"/>
      <c r="AA257" s="324"/>
      <c r="AB257" s="326"/>
      <c r="AC257" s="326"/>
    </row>
    <row r="258" spans="2:29" s="311" customFormat="1">
      <c r="B258" s="324"/>
      <c r="C258" s="324"/>
      <c r="F258" s="325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  <c r="S258" s="324"/>
      <c r="T258" s="324"/>
      <c r="U258" s="324"/>
      <c r="Y258" s="324"/>
      <c r="Z258" s="324"/>
      <c r="AA258" s="324"/>
      <c r="AB258" s="326"/>
      <c r="AC258" s="326"/>
    </row>
    <row r="259" spans="2:29" s="311" customFormat="1">
      <c r="B259" s="324"/>
      <c r="C259" s="324"/>
      <c r="F259" s="325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  <c r="S259" s="324"/>
      <c r="T259" s="324"/>
      <c r="U259" s="324"/>
      <c r="Y259" s="324"/>
      <c r="Z259" s="324"/>
      <c r="AA259" s="324"/>
      <c r="AB259" s="326"/>
      <c r="AC259" s="326"/>
    </row>
    <row r="260" spans="2:29" s="311" customFormat="1">
      <c r="B260" s="324"/>
      <c r="C260" s="324"/>
      <c r="F260" s="325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  <c r="S260" s="324"/>
      <c r="T260" s="324"/>
      <c r="U260" s="324"/>
      <c r="Y260" s="324"/>
      <c r="Z260" s="324"/>
      <c r="AA260" s="324"/>
      <c r="AB260" s="326"/>
      <c r="AC260" s="326"/>
    </row>
    <row r="261" spans="2:29" s="311" customFormat="1">
      <c r="B261" s="324"/>
      <c r="C261" s="324"/>
      <c r="F261" s="325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  <c r="S261" s="324"/>
      <c r="T261" s="324"/>
      <c r="U261" s="324"/>
      <c r="Y261" s="324"/>
      <c r="Z261" s="324"/>
      <c r="AA261" s="324"/>
      <c r="AB261" s="326"/>
      <c r="AC261" s="326"/>
    </row>
    <row r="262" spans="2:29" s="311" customFormat="1">
      <c r="B262" s="324"/>
      <c r="C262" s="324"/>
      <c r="F262" s="325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  <c r="S262" s="324"/>
      <c r="T262" s="324"/>
      <c r="U262" s="324"/>
      <c r="Y262" s="324"/>
      <c r="Z262" s="324"/>
      <c r="AA262" s="324"/>
      <c r="AB262" s="326"/>
      <c r="AC262" s="326"/>
    </row>
    <row r="263" spans="2:29" s="311" customFormat="1">
      <c r="B263" s="324"/>
      <c r="C263" s="324"/>
      <c r="F263" s="325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  <c r="S263" s="324"/>
      <c r="T263" s="324"/>
      <c r="U263" s="324"/>
      <c r="Y263" s="324"/>
      <c r="Z263" s="324"/>
      <c r="AA263" s="324"/>
      <c r="AB263" s="326"/>
      <c r="AC263" s="326"/>
    </row>
    <row r="264" spans="2:29" s="311" customFormat="1">
      <c r="B264" s="324"/>
      <c r="C264" s="324"/>
      <c r="F264" s="325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  <c r="S264" s="324"/>
      <c r="T264" s="324"/>
      <c r="U264" s="324"/>
      <c r="Y264" s="324"/>
      <c r="Z264" s="324"/>
      <c r="AA264" s="324"/>
      <c r="AB264" s="326"/>
      <c r="AC264" s="326"/>
    </row>
    <row r="265" spans="2:29" s="311" customFormat="1">
      <c r="B265" s="324"/>
      <c r="C265" s="324"/>
      <c r="F265" s="325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  <c r="S265" s="324"/>
      <c r="T265" s="324"/>
      <c r="U265" s="324"/>
      <c r="Y265" s="324"/>
      <c r="Z265" s="324"/>
      <c r="AA265" s="324"/>
      <c r="AB265" s="326"/>
      <c r="AC265" s="326"/>
    </row>
    <row r="266" spans="2:29" s="311" customFormat="1">
      <c r="B266" s="324"/>
      <c r="C266" s="324"/>
      <c r="F266" s="325"/>
      <c r="I266" s="324"/>
      <c r="J266" s="324"/>
      <c r="K266" s="324"/>
      <c r="L266" s="324"/>
      <c r="M266" s="324"/>
      <c r="N266" s="324"/>
      <c r="O266" s="324"/>
      <c r="P266" s="324"/>
      <c r="Q266" s="324"/>
      <c r="R266" s="324"/>
      <c r="S266" s="324"/>
      <c r="T266" s="324"/>
      <c r="U266" s="324"/>
      <c r="Y266" s="324"/>
      <c r="Z266" s="324"/>
      <c r="AA266" s="324"/>
      <c r="AB266" s="326"/>
      <c r="AC266" s="326"/>
    </row>
    <row r="267" spans="2:29" s="311" customFormat="1">
      <c r="B267" s="324"/>
      <c r="C267" s="324"/>
      <c r="F267" s="325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  <c r="S267" s="324"/>
      <c r="T267" s="324"/>
      <c r="U267" s="324"/>
      <c r="Y267" s="324"/>
      <c r="Z267" s="324"/>
      <c r="AA267" s="324"/>
      <c r="AB267" s="326"/>
      <c r="AC267" s="326"/>
    </row>
    <row r="268" spans="2:29" s="311" customFormat="1">
      <c r="B268" s="324"/>
      <c r="C268" s="324"/>
      <c r="F268" s="325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  <c r="S268" s="324"/>
      <c r="T268" s="324"/>
      <c r="U268" s="324"/>
      <c r="Y268" s="324"/>
      <c r="Z268" s="324"/>
      <c r="AA268" s="324"/>
      <c r="AB268" s="326"/>
      <c r="AC268" s="326"/>
    </row>
    <row r="269" spans="2:29" s="311" customFormat="1">
      <c r="B269" s="324"/>
      <c r="C269" s="324"/>
      <c r="F269" s="325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  <c r="S269" s="324"/>
      <c r="T269" s="324"/>
      <c r="U269" s="324"/>
      <c r="Y269" s="324"/>
      <c r="Z269" s="324"/>
      <c r="AA269" s="324"/>
      <c r="AB269" s="326"/>
      <c r="AC269" s="326"/>
    </row>
    <row r="270" spans="2:29" s="311" customFormat="1">
      <c r="B270" s="324"/>
      <c r="C270" s="324"/>
      <c r="F270" s="325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  <c r="S270" s="324"/>
      <c r="T270" s="324"/>
      <c r="U270" s="324"/>
      <c r="Y270" s="324"/>
      <c r="Z270" s="324"/>
      <c r="AA270" s="324"/>
      <c r="AB270" s="326"/>
      <c r="AC270" s="326"/>
    </row>
    <row r="271" spans="2:29" s="311" customFormat="1">
      <c r="B271" s="324"/>
      <c r="C271" s="324"/>
      <c r="F271" s="325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  <c r="S271" s="324"/>
      <c r="T271" s="324"/>
      <c r="U271" s="324"/>
      <c r="Y271" s="324"/>
      <c r="Z271" s="324"/>
      <c r="AA271" s="324"/>
      <c r="AB271" s="326"/>
      <c r="AC271" s="326"/>
    </row>
    <row r="272" spans="2:29" s="311" customFormat="1">
      <c r="B272" s="324"/>
      <c r="C272" s="324"/>
      <c r="F272" s="325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  <c r="S272" s="324"/>
      <c r="T272" s="324"/>
      <c r="U272" s="324"/>
      <c r="Y272" s="324"/>
      <c r="Z272" s="324"/>
      <c r="AA272" s="324"/>
      <c r="AB272" s="326"/>
      <c r="AC272" s="326"/>
    </row>
    <row r="273" spans="2:92" s="311" customFormat="1">
      <c r="B273" s="324"/>
      <c r="C273" s="324"/>
      <c r="F273" s="325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  <c r="S273" s="324"/>
      <c r="T273" s="324"/>
      <c r="U273" s="324"/>
      <c r="Y273" s="324"/>
      <c r="Z273" s="324"/>
      <c r="AA273" s="324"/>
      <c r="AB273" s="326"/>
      <c r="AC273" s="326"/>
      <c r="BQ273" s="327"/>
    </row>
    <row r="274" spans="2:92" s="311" customFormat="1">
      <c r="B274" s="324"/>
      <c r="C274" s="324"/>
      <c r="F274" s="325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  <c r="S274" s="324"/>
      <c r="T274" s="324"/>
      <c r="U274" s="324"/>
      <c r="Y274" s="324"/>
      <c r="Z274" s="324"/>
      <c r="AA274" s="324"/>
      <c r="AB274" s="326"/>
      <c r="AC274" s="326"/>
    </row>
    <row r="275" spans="2:92" s="311" customFormat="1">
      <c r="B275" s="324"/>
      <c r="C275" s="324"/>
      <c r="F275" s="325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  <c r="S275" s="324"/>
      <c r="T275" s="324"/>
      <c r="U275" s="324"/>
      <c r="Y275" s="324"/>
      <c r="Z275" s="324"/>
      <c r="AA275" s="324"/>
      <c r="AB275" s="326"/>
      <c r="AC275" s="326"/>
    </row>
    <row r="276" spans="2:92" s="311" customFormat="1">
      <c r="B276" s="324"/>
      <c r="C276" s="324"/>
      <c r="F276" s="325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  <c r="S276" s="324"/>
      <c r="T276" s="324"/>
      <c r="U276" s="324"/>
      <c r="Y276" s="324"/>
      <c r="Z276" s="324"/>
      <c r="AA276" s="324"/>
      <c r="AB276" s="326"/>
      <c r="AC276" s="326"/>
    </row>
    <row r="277" spans="2:92" s="311" customFormat="1">
      <c r="B277" s="324"/>
      <c r="C277" s="324"/>
      <c r="F277" s="325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  <c r="S277" s="324"/>
      <c r="T277" s="324"/>
      <c r="U277" s="324"/>
      <c r="Y277" s="324"/>
      <c r="Z277" s="324"/>
      <c r="AA277" s="324"/>
      <c r="AB277" s="326"/>
      <c r="AC277" s="326"/>
    </row>
    <row r="278" spans="2:92" s="311" customFormat="1">
      <c r="B278" s="324"/>
      <c r="C278" s="324"/>
      <c r="F278" s="325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  <c r="S278" s="324"/>
      <c r="T278" s="324"/>
      <c r="U278" s="324"/>
      <c r="Y278" s="324"/>
      <c r="Z278" s="324"/>
      <c r="AA278" s="324"/>
      <c r="AB278" s="326"/>
      <c r="AC278" s="326"/>
    </row>
    <row r="279" spans="2:92" s="328" customFormat="1" hidden="1">
      <c r="B279" s="329"/>
      <c r="C279" s="329"/>
      <c r="F279" s="330"/>
      <c r="I279" s="329"/>
      <c r="J279" s="329"/>
      <c r="K279" s="329"/>
      <c r="L279" s="329"/>
      <c r="M279" s="329"/>
      <c r="N279" s="329"/>
      <c r="O279" s="329"/>
      <c r="P279" s="329"/>
      <c r="Q279" s="329"/>
      <c r="R279" s="329"/>
      <c r="S279" s="329"/>
      <c r="T279" s="329"/>
      <c r="U279" s="329"/>
      <c r="Y279" s="329"/>
      <c r="Z279" s="329"/>
      <c r="AA279" s="329"/>
      <c r="AB279" s="331"/>
      <c r="AC279" s="331"/>
      <c r="BM279" s="328" t="s">
        <v>336</v>
      </c>
    </row>
    <row r="280" spans="2:92" s="332" customFormat="1" ht="16.5" hidden="1" customHeight="1">
      <c r="B280" s="333"/>
      <c r="C280" s="333"/>
      <c r="F280" s="334"/>
      <c r="I280" s="333"/>
      <c r="J280" s="333"/>
      <c r="K280" s="333"/>
      <c r="L280" s="333"/>
      <c r="M280" s="333"/>
      <c r="N280" s="333"/>
      <c r="O280" s="333"/>
      <c r="P280" s="333"/>
      <c r="Q280" s="333"/>
      <c r="R280" s="333"/>
      <c r="S280" s="333"/>
      <c r="T280" s="333"/>
      <c r="U280" s="333"/>
      <c r="Y280" s="333"/>
      <c r="Z280" s="333"/>
      <c r="AA280" s="333"/>
      <c r="AB280" s="335"/>
      <c r="AC280" s="335"/>
    </row>
    <row r="281" spans="2:92" s="332" customFormat="1" ht="16.5" hidden="1" customHeight="1">
      <c r="B281" s="333"/>
      <c r="C281" s="333"/>
      <c r="F281" s="334"/>
      <c r="I281" s="333"/>
      <c r="J281" s="333"/>
      <c r="K281" s="333"/>
      <c r="L281" s="333"/>
      <c r="M281" s="333"/>
      <c r="N281" s="333"/>
      <c r="O281" s="333"/>
      <c r="P281" s="333"/>
      <c r="Q281" s="333"/>
      <c r="R281" s="333"/>
      <c r="S281" s="333"/>
      <c r="T281" s="333"/>
      <c r="U281" s="333"/>
      <c r="Y281" s="333"/>
      <c r="Z281" s="333"/>
      <c r="AA281" s="333"/>
      <c r="AB281" s="335"/>
      <c r="AC281" s="335"/>
      <c r="BY281" s="332">
        <v>1</v>
      </c>
      <c r="CI281" s="336"/>
      <c r="CJ281" s="336"/>
      <c r="CK281" s="336"/>
      <c r="CL281" s="336"/>
      <c r="CM281" s="337"/>
    </row>
    <row r="282" spans="2:92" s="332" customFormat="1" ht="16.5" hidden="1" customHeight="1">
      <c r="B282" s="333"/>
      <c r="C282" s="333"/>
      <c r="F282" s="334"/>
      <c r="I282" s="333"/>
      <c r="J282" s="333"/>
      <c r="K282" s="333"/>
      <c r="L282" s="333"/>
      <c r="M282" s="333"/>
      <c r="N282" s="333"/>
      <c r="O282" s="333"/>
      <c r="P282" s="333"/>
      <c r="Q282" s="333"/>
      <c r="R282" s="333"/>
      <c r="S282" s="333"/>
      <c r="T282" s="333"/>
      <c r="U282" s="333"/>
      <c r="Y282" s="333"/>
      <c r="Z282" s="333"/>
      <c r="AA282" s="333"/>
      <c r="AB282" s="335"/>
      <c r="AC282" s="335"/>
      <c r="BL282" s="274">
        <v>20000</v>
      </c>
      <c r="BM282" s="338"/>
      <c r="BN282" s="339">
        <v>1</v>
      </c>
      <c r="BO282" s="339"/>
      <c r="BP282" s="339" t="s">
        <v>6</v>
      </c>
      <c r="BQ282" s="274">
        <v>20000</v>
      </c>
      <c r="BR282" s="340"/>
      <c r="BS282" s="340"/>
      <c r="BT282" s="340"/>
      <c r="BU282" s="340"/>
      <c r="BV282" s="340"/>
      <c r="BW282" s="340"/>
      <c r="BX282" s="341">
        <f>BX283-1</f>
        <v>2020</v>
      </c>
      <c r="BY282" s="339" t="s">
        <v>19</v>
      </c>
      <c r="BZ282" s="342">
        <f>DATE(BX$282,BN282,BY$281)</f>
        <v>43831</v>
      </c>
      <c r="CA282" s="339">
        <v>10</v>
      </c>
      <c r="CB282" s="339">
        <v>15</v>
      </c>
      <c r="CC282" s="339"/>
      <c r="CD282" s="339"/>
      <c r="CE282" s="339"/>
      <c r="CF282" s="339"/>
      <c r="CI282" s="336"/>
      <c r="CJ282" s="336"/>
      <c r="CK282" s="336"/>
      <c r="CL282" s="336"/>
      <c r="CM282" s="337"/>
    </row>
    <row r="283" spans="2:92" s="332" customFormat="1" ht="16.5" hidden="1" customHeight="1">
      <c r="B283" s="333"/>
      <c r="C283" s="333"/>
      <c r="F283" s="334"/>
      <c r="I283" s="333"/>
      <c r="J283" s="333"/>
      <c r="K283" s="333"/>
      <c r="L283" s="333"/>
      <c r="M283" s="333"/>
      <c r="N283" s="333"/>
      <c r="O283" s="333"/>
      <c r="P283" s="333"/>
      <c r="Q283" s="333"/>
      <c r="R283" s="333"/>
      <c r="S283" s="333"/>
      <c r="T283" s="333"/>
      <c r="U283" s="333"/>
      <c r="Y283" s="333"/>
      <c r="Z283" s="333"/>
      <c r="AA283" s="333"/>
      <c r="AB283" s="335"/>
      <c r="AC283" s="335"/>
      <c r="BJ283" s="338">
        <v>6700</v>
      </c>
      <c r="BL283" s="274">
        <v>20600</v>
      </c>
      <c r="BM283" s="338"/>
      <c r="BN283" s="339">
        <v>2</v>
      </c>
      <c r="BO283" s="339"/>
      <c r="BP283" s="339" t="s">
        <v>7</v>
      </c>
      <c r="BQ283" s="274">
        <v>20600</v>
      </c>
      <c r="BR283" s="340"/>
      <c r="BS283" s="340"/>
      <c r="BT283" s="340"/>
      <c r="BU283" s="340"/>
      <c r="BV283" s="340"/>
      <c r="BW283" s="340"/>
      <c r="BX283" s="341">
        <f>BX284-1</f>
        <v>2021</v>
      </c>
      <c r="BY283" s="339" t="s">
        <v>20</v>
      </c>
      <c r="BZ283" s="342">
        <f t="shared" ref="BZ283:BZ293" si="0">DATE(BX$282,BN283,BY$281)</f>
        <v>43862</v>
      </c>
      <c r="CA283" s="339">
        <v>12</v>
      </c>
      <c r="CB283" s="339">
        <v>30</v>
      </c>
      <c r="CC283" s="339"/>
      <c r="CD283" s="339"/>
      <c r="CE283" s="339"/>
      <c r="CF283" s="339"/>
      <c r="CI283" s="336"/>
      <c r="CJ283" s="336"/>
      <c r="CK283" s="336"/>
      <c r="CL283" s="336"/>
      <c r="CM283" s="337"/>
      <c r="CN283" s="343"/>
    </row>
    <row r="284" spans="2:92" s="332" customFormat="1" ht="16.5" hidden="1" customHeight="1">
      <c r="B284" s="333"/>
      <c r="C284" s="333"/>
      <c r="F284" s="334"/>
      <c r="I284" s="333"/>
      <c r="J284" s="333"/>
      <c r="K284" s="333"/>
      <c r="L284" s="333"/>
      <c r="M284" s="333"/>
      <c r="N284" s="333"/>
      <c r="O284" s="333"/>
      <c r="P284" s="333"/>
      <c r="Q284" s="333"/>
      <c r="R284" s="333"/>
      <c r="S284" s="333"/>
      <c r="T284" s="333"/>
      <c r="U284" s="333"/>
      <c r="Y284" s="333"/>
      <c r="Z284" s="333"/>
      <c r="AA284" s="333"/>
      <c r="AB284" s="335"/>
      <c r="AC284" s="335"/>
      <c r="BJ284" s="338">
        <v>6900</v>
      </c>
      <c r="BL284" s="274">
        <v>21200</v>
      </c>
      <c r="BM284" s="338"/>
      <c r="BN284" s="339">
        <v>3</v>
      </c>
      <c r="BO284" s="339"/>
      <c r="BP284" s="339" t="s">
        <v>8</v>
      </c>
      <c r="BQ284" s="274">
        <v>21200</v>
      </c>
      <c r="BR284" s="340"/>
      <c r="BS284" s="340"/>
      <c r="BT284" s="340"/>
      <c r="BU284" s="340"/>
      <c r="BV284" s="340"/>
      <c r="BW284" s="340"/>
      <c r="BX284" s="341">
        <f>BX285-1</f>
        <v>2022</v>
      </c>
      <c r="BY284" s="339" t="s">
        <v>21</v>
      </c>
      <c r="BZ284" s="342">
        <f t="shared" si="0"/>
        <v>43891</v>
      </c>
      <c r="CA284" s="339">
        <v>16</v>
      </c>
      <c r="CB284" s="339"/>
      <c r="CC284" s="339"/>
      <c r="CD284" s="339"/>
      <c r="CE284" s="339"/>
      <c r="CF284" s="339"/>
      <c r="CI284" s="336"/>
      <c r="CJ284" s="336"/>
      <c r="CK284" s="336"/>
      <c r="CL284" s="336"/>
      <c r="CM284" s="337"/>
    </row>
    <row r="285" spans="2:92" s="332" customFormat="1" ht="16.5" hidden="1" customHeight="1">
      <c r="B285" s="333"/>
      <c r="C285" s="333"/>
      <c r="F285" s="334"/>
      <c r="I285" s="333"/>
      <c r="J285" s="333"/>
      <c r="K285" s="333"/>
      <c r="L285" s="333"/>
      <c r="M285" s="333"/>
      <c r="N285" s="333"/>
      <c r="O285" s="333"/>
      <c r="P285" s="333"/>
      <c r="Q285" s="333"/>
      <c r="R285" s="333"/>
      <c r="S285" s="333"/>
      <c r="T285" s="333"/>
      <c r="U285" s="333"/>
      <c r="Y285" s="333"/>
      <c r="Z285" s="333"/>
      <c r="AA285" s="333"/>
      <c r="AB285" s="335"/>
      <c r="AC285" s="335"/>
      <c r="BJ285" s="338">
        <v>7100</v>
      </c>
      <c r="BL285" s="274">
        <v>21800</v>
      </c>
      <c r="BM285" s="338"/>
      <c r="BN285" s="339">
        <v>4</v>
      </c>
      <c r="BO285" s="339"/>
      <c r="BP285" s="339" t="s">
        <v>9</v>
      </c>
      <c r="BQ285" s="274">
        <v>21800</v>
      </c>
      <c r="BR285" s="340"/>
      <c r="BS285" s="340"/>
      <c r="BT285" s="340"/>
      <c r="BU285" s="340"/>
      <c r="BV285" s="340"/>
      <c r="BW285" s="340"/>
      <c r="BX285" s="341">
        <f>BX286-1</f>
        <v>2023</v>
      </c>
      <c r="BY285" s="339"/>
      <c r="BZ285" s="342">
        <f t="shared" si="0"/>
        <v>43922</v>
      </c>
      <c r="CA285" s="339">
        <v>24</v>
      </c>
      <c r="CB285" s="344"/>
      <c r="CC285" s="339"/>
      <c r="CD285" s="339"/>
      <c r="CE285" s="339"/>
      <c r="CF285" s="339"/>
      <c r="CI285" s="336"/>
      <c r="CJ285" s="336"/>
      <c r="CK285" s="336"/>
      <c r="CL285" s="336"/>
      <c r="CM285" s="336"/>
    </row>
    <row r="286" spans="2:92" s="332" customFormat="1" ht="16.5" hidden="1" customHeight="1">
      <c r="B286" s="333"/>
      <c r="C286" s="333"/>
      <c r="F286" s="334"/>
      <c r="I286" s="333"/>
      <c r="J286" s="333"/>
      <c r="K286" s="333"/>
      <c r="L286" s="333"/>
      <c r="M286" s="333"/>
      <c r="N286" s="333"/>
      <c r="O286" s="333"/>
      <c r="P286" s="333"/>
      <c r="Q286" s="333"/>
      <c r="R286" s="333"/>
      <c r="S286" s="333"/>
      <c r="T286" s="333"/>
      <c r="U286" s="333"/>
      <c r="Y286" s="333"/>
      <c r="Z286" s="333"/>
      <c r="AA286" s="333"/>
      <c r="AB286" s="335"/>
      <c r="AC286" s="335"/>
      <c r="BJ286" s="338">
        <v>7300</v>
      </c>
      <c r="BL286" s="274">
        <v>22460</v>
      </c>
      <c r="BM286" s="338"/>
      <c r="BN286" s="339">
        <v>5</v>
      </c>
      <c r="BO286" s="339"/>
      <c r="BP286" s="339" t="s">
        <v>10</v>
      </c>
      <c r="BQ286" s="274">
        <v>22460</v>
      </c>
      <c r="BR286" s="340"/>
      <c r="BS286" s="340"/>
      <c r="BT286" s="340"/>
      <c r="BU286" s="340"/>
      <c r="BV286" s="340"/>
      <c r="BW286" s="340"/>
      <c r="BX286" s="341">
        <f>P6</f>
        <v>2024</v>
      </c>
      <c r="BY286" s="345">
        <v>1</v>
      </c>
      <c r="BZ286" s="342">
        <f t="shared" si="0"/>
        <v>43952</v>
      </c>
      <c r="CA286" s="339">
        <v>0</v>
      </c>
      <c r="CB286" s="339"/>
      <c r="CC286" s="339"/>
      <c r="CD286" s="344"/>
      <c r="CE286" s="339"/>
      <c r="CF286" s="339"/>
      <c r="CI286" s="336"/>
      <c r="CJ286" s="336"/>
      <c r="CK286" s="336"/>
      <c r="CL286" s="336"/>
      <c r="CM286" s="346"/>
    </row>
    <row r="287" spans="2:92" s="332" customFormat="1" ht="16.5" hidden="1" customHeight="1">
      <c r="B287" s="333"/>
      <c r="C287" s="333"/>
      <c r="F287" s="334"/>
      <c r="I287" s="333"/>
      <c r="J287" s="333"/>
      <c r="K287" s="333"/>
      <c r="L287" s="333"/>
      <c r="M287" s="333"/>
      <c r="N287" s="333"/>
      <c r="O287" s="333"/>
      <c r="P287" s="333"/>
      <c r="Q287" s="333"/>
      <c r="R287" s="333"/>
      <c r="S287" s="333"/>
      <c r="T287" s="333"/>
      <c r="U287" s="333"/>
      <c r="Y287" s="333"/>
      <c r="Z287" s="333"/>
      <c r="AA287" s="333"/>
      <c r="AB287" s="335"/>
      <c r="AC287" s="335"/>
      <c r="BJ287" s="338">
        <v>7520</v>
      </c>
      <c r="BL287" s="274">
        <v>23120</v>
      </c>
      <c r="BM287" s="338"/>
      <c r="BN287" s="339">
        <v>6</v>
      </c>
      <c r="BO287" s="339"/>
      <c r="BP287" s="339" t="s">
        <v>11</v>
      </c>
      <c r="BQ287" s="274">
        <v>23120</v>
      </c>
      <c r="BR287" s="340"/>
      <c r="BS287" s="340"/>
      <c r="BT287" s="340"/>
      <c r="BU287" s="340"/>
      <c r="BV287" s="340"/>
      <c r="BW287" s="340"/>
      <c r="BX287" s="341">
        <f>BX286+1</f>
        <v>2025</v>
      </c>
      <c r="BY287" s="339" t="str">
        <f>VLOOKUP(BY286,BN282:BY284,12,FALSE)</f>
        <v>Sri.</v>
      </c>
      <c r="BZ287" s="342">
        <f t="shared" si="0"/>
        <v>43983</v>
      </c>
      <c r="CA287" s="339"/>
      <c r="CB287" s="339"/>
      <c r="CC287" s="344"/>
      <c r="CD287" s="339"/>
      <c r="CE287" s="344"/>
      <c r="CF287" s="339"/>
      <c r="CI287" s="336"/>
      <c r="CJ287" s="336"/>
      <c r="CK287" s="336"/>
      <c r="CL287" s="336"/>
      <c r="CM287" s="346"/>
    </row>
    <row r="288" spans="2:92" s="332" customFormat="1" ht="15.75" hidden="1">
      <c r="B288" s="333"/>
      <c r="C288" s="333"/>
      <c r="F288" s="334"/>
      <c r="I288" s="333"/>
      <c r="J288" s="333"/>
      <c r="K288" s="333"/>
      <c r="L288" s="333"/>
      <c r="M288" s="333"/>
      <c r="N288" s="333"/>
      <c r="O288" s="333"/>
      <c r="P288" s="333"/>
      <c r="Q288" s="333"/>
      <c r="R288" s="333"/>
      <c r="S288" s="333"/>
      <c r="T288" s="333"/>
      <c r="U288" s="333"/>
      <c r="Y288" s="333"/>
      <c r="Z288" s="333"/>
      <c r="AA288" s="333"/>
      <c r="AB288" s="335"/>
      <c r="AC288" s="335"/>
      <c r="BJ288" s="338">
        <v>7740</v>
      </c>
      <c r="BL288" s="274">
        <v>23780</v>
      </c>
      <c r="BM288" s="338"/>
      <c r="BN288" s="339">
        <v>7</v>
      </c>
      <c r="BO288" s="339"/>
      <c r="BP288" s="339" t="s">
        <v>12</v>
      </c>
      <c r="BQ288" s="274">
        <v>23780</v>
      </c>
      <c r="BR288" s="340"/>
      <c r="BS288" s="340"/>
      <c r="BT288" s="340"/>
      <c r="BU288" s="340"/>
      <c r="BV288" s="340"/>
      <c r="BW288" s="340"/>
      <c r="BX288" s="339"/>
      <c r="BY288" s="339"/>
      <c r="BZ288" s="342">
        <f t="shared" si="0"/>
        <v>44013</v>
      </c>
      <c r="CA288" s="345">
        <v>1</v>
      </c>
      <c r="CB288" s="339"/>
      <c r="CC288" s="344"/>
      <c r="CD288" s="339"/>
      <c r="CE288" s="339"/>
      <c r="CF288" s="339"/>
      <c r="CI288" s="336"/>
      <c r="CJ288" s="336"/>
      <c r="CK288" s="336"/>
      <c r="CL288" s="336"/>
      <c r="CM288" s="346"/>
    </row>
    <row r="289" spans="2:116" s="332" customFormat="1" ht="16.5" hidden="1" customHeight="1">
      <c r="B289" s="333"/>
      <c r="C289" s="333"/>
      <c r="F289" s="334"/>
      <c r="I289" s="333"/>
      <c r="J289" s="333"/>
      <c r="K289" s="333"/>
      <c r="L289" s="333"/>
      <c r="M289" s="333"/>
      <c r="N289" s="333"/>
      <c r="O289" s="333"/>
      <c r="P289" s="333"/>
      <c r="Q289" s="333"/>
      <c r="R289" s="333"/>
      <c r="S289" s="333"/>
      <c r="T289" s="333"/>
      <c r="U289" s="333"/>
      <c r="Y289" s="333"/>
      <c r="Z289" s="333"/>
      <c r="AA289" s="333"/>
      <c r="AB289" s="335"/>
      <c r="AC289" s="335"/>
      <c r="BJ289" s="338">
        <v>7960</v>
      </c>
      <c r="BL289" s="274">
        <v>24500</v>
      </c>
      <c r="BM289" s="338"/>
      <c r="BN289" s="339">
        <v>8</v>
      </c>
      <c r="BO289" s="339"/>
      <c r="BP289" s="339" t="s">
        <v>13</v>
      </c>
      <c r="BQ289" s="274">
        <v>24500</v>
      </c>
      <c r="BR289" s="340"/>
      <c r="BS289" s="340"/>
      <c r="BT289" s="340"/>
      <c r="BU289" s="340"/>
      <c r="BV289" s="340"/>
      <c r="BW289" s="340"/>
      <c r="BX289" s="339"/>
      <c r="BY289" s="339"/>
      <c r="BZ289" s="342">
        <f t="shared" si="0"/>
        <v>44044</v>
      </c>
      <c r="CA289" s="339">
        <f>VLOOKUP(CA288,BN282:CA286,14,FALSE)</f>
        <v>10</v>
      </c>
      <c r="CB289" s="339"/>
      <c r="CC289" s="339"/>
      <c r="CD289" s="339"/>
      <c r="CE289" s="339"/>
      <c r="CF289" s="339"/>
      <c r="CI289" s="336"/>
      <c r="CJ289" s="336"/>
      <c r="CK289" s="336"/>
      <c r="CL289" s="336"/>
      <c r="CM289" s="346"/>
    </row>
    <row r="290" spans="2:116" s="332" customFormat="1" ht="15.75" hidden="1">
      <c r="B290" s="333"/>
      <c r="C290" s="333"/>
      <c r="F290" s="334"/>
      <c r="I290" s="333"/>
      <c r="J290" s="333"/>
      <c r="K290" s="333"/>
      <c r="L290" s="333"/>
      <c r="M290" s="333"/>
      <c r="N290" s="333"/>
      <c r="O290" s="333"/>
      <c r="P290" s="333"/>
      <c r="Q290" s="333"/>
      <c r="R290" s="333"/>
      <c r="S290" s="333"/>
      <c r="T290" s="333"/>
      <c r="U290" s="333"/>
      <c r="Y290" s="333"/>
      <c r="Z290" s="333"/>
      <c r="AA290" s="333"/>
      <c r="AB290" s="335"/>
      <c r="AC290" s="335"/>
      <c r="BL290" s="274">
        <v>25220</v>
      </c>
      <c r="BM290" s="338"/>
      <c r="BN290" s="339">
        <v>9</v>
      </c>
      <c r="BO290" s="339"/>
      <c r="BP290" s="339" t="s">
        <v>14</v>
      </c>
      <c r="BQ290" s="274">
        <v>25220</v>
      </c>
      <c r="BR290" s="340"/>
      <c r="BS290" s="340"/>
      <c r="BT290" s="340"/>
      <c r="BU290" s="340"/>
      <c r="BV290" s="347"/>
      <c r="BW290" s="347"/>
      <c r="BX290" s="344"/>
      <c r="BY290" s="339"/>
      <c r="BZ290" s="342">
        <f t="shared" si="0"/>
        <v>44075</v>
      </c>
      <c r="CA290" s="342"/>
      <c r="CB290" s="339"/>
      <c r="CC290" s="339"/>
      <c r="CD290" s="339"/>
      <c r="CE290" s="339"/>
      <c r="CF290" s="339"/>
    </row>
    <row r="291" spans="2:116" s="332" customFormat="1" ht="15.75" hidden="1">
      <c r="B291" s="333"/>
      <c r="C291" s="333"/>
      <c r="F291" s="334"/>
      <c r="I291" s="333"/>
      <c r="J291" s="333"/>
      <c r="K291" s="333"/>
      <c r="L291" s="333"/>
      <c r="M291" s="333"/>
      <c r="N291" s="333"/>
      <c r="O291" s="333"/>
      <c r="P291" s="333"/>
      <c r="Q291" s="333"/>
      <c r="R291" s="333"/>
      <c r="S291" s="333"/>
      <c r="T291" s="333"/>
      <c r="U291" s="333"/>
      <c r="Y291" s="333"/>
      <c r="Z291" s="333"/>
      <c r="AA291" s="333"/>
      <c r="AB291" s="335"/>
      <c r="AC291" s="335"/>
      <c r="BL291" s="274">
        <v>25940</v>
      </c>
      <c r="BM291" s="338"/>
      <c r="BN291" s="339">
        <v>10</v>
      </c>
      <c r="BO291" s="339"/>
      <c r="BP291" s="339" t="s">
        <v>15</v>
      </c>
      <c r="BQ291" s="274">
        <v>25940</v>
      </c>
      <c r="BR291" s="340"/>
      <c r="BS291" s="340"/>
      <c r="BT291" s="340"/>
      <c r="BU291" s="340"/>
      <c r="BV291" s="340"/>
      <c r="BW291" s="340"/>
      <c r="BX291" s="345">
        <v>2</v>
      </c>
      <c r="BY291" s="339"/>
      <c r="BZ291" s="342">
        <f t="shared" si="0"/>
        <v>44105</v>
      </c>
      <c r="CA291" s="342"/>
      <c r="CB291" s="339"/>
      <c r="CC291" s="339"/>
      <c r="CD291" s="339"/>
      <c r="CE291" s="339"/>
      <c r="CF291" s="339"/>
    </row>
    <row r="292" spans="2:116" s="332" customFormat="1" ht="15.75" hidden="1">
      <c r="B292" s="333"/>
      <c r="C292" s="333"/>
      <c r="F292" s="334"/>
      <c r="I292" s="333"/>
      <c r="J292" s="333"/>
      <c r="K292" s="333"/>
      <c r="L292" s="333"/>
      <c r="M292" s="333"/>
      <c r="N292" s="333"/>
      <c r="O292" s="333"/>
      <c r="P292" s="333"/>
      <c r="Q292" s="333"/>
      <c r="R292" s="333"/>
      <c r="S292" s="333"/>
      <c r="T292" s="333"/>
      <c r="U292" s="333"/>
      <c r="Y292" s="333"/>
      <c r="Z292" s="333"/>
      <c r="AA292" s="333"/>
      <c r="AB292" s="335"/>
      <c r="AC292" s="335"/>
      <c r="BL292" s="274">
        <v>26720</v>
      </c>
      <c r="BM292" s="338"/>
      <c r="BN292" s="339">
        <v>11</v>
      </c>
      <c r="BO292" s="339"/>
      <c r="BP292" s="339" t="s">
        <v>16</v>
      </c>
      <c r="BQ292" s="274">
        <v>26720</v>
      </c>
      <c r="BR292" s="347"/>
      <c r="BS292" s="347"/>
      <c r="BT292" s="347"/>
      <c r="BU292" s="347"/>
      <c r="BV292" s="340"/>
      <c r="BW292" s="340"/>
      <c r="BX292" s="339">
        <f>VLOOKUP(BX291,BN282:BX285,11,FALSE)</f>
        <v>2021</v>
      </c>
      <c r="BY292" s="344"/>
      <c r="BZ292" s="342">
        <f t="shared" si="0"/>
        <v>44136</v>
      </c>
      <c r="CA292" s="342"/>
      <c r="CB292" s="344"/>
      <c r="CC292" s="339"/>
      <c r="CD292" s="339"/>
      <c r="CE292" s="339"/>
      <c r="CF292" s="339"/>
    </row>
    <row r="293" spans="2:116" s="332" customFormat="1" ht="15.75" hidden="1">
      <c r="B293" s="333"/>
      <c r="C293" s="333"/>
      <c r="F293" s="334"/>
      <c r="I293" s="333"/>
      <c r="J293" s="333"/>
      <c r="K293" s="333"/>
      <c r="L293" s="333"/>
      <c r="M293" s="333"/>
      <c r="N293" s="333"/>
      <c r="O293" s="333"/>
      <c r="P293" s="333"/>
      <c r="Q293" s="333"/>
      <c r="R293" s="333"/>
      <c r="S293" s="333"/>
      <c r="T293" s="333"/>
      <c r="U293" s="333"/>
      <c r="Y293" s="333"/>
      <c r="Z293" s="333"/>
      <c r="AA293" s="333"/>
      <c r="AB293" s="335"/>
      <c r="AC293" s="335"/>
      <c r="BL293" s="274">
        <v>27500</v>
      </c>
      <c r="BM293" s="338"/>
      <c r="BN293" s="339">
        <v>12</v>
      </c>
      <c r="BO293" s="339"/>
      <c r="BP293" s="339" t="s">
        <v>17</v>
      </c>
      <c r="BQ293" s="274">
        <v>27500</v>
      </c>
      <c r="BR293" s="340"/>
      <c r="BS293" s="340"/>
      <c r="BT293" s="340"/>
      <c r="BU293" s="340"/>
      <c r="BV293" s="340"/>
      <c r="BW293" s="347"/>
      <c r="BX293" s="344"/>
      <c r="BY293" s="339"/>
      <c r="BZ293" s="342">
        <f t="shared" si="0"/>
        <v>44166</v>
      </c>
      <c r="CA293" s="342"/>
      <c r="CB293" s="339"/>
      <c r="CC293" s="339"/>
      <c r="CD293" s="339"/>
      <c r="CE293" s="339"/>
      <c r="CF293" s="339"/>
    </row>
    <row r="294" spans="2:116" s="332" customFormat="1" ht="15.75" hidden="1">
      <c r="B294" s="333"/>
      <c r="C294" s="333"/>
      <c r="F294" s="334"/>
      <c r="I294" s="333"/>
      <c r="J294" s="333"/>
      <c r="K294" s="333"/>
      <c r="L294" s="333"/>
      <c r="M294" s="333"/>
      <c r="N294" s="333"/>
      <c r="O294" s="333"/>
      <c r="P294" s="333"/>
      <c r="Q294" s="333"/>
      <c r="R294" s="333"/>
      <c r="S294" s="333"/>
      <c r="T294" s="333"/>
      <c r="U294" s="333"/>
      <c r="Y294" s="333"/>
      <c r="Z294" s="333"/>
      <c r="AA294" s="333"/>
      <c r="AB294" s="335"/>
      <c r="AC294" s="335"/>
      <c r="BL294" s="274">
        <v>28280</v>
      </c>
      <c r="BM294" s="338"/>
      <c r="BN294" s="339">
        <v>13</v>
      </c>
      <c r="BO294" s="339"/>
      <c r="BP294" s="339"/>
      <c r="BQ294" s="274">
        <v>28280</v>
      </c>
      <c r="BR294" s="339"/>
      <c r="BS294" s="339"/>
      <c r="BT294" s="339"/>
      <c r="BU294" s="339"/>
      <c r="BV294" s="339"/>
      <c r="BW294" s="339"/>
      <c r="BX294" s="339"/>
      <c r="BY294" s="339"/>
      <c r="BZ294" s="342">
        <f>DATE(BX$283,BN282,BY$281)</f>
        <v>44197</v>
      </c>
      <c r="CA294" s="342"/>
      <c r="CB294" s="339"/>
      <c r="CC294" s="339"/>
      <c r="CD294" s="339"/>
      <c r="CE294" s="339"/>
      <c r="CF294" s="339"/>
    </row>
    <row r="295" spans="2:116" s="332" customFormat="1" ht="15.75" hidden="1">
      <c r="B295" s="333"/>
      <c r="C295" s="333"/>
      <c r="F295" s="334"/>
      <c r="I295" s="333"/>
      <c r="J295" s="333"/>
      <c r="K295" s="333"/>
      <c r="L295" s="333"/>
      <c r="M295" s="333"/>
      <c r="N295" s="333"/>
      <c r="O295" s="333"/>
      <c r="P295" s="333"/>
      <c r="Q295" s="333"/>
      <c r="R295" s="333"/>
      <c r="S295" s="333"/>
      <c r="T295" s="333"/>
      <c r="U295" s="333"/>
      <c r="Y295" s="333"/>
      <c r="Z295" s="333"/>
      <c r="AA295" s="333"/>
      <c r="AB295" s="335"/>
      <c r="AC295" s="335"/>
      <c r="BL295" s="274">
        <v>29130</v>
      </c>
      <c r="BM295" s="338"/>
      <c r="BN295" s="339">
        <v>14</v>
      </c>
      <c r="BO295" s="339"/>
      <c r="BP295" s="339"/>
      <c r="BQ295" s="274">
        <v>29130</v>
      </c>
      <c r="BR295" s="339"/>
      <c r="BS295" s="339"/>
      <c r="BT295" s="339"/>
      <c r="BU295" s="339"/>
      <c r="BV295" s="339"/>
      <c r="BW295" s="339"/>
      <c r="BX295" s="339"/>
      <c r="BY295" s="339"/>
      <c r="BZ295" s="342">
        <f t="shared" ref="BZ295:BZ305" si="1">DATE(BX$283,BN283,BY$281)</f>
        <v>44228</v>
      </c>
      <c r="CA295" s="342"/>
      <c r="CB295" s="339"/>
      <c r="CC295" s="339"/>
      <c r="CD295" s="339"/>
      <c r="CE295" s="339"/>
      <c r="CF295" s="339"/>
    </row>
    <row r="296" spans="2:116" s="332" customFormat="1" ht="15.75" hidden="1">
      <c r="B296" s="333"/>
      <c r="C296" s="333"/>
      <c r="F296" s="334"/>
      <c r="I296" s="333"/>
      <c r="J296" s="333"/>
      <c r="K296" s="333"/>
      <c r="L296" s="333"/>
      <c r="M296" s="333"/>
      <c r="N296" s="333"/>
      <c r="O296" s="333"/>
      <c r="P296" s="333"/>
      <c r="Q296" s="333"/>
      <c r="R296" s="333"/>
      <c r="S296" s="333"/>
      <c r="T296" s="333"/>
      <c r="U296" s="333"/>
      <c r="Y296" s="333"/>
      <c r="Z296" s="333"/>
      <c r="AA296" s="333"/>
      <c r="AB296" s="335"/>
      <c r="AC296" s="335"/>
      <c r="BL296" s="274">
        <v>29980</v>
      </c>
      <c r="BM296" s="338"/>
      <c r="BN296" s="339">
        <v>15</v>
      </c>
      <c r="BO296" s="339"/>
      <c r="BP296" s="339"/>
      <c r="BQ296" s="274">
        <v>29980</v>
      </c>
      <c r="BR296" s="339"/>
      <c r="BS296" s="339"/>
      <c r="BT296" s="339"/>
      <c r="BU296" s="339"/>
      <c r="BV296" s="339"/>
      <c r="BW296" s="339"/>
      <c r="BX296" s="344"/>
      <c r="BY296" s="339"/>
      <c r="BZ296" s="342">
        <f t="shared" si="1"/>
        <v>44256</v>
      </c>
      <c r="CA296" s="342"/>
      <c r="CB296" s="339"/>
      <c r="CC296" s="339"/>
      <c r="CD296" s="339"/>
      <c r="CE296" s="344"/>
      <c r="CF296" s="344"/>
      <c r="CG296" s="348"/>
    </row>
    <row r="297" spans="2:116" s="332" customFormat="1" ht="15.75" hidden="1">
      <c r="B297" s="333"/>
      <c r="C297" s="333"/>
      <c r="F297" s="334"/>
      <c r="I297" s="333"/>
      <c r="J297" s="333"/>
      <c r="K297" s="333"/>
      <c r="L297" s="333"/>
      <c r="M297" s="333"/>
      <c r="N297" s="333"/>
      <c r="O297" s="333"/>
      <c r="P297" s="333"/>
      <c r="Q297" s="333"/>
      <c r="R297" s="333"/>
      <c r="S297" s="333"/>
      <c r="T297" s="333"/>
      <c r="U297" s="333"/>
      <c r="Y297" s="333"/>
      <c r="Z297" s="333"/>
      <c r="AA297" s="333"/>
      <c r="AB297" s="335"/>
      <c r="AC297" s="335"/>
      <c r="BL297" s="274">
        <v>30830</v>
      </c>
      <c r="BM297" s="338"/>
      <c r="BN297" s="339">
        <v>16</v>
      </c>
      <c r="BO297" s="339"/>
      <c r="BP297" s="344"/>
      <c r="BQ297" s="274">
        <v>30830</v>
      </c>
      <c r="BR297" s="339"/>
      <c r="BS297" s="339"/>
      <c r="BT297" s="339"/>
      <c r="BU297" s="339"/>
      <c r="BV297" s="339"/>
      <c r="BW297" s="339"/>
      <c r="BX297" s="339"/>
      <c r="BY297" s="339"/>
      <c r="BZ297" s="342">
        <f t="shared" si="1"/>
        <v>44287</v>
      </c>
      <c r="CA297" s="342"/>
      <c r="CB297" s="339"/>
      <c r="CC297" s="339"/>
      <c r="CD297" s="339"/>
      <c r="CE297" s="339"/>
      <c r="CF297" s="349"/>
      <c r="CG297" s="338"/>
    </row>
    <row r="298" spans="2:116" s="332" customFormat="1" ht="15.75" hidden="1">
      <c r="B298" s="333"/>
      <c r="C298" s="333"/>
      <c r="F298" s="334"/>
      <c r="I298" s="333"/>
      <c r="J298" s="333"/>
      <c r="K298" s="333"/>
      <c r="L298" s="333"/>
      <c r="M298" s="333"/>
      <c r="N298" s="333"/>
      <c r="O298" s="333"/>
      <c r="P298" s="333"/>
      <c r="Q298" s="333"/>
      <c r="R298" s="333"/>
      <c r="S298" s="333"/>
      <c r="T298" s="333"/>
      <c r="U298" s="333"/>
      <c r="Y298" s="333"/>
      <c r="Z298" s="333"/>
      <c r="AA298" s="333"/>
      <c r="AB298" s="335"/>
      <c r="AC298" s="335"/>
      <c r="BL298" s="274">
        <v>31750</v>
      </c>
      <c r="BM298" s="338"/>
      <c r="BN298" s="339">
        <v>17</v>
      </c>
      <c r="BO298" s="339"/>
      <c r="BP298" s="339" t="str">
        <f>VLOOKUP(BP299,BN282:BP293,3,FALSE)</f>
        <v>Apr</v>
      </c>
      <c r="BQ298" s="274">
        <v>31750</v>
      </c>
      <c r="BR298" s="339"/>
      <c r="BS298" s="339"/>
      <c r="BT298" s="339"/>
      <c r="BU298" s="339"/>
      <c r="BV298" s="339"/>
      <c r="BW298" s="339"/>
      <c r="BX298" s="339"/>
      <c r="BY298" s="345">
        <v>4</v>
      </c>
      <c r="BZ298" s="342">
        <f t="shared" si="1"/>
        <v>44317</v>
      </c>
      <c r="CA298" s="342"/>
      <c r="CB298" s="339"/>
      <c r="CC298" s="339"/>
      <c r="CD298" s="339"/>
      <c r="CE298" s="339"/>
      <c r="CF298" s="350"/>
    </row>
    <row r="299" spans="2:116" s="332" customFormat="1" ht="15.75" hidden="1">
      <c r="B299" s="333"/>
      <c r="C299" s="333"/>
      <c r="F299" s="334"/>
      <c r="I299" s="333"/>
      <c r="J299" s="333"/>
      <c r="K299" s="333"/>
      <c r="L299" s="333"/>
      <c r="M299" s="333"/>
      <c r="N299" s="333"/>
      <c r="O299" s="333"/>
      <c r="P299" s="333"/>
      <c r="Q299" s="333"/>
      <c r="R299" s="333"/>
      <c r="S299" s="333"/>
      <c r="T299" s="333"/>
      <c r="U299" s="333"/>
      <c r="Y299" s="333"/>
      <c r="Z299" s="333"/>
      <c r="AA299" s="333"/>
      <c r="AB299" s="335"/>
      <c r="AC299" s="335"/>
      <c r="BL299" s="274">
        <v>32670</v>
      </c>
      <c r="BM299" s="351"/>
      <c r="BN299" s="339">
        <v>18</v>
      </c>
      <c r="BO299" s="339"/>
      <c r="BP299" s="345">
        <v>4</v>
      </c>
      <c r="BQ299" s="274">
        <v>32670</v>
      </c>
      <c r="BR299" s="339"/>
      <c r="BS299" s="339"/>
      <c r="BT299" s="339"/>
      <c r="BU299" s="339"/>
      <c r="BV299" s="339"/>
      <c r="BW299" s="339"/>
      <c r="BX299" s="339"/>
      <c r="BY299" s="342">
        <f>VLOOKUP(BY298,BN282:BZ305,13,FALSE)</f>
        <v>43922</v>
      </c>
      <c r="BZ299" s="342">
        <f t="shared" si="1"/>
        <v>44348</v>
      </c>
      <c r="CA299" s="342"/>
      <c r="CB299" s="339"/>
      <c r="CC299" s="339"/>
      <c r="CD299" s="339"/>
      <c r="CE299" s="339"/>
      <c r="CF299" s="339"/>
    </row>
    <row r="300" spans="2:116" s="332" customFormat="1" ht="15.75" hidden="1">
      <c r="B300" s="333"/>
      <c r="C300" s="333"/>
      <c r="F300" s="334"/>
      <c r="I300" s="333"/>
      <c r="J300" s="333"/>
      <c r="K300" s="333"/>
      <c r="L300" s="333"/>
      <c r="M300" s="333"/>
      <c r="N300" s="333"/>
      <c r="O300" s="333"/>
      <c r="P300" s="333"/>
      <c r="Q300" s="333"/>
      <c r="R300" s="333"/>
      <c r="S300" s="333"/>
      <c r="T300" s="333"/>
      <c r="U300" s="333"/>
      <c r="Y300" s="333"/>
      <c r="Z300" s="333"/>
      <c r="AA300" s="333"/>
      <c r="AB300" s="335"/>
      <c r="AC300" s="335"/>
      <c r="BL300" s="274">
        <v>33590</v>
      </c>
      <c r="BM300" s="351"/>
      <c r="BN300" s="340">
        <v>19</v>
      </c>
      <c r="BO300" s="339"/>
      <c r="BP300" s="344"/>
      <c r="BQ300" s="274">
        <v>33590</v>
      </c>
      <c r="BR300" s="339"/>
      <c r="BS300" s="339"/>
      <c r="BT300" s="339"/>
      <c r="BU300" s="339"/>
      <c r="BV300" s="339"/>
      <c r="BW300" s="339"/>
      <c r="BX300" s="339"/>
      <c r="BY300" s="339"/>
      <c r="BZ300" s="342">
        <f t="shared" si="1"/>
        <v>44378</v>
      </c>
      <c r="CA300" s="342"/>
      <c r="CB300" s="339"/>
      <c r="CC300" s="339"/>
      <c r="CD300" s="339"/>
      <c r="CE300" s="339"/>
      <c r="CF300" s="339"/>
    </row>
    <row r="301" spans="2:116" s="332" customFormat="1" ht="15.75" hidden="1">
      <c r="B301" s="333"/>
      <c r="C301" s="333"/>
      <c r="F301" s="334"/>
      <c r="I301" s="333"/>
      <c r="J301" s="333"/>
      <c r="K301" s="333"/>
      <c r="L301" s="333"/>
      <c r="M301" s="333"/>
      <c r="N301" s="333"/>
      <c r="O301" s="333"/>
      <c r="P301" s="333"/>
      <c r="Q301" s="333"/>
      <c r="R301" s="333"/>
      <c r="S301" s="333"/>
      <c r="T301" s="333"/>
      <c r="U301" s="333"/>
      <c r="Y301" s="333"/>
      <c r="Z301" s="333"/>
      <c r="AA301" s="333"/>
      <c r="AB301" s="335"/>
      <c r="AC301" s="335"/>
      <c r="BL301" s="274">
        <v>34580</v>
      </c>
      <c r="BM301" s="351"/>
      <c r="BN301" s="339">
        <v>20</v>
      </c>
      <c r="BO301" s="339"/>
      <c r="BP301" s="339"/>
      <c r="BQ301" s="274">
        <v>34580</v>
      </c>
      <c r="BR301" s="339"/>
      <c r="BS301" s="339"/>
      <c r="BT301" s="339"/>
      <c r="BU301" s="339"/>
      <c r="BV301" s="339"/>
      <c r="BW301" s="339"/>
      <c r="BX301" s="339"/>
      <c r="BY301" s="339"/>
      <c r="BZ301" s="342">
        <f t="shared" si="1"/>
        <v>44409</v>
      </c>
      <c r="CA301" s="342"/>
      <c r="CB301" s="339"/>
      <c r="CC301" s="339"/>
      <c r="CD301" s="339"/>
      <c r="CE301" s="339"/>
      <c r="CF301" s="339"/>
      <c r="CS301" s="352"/>
      <c r="CT301" s="352"/>
      <c r="CU301" s="338"/>
      <c r="CV301" s="338"/>
      <c r="CW301" s="338"/>
      <c r="CX301" s="338"/>
      <c r="CY301" s="338"/>
      <c r="CZ301" s="338"/>
      <c r="DA301" s="338"/>
      <c r="DB301" s="338"/>
      <c r="DC301" s="338"/>
      <c r="DD301" s="338"/>
      <c r="DE301" s="338"/>
      <c r="DF301" s="338"/>
      <c r="DG301" s="338"/>
      <c r="DH301" s="338"/>
      <c r="DI301" s="338"/>
      <c r="DJ301" s="338"/>
      <c r="DK301" s="338"/>
      <c r="DL301" s="338"/>
    </row>
    <row r="302" spans="2:116" s="332" customFormat="1" ht="15.75" hidden="1">
      <c r="B302" s="333"/>
      <c r="C302" s="333"/>
      <c r="F302" s="334"/>
      <c r="I302" s="333"/>
      <c r="J302" s="333"/>
      <c r="K302" s="333"/>
      <c r="L302" s="333"/>
      <c r="M302" s="333"/>
      <c r="N302" s="333"/>
      <c r="O302" s="333"/>
      <c r="P302" s="333"/>
      <c r="Q302" s="333"/>
      <c r="R302" s="333"/>
      <c r="S302" s="333"/>
      <c r="T302" s="333"/>
      <c r="U302" s="333"/>
      <c r="Y302" s="333"/>
      <c r="Z302" s="333"/>
      <c r="AA302" s="333"/>
      <c r="AB302" s="335"/>
      <c r="AC302" s="335"/>
      <c r="BL302" s="274">
        <v>35570</v>
      </c>
      <c r="BM302" s="338"/>
      <c r="BN302" s="339">
        <v>21</v>
      </c>
      <c r="BO302" s="339"/>
      <c r="BP302" s="339"/>
      <c r="BQ302" s="274">
        <v>35570</v>
      </c>
      <c r="BR302" s="339"/>
      <c r="BS302" s="339"/>
      <c r="BT302" s="339"/>
      <c r="BU302" s="339"/>
      <c r="BV302" s="339"/>
      <c r="BW302" s="339"/>
      <c r="BX302" s="344"/>
      <c r="BY302" s="344"/>
      <c r="BZ302" s="342">
        <f t="shared" si="1"/>
        <v>44440</v>
      </c>
      <c r="CA302" s="342"/>
      <c r="CB302" s="339"/>
      <c r="CC302" s="339"/>
      <c r="CD302" s="339"/>
      <c r="CE302" s="339"/>
      <c r="CF302" s="339"/>
      <c r="CU302" s="338"/>
      <c r="CV302" s="338" t="str">
        <f t="shared" ref="CV302:CV308" si="2">IF(CI311="","",CQ311+CR311)</f>
        <v/>
      </c>
      <c r="CW302" s="338" t="str">
        <f>IF(CI311="","",ROUND(CV302*10%,0))</f>
        <v/>
      </c>
      <c r="CX302" s="338"/>
      <c r="CY302" s="338"/>
      <c r="CZ302" s="338"/>
      <c r="DA302" s="338"/>
      <c r="DB302" s="338"/>
      <c r="DC302" s="338"/>
      <c r="DD302" s="338"/>
      <c r="DE302" s="338"/>
      <c r="DF302" s="338"/>
      <c r="DG302" s="338"/>
      <c r="DH302" s="338"/>
      <c r="DI302" s="338"/>
      <c r="DJ302" s="338"/>
      <c r="DK302" s="338"/>
      <c r="DL302" s="338"/>
    </row>
    <row r="303" spans="2:116" s="332" customFormat="1" ht="15.75" hidden="1">
      <c r="B303" s="333"/>
      <c r="C303" s="333"/>
      <c r="F303" s="334"/>
      <c r="I303" s="333"/>
      <c r="J303" s="333"/>
      <c r="K303" s="333"/>
      <c r="L303" s="333"/>
      <c r="M303" s="333"/>
      <c r="N303" s="333"/>
      <c r="O303" s="333"/>
      <c r="P303" s="333"/>
      <c r="Q303" s="333"/>
      <c r="R303" s="333"/>
      <c r="S303" s="333"/>
      <c r="T303" s="333"/>
      <c r="U303" s="333"/>
      <c r="Y303" s="333"/>
      <c r="Z303" s="333"/>
      <c r="AA303" s="333"/>
      <c r="AB303" s="335"/>
      <c r="AC303" s="335"/>
      <c r="BL303" s="274">
        <v>36560</v>
      </c>
      <c r="BM303" s="338"/>
      <c r="BN303" s="339">
        <v>22</v>
      </c>
      <c r="BO303" s="344"/>
      <c r="BP303" s="344"/>
      <c r="BQ303" s="274">
        <v>36560</v>
      </c>
      <c r="BR303" s="339"/>
      <c r="BS303" s="339"/>
      <c r="BT303" s="339"/>
      <c r="BU303" s="339"/>
      <c r="BV303" s="339"/>
      <c r="BW303" s="339"/>
      <c r="BX303" s="339"/>
      <c r="BY303" s="339"/>
      <c r="BZ303" s="342">
        <f t="shared" si="1"/>
        <v>44470</v>
      </c>
      <c r="CA303" s="342"/>
      <c r="CB303" s="339"/>
      <c r="CC303" s="339"/>
      <c r="CD303" s="339"/>
      <c r="CE303" s="339"/>
      <c r="CF303" s="339"/>
      <c r="CU303" s="338"/>
      <c r="CV303" s="338" t="str">
        <f t="shared" si="2"/>
        <v/>
      </c>
      <c r="CW303" s="338" t="str">
        <f t="shared" ref="CW303:CW308" si="3">IF(CI312="","",ROUND(CV303*10%,0))</f>
        <v/>
      </c>
      <c r="CX303" s="338"/>
      <c r="CY303" s="338"/>
      <c r="CZ303" s="338"/>
      <c r="DA303" s="338"/>
      <c r="DB303" s="338"/>
      <c r="DC303" s="338"/>
      <c r="DD303" s="338"/>
      <c r="DE303" s="338"/>
      <c r="DF303" s="338"/>
      <c r="DG303" s="338"/>
      <c r="DH303" s="338"/>
      <c r="DI303" s="338"/>
      <c r="DJ303" s="338"/>
      <c r="DK303" s="338"/>
      <c r="DL303" s="338"/>
    </row>
    <row r="304" spans="2:116" s="332" customFormat="1" ht="15.75" hidden="1">
      <c r="B304" s="333"/>
      <c r="C304" s="333"/>
      <c r="F304" s="334"/>
      <c r="I304" s="333"/>
      <c r="J304" s="333"/>
      <c r="K304" s="333"/>
      <c r="L304" s="333"/>
      <c r="M304" s="333"/>
      <c r="N304" s="333"/>
      <c r="O304" s="333"/>
      <c r="P304" s="333"/>
      <c r="Q304" s="333"/>
      <c r="R304" s="333"/>
      <c r="S304" s="333"/>
      <c r="T304" s="333"/>
      <c r="U304" s="333"/>
      <c r="Y304" s="333"/>
      <c r="Z304" s="333"/>
      <c r="AA304" s="333"/>
      <c r="AB304" s="335"/>
      <c r="AC304" s="335"/>
      <c r="BL304" s="274">
        <v>37640</v>
      </c>
      <c r="BM304" s="353">
        <v>12</v>
      </c>
      <c r="BN304" s="339">
        <v>23</v>
      </c>
      <c r="BO304" s="339"/>
      <c r="BP304" s="339"/>
      <c r="BQ304" s="274">
        <v>37640</v>
      </c>
      <c r="BR304" s="339"/>
      <c r="BS304" s="339"/>
      <c r="BT304" s="344"/>
      <c r="BU304" s="344"/>
      <c r="BV304" s="344"/>
      <c r="BW304" s="339"/>
      <c r="BX304" s="339"/>
      <c r="BY304" s="339"/>
      <c r="BZ304" s="342">
        <f>DATE(BX$283,BN292,BY$281)</f>
        <v>44501</v>
      </c>
      <c r="CA304" s="342"/>
      <c r="CB304" s="339"/>
      <c r="CC304" s="339"/>
      <c r="CD304" s="339"/>
      <c r="CE304" s="339"/>
      <c r="CF304" s="339"/>
      <c r="CG304" s="338"/>
      <c r="CH304" s="338"/>
      <c r="CI304" s="338"/>
      <c r="CJ304" s="338"/>
      <c r="CK304" s="338"/>
      <c r="CL304" s="338"/>
      <c r="CM304" s="338"/>
      <c r="CN304" s="338"/>
      <c r="CO304" s="338"/>
      <c r="CP304" s="338"/>
      <c r="CQ304" s="338"/>
      <c r="CR304" s="338"/>
      <c r="CS304" s="338"/>
      <c r="CT304" s="338"/>
      <c r="CU304" s="338"/>
      <c r="CV304" s="338" t="str">
        <f t="shared" si="2"/>
        <v/>
      </c>
      <c r="CW304" s="338" t="str">
        <f t="shared" si="3"/>
        <v/>
      </c>
      <c r="CX304" s="338"/>
      <c r="CY304" s="338"/>
      <c r="CZ304" s="338"/>
      <c r="DA304" s="338"/>
      <c r="DB304" s="338"/>
      <c r="DC304" s="338"/>
      <c r="DD304" s="338"/>
      <c r="DE304" s="338"/>
      <c r="DF304" s="338"/>
      <c r="DG304" s="338"/>
      <c r="DH304" s="338"/>
      <c r="DI304" s="338"/>
      <c r="DJ304" s="338"/>
      <c r="DK304" s="338"/>
      <c r="DL304" s="338"/>
    </row>
    <row r="305" spans="2:116" s="332" customFormat="1" ht="15.75" hidden="1">
      <c r="B305" s="333"/>
      <c r="C305" s="333"/>
      <c r="F305" s="334"/>
      <c r="I305" s="333"/>
      <c r="J305" s="333"/>
      <c r="K305" s="333"/>
      <c r="L305" s="333"/>
      <c r="M305" s="333"/>
      <c r="N305" s="333"/>
      <c r="O305" s="333"/>
      <c r="P305" s="333"/>
      <c r="Q305" s="333"/>
      <c r="R305" s="333"/>
      <c r="S305" s="333"/>
      <c r="T305" s="333"/>
      <c r="U305" s="333"/>
      <c r="Y305" s="333"/>
      <c r="Z305" s="333"/>
      <c r="AA305" s="333"/>
      <c r="AB305" s="335"/>
      <c r="AC305" s="335"/>
      <c r="BL305" s="274">
        <v>38720</v>
      </c>
      <c r="BM305" s="338"/>
      <c r="BN305" s="339">
        <v>24</v>
      </c>
      <c r="BO305" s="339"/>
      <c r="BP305" s="339"/>
      <c r="BQ305" s="274">
        <v>38720</v>
      </c>
      <c r="BR305" s="339"/>
      <c r="BS305" s="339"/>
      <c r="BT305" s="339"/>
      <c r="BU305" s="339"/>
      <c r="BV305" s="339"/>
      <c r="BW305" s="349"/>
      <c r="BX305" s="339"/>
      <c r="BY305" s="339"/>
      <c r="BZ305" s="342">
        <f t="shared" si="1"/>
        <v>44531</v>
      </c>
      <c r="CA305" s="342"/>
      <c r="CB305" s="339"/>
      <c r="CC305" s="339"/>
      <c r="CD305" s="339"/>
      <c r="CE305" s="339"/>
      <c r="CF305" s="339"/>
      <c r="CG305" s="338"/>
      <c r="CH305" s="338"/>
      <c r="CI305" s="338"/>
      <c r="CJ305" s="338"/>
      <c r="CK305" s="338"/>
      <c r="CL305" s="338"/>
      <c r="CM305" s="338"/>
      <c r="CN305" s="338"/>
      <c r="CO305" s="338"/>
      <c r="CP305" s="338"/>
      <c r="CQ305" s="338"/>
      <c r="CR305" s="338"/>
      <c r="CS305" s="338"/>
      <c r="CT305" s="338"/>
      <c r="CU305" s="338"/>
      <c r="CV305" s="338" t="str">
        <f t="shared" si="2"/>
        <v/>
      </c>
      <c r="CW305" s="338" t="str">
        <f t="shared" si="3"/>
        <v/>
      </c>
      <c r="CX305" s="338"/>
      <c r="CY305" s="338"/>
      <c r="CZ305" s="338"/>
      <c r="DA305" s="338"/>
      <c r="DB305" s="338"/>
      <c r="DC305" s="338"/>
      <c r="DD305" s="338"/>
      <c r="DE305" s="338"/>
      <c r="DF305" s="338"/>
      <c r="DG305" s="338"/>
      <c r="DH305" s="338"/>
      <c r="DI305" s="338"/>
      <c r="DJ305" s="338"/>
      <c r="DK305" s="338"/>
      <c r="DL305" s="338"/>
    </row>
    <row r="306" spans="2:116" s="332" customFormat="1" ht="15.75" hidden="1">
      <c r="B306" s="333"/>
      <c r="C306" s="333"/>
      <c r="F306" s="334"/>
      <c r="I306" s="333"/>
      <c r="J306" s="333"/>
      <c r="K306" s="333"/>
      <c r="L306" s="333"/>
      <c r="M306" s="333"/>
      <c r="N306" s="333"/>
      <c r="O306" s="333"/>
      <c r="P306" s="333"/>
      <c r="Q306" s="333"/>
      <c r="R306" s="333"/>
      <c r="S306" s="333"/>
      <c r="T306" s="333"/>
      <c r="U306" s="333"/>
      <c r="Y306" s="333"/>
      <c r="Z306" s="333"/>
      <c r="AA306" s="333"/>
      <c r="AB306" s="335"/>
      <c r="AC306" s="335"/>
      <c r="BL306" s="274">
        <v>39800</v>
      </c>
      <c r="BM306" s="338"/>
      <c r="BN306" s="339">
        <v>25</v>
      </c>
      <c r="BO306" s="339"/>
      <c r="BP306" s="339"/>
      <c r="BQ306" s="274">
        <v>39800</v>
      </c>
      <c r="BR306" s="339"/>
      <c r="BS306" s="339"/>
      <c r="BT306" s="339"/>
      <c r="BU306" s="339"/>
      <c r="BV306" s="339"/>
      <c r="BW306" s="339"/>
      <c r="BX306" s="339"/>
      <c r="BY306" s="339"/>
      <c r="BZ306" s="342">
        <f>DATE(BX$284,BN282,BY$281)</f>
        <v>44562</v>
      </c>
      <c r="CA306" s="339"/>
      <c r="CB306" s="354"/>
      <c r="CC306" s="339"/>
      <c r="CD306" s="339"/>
      <c r="CE306" s="339"/>
      <c r="CF306" s="339"/>
      <c r="CG306" s="338"/>
      <c r="CH306" s="338"/>
      <c r="CI306" s="338"/>
      <c r="CJ306" s="338"/>
      <c r="CK306" s="338"/>
      <c r="CL306" s="338"/>
      <c r="CM306" s="338"/>
      <c r="CN306" s="338"/>
      <c r="CO306" s="338"/>
      <c r="CP306" s="338"/>
      <c r="CQ306" s="338"/>
      <c r="CR306" s="338"/>
      <c r="CS306" s="338"/>
      <c r="CT306" s="338"/>
      <c r="CU306" s="338"/>
      <c r="CV306" s="338" t="str">
        <f t="shared" si="2"/>
        <v/>
      </c>
      <c r="CW306" s="338" t="str">
        <f t="shared" si="3"/>
        <v/>
      </c>
      <c r="CX306" s="338"/>
      <c r="CY306" s="338"/>
      <c r="CZ306" s="338"/>
      <c r="DA306" s="338"/>
      <c r="DB306" s="338"/>
      <c r="DC306" s="338"/>
      <c r="DD306" s="338"/>
      <c r="DE306" s="338"/>
      <c r="DF306" s="338"/>
      <c r="DG306" s="338"/>
      <c r="DH306" s="338"/>
      <c r="DI306" s="338"/>
      <c r="DJ306" s="338"/>
      <c r="DK306" s="338"/>
      <c r="DL306" s="338"/>
    </row>
    <row r="307" spans="2:116" s="332" customFormat="1" ht="15.75" hidden="1">
      <c r="B307" s="333"/>
      <c r="C307" s="333"/>
      <c r="F307" s="334"/>
      <c r="I307" s="333"/>
      <c r="J307" s="333"/>
      <c r="K307" s="333"/>
      <c r="L307" s="333"/>
      <c r="M307" s="333"/>
      <c r="N307" s="333"/>
      <c r="O307" s="333"/>
      <c r="P307" s="333"/>
      <c r="Q307" s="333"/>
      <c r="R307" s="333"/>
      <c r="S307" s="333"/>
      <c r="T307" s="333"/>
      <c r="U307" s="333"/>
      <c r="Y307" s="333"/>
      <c r="Z307" s="333"/>
      <c r="AA307" s="333"/>
      <c r="AB307" s="335"/>
      <c r="AC307" s="335"/>
      <c r="BL307" s="274">
        <v>40970</v>
      </c>
      <c r="BM307" s="338"/>
      <c r="BN307" s="339">
        <v>26</v>
      </c>
      <c r="BO307" s="339"/>
      <c r="BP307" s="339"/>
      <c r="BQ307" s="274">
        <v>40970</v>
      </c>
      <c r="BR307" s="339"/>
      <c r="BS307" s="339"/>
      <c r="BT307" s="344"/>
      <c r="BU307" s="339"/>
      <c r="BV307" s="339"/>
      <c r="BW307" s="349"/>
      <c r="BX307" s="349"/>
      <c r="BY307" s="355"/>
      <c r="BZ307" s="342"/>
      <c r="CA307" s="354"/>
      <c r="CB307" s="354"/>
      <c r="CC307" s="339"/>
      <c r="CD307" s="339"/>
      <c r="CE307" s="339"/>
      <c r="CF307" s="339"/>
      <c r="CG307" s="338"/>
      <c r="CH307" s="338"/>
      <c r="CI307" s="338"/>
      <c r="CJ307" s="338"/>
      <c r="CK307" s="338"/>
      <c r="CL307" s="338"/>
      <c r="CM307" s="338"/>
      <c r="CN307" s="338"/>
      <c r="CO307" s="338"/>
      <c r="CP307" s="338"/>
      <c r="CQ307" s="338"/>
      <c r="CR307" s="338"/>
      <c r="CS307" s="338" t="str">
        <f>IF(CQ316="","",ROUND(CQ316*#REF!%,0))</f>
        <v/>
      </c>
      <c r="CT307" s="338" t="str">
        <f>IF(BX316="","",IF(CA$301&lt;=CI316,CS307,CT316))</f>
        <v/>
      </c>
      <c r="CU307" s="338" t="str">
        <f>IF(CT307=0,CT316,CT307)</f>
        <v/>
      </c>
      <c r="CV307" s="338" t="str">
        <f t="shared" si="2"/>
        <v/>
      </c>
      <c r="CW307" s="338" t="str">
        <f t="shared" si="3"/>
        <v/>
      </c>
      <c r="CX307" s="338"/>
      <c r="CY307" s="338"/>
      <c r="CZ307" s="338"/>
      <c r="DA307" s="338"/>
      <c r="DB307" s="338"/>
      <c r="DC307" s="338"/>
      <c r="DD307" s="338"/>
      <c r="DE307" s="338"/>
      <c r="DF307" s="338"/>
      <c r="DG307" s="338"/>
      <c r="DH307" s="338"/>
      <c r="DI307" s="338"/>
      <c r="DJ307" s="338"/>
      <c r="DK307" s="338"/>
      <c r="DL307" s="338"/>
    </row>
    <row r="308" spans="2:116" s="332" customFormat="1" ht="15.75" hidden="1">
      <c r="B308" s="333"/>
      <c r="C308" s="333"/>
      <c r="F308" s="334"/>
      <c r="I308" s="333"/>
      <c r="J308" s="333"/>
      <c r="K308" s="333"/>
      <c r="L308" s="333"/>
      <c r="M308" s="333"/>
      <c r="N308" s="333"/>
      <c r="O308" s="333"/>
      <c r="P308" s="333"/>
      <c r="Q308" s="333"/>
      <c r="R308" s="333"/>
      <c r="S308" s="333"/>
      <c r="T308" s="333"/>
      <c r="U308" s="333"/>
      <c r="Y308" s="333"/>
      <c r="Z308" s="333"/>
      <c r="AA308" s="333"/>
      <c r="AB308" s="335"/>
      <c r="AC308" s="335"/>
      <c r="BL308" s="274">
        <v>42140</v>
      </c>
      <c r="BM308" s="338"/>
      <c r="BN308" s="339">
        <v>27</v>
      </c>
      <c r="BO308" s="339"/>
      <c r="BP308" s="339"/>
      <c r="BQ308" s="274">
        <v>42140</v>
      </c>
      <c r="BR308" s="339"/>
      <c r="BS308" s="339"/>
      <c r="BT308" s="344"/>
      <c r="BU308" s="344"/>
      <c r="BV308" s="344"/>
      <c r="BW308" s="349"/>
      <c r="BX308" s="349"/>
      <c r="BY308" s="350"/>
      <c r="BZ308" s="342"/>
      <c r="CA308" s="354"/>
      <c r="CB308" s="354"/>
      <c r="CC308" s="339"/>
      <c r="CD308" s="339"/>
      <c r="CE308" s="339"/>
      <c r="CF308" s="339"/>
      <c r="CG308" s="338"/>
      <c r="CH308" s="338"/>
      <c r="CI308" s="338"/>
      <c r="CJ308" s="338"/>
      <c r="CK308" s="338"/>
      <c r="CL308" s="338"/>
      <c r="CM308" s="338"/>
      <c r="CN308" s="338"/>
      <c r="CO308" s="338"/>
      <c r="CP308" s="338"/>
      <c r="CQ308" s="338"/>
      <c r="CR308" s="338"/>
      <c r="CS308" s="338" t="str">
        <f>IF(CQ317="","",ROUND(CQ317*#REF!%,0))</f>
        <v/>
      </c>
      <c r="CT308" s="338" t="str">
        <f>IF(BX317="","",IF(CA$301&lt;=CI317,CS308,CT317))</f>
        <v/>
      </c>
      <c r="CU308" s="338" t="str">
        <f>IF(CT308=0,CT317,CT308)</f>
        <v/>
      </c>
      <c r="CV308" s="338" t="str">
        <f t="shared" si="2"/>
        <v/>
      </c>
      <c r="CW308" s="338" t="str">
        <f t="shared" si="3"/>
        <v/>
      </c>
      <c r="CX308" s="338"/>
      <c r="CY308" s="338"/>
      <c r="CZ308" s="338"/>
      <c r="DA308" s="338"/>
      <c r="DB308" s="338"/>
      <c r="DC308" s="338"/>
      <c r="DD308" s="338"/>
      <c r="DE308" s="338"/>
      <c r="DF308" s="338"/>
      <c r="DG308" s="338"/>
      <c r="DH308" s="338"/>
      <c r="DI308" s="338"/>
      <c r="DJ308" s="338"/>
      <c r="DK308" s="338"/>
      <c r="DL308" s="338"/>
    </row>
    <row r="309" spans="2:116" s="332" customFormat="1" ht="15.75" hidden="1">
      <c r="B309" s="333"/>
      <c r="C309" s="333"/>
      <c r="F309" s="334"/>
      <c r="I309" s="333"/>
      <c r="J309" s="333"/>
      <c r="K309" s="333"/>
      <c r="L309" s="333"/>
      <c r="M309" s="333"/>
      <c r="N309" s="333"/>
      <c r="O309" s="333"/>
      <c r="P309" s="333"/>
      <c r="Q309" s="333"/>
      <c r="R309" s="333"/>
      <c r="S309" s="333"/>
      <c r="T309" s="333"/>
      <c r="U309" s="333"/>
      <c r="Y309" s="333"/>
      <c r="Z309" s="333"/>
      <c r="AA309" s="333"/>
      <c r="AB309" s="335"/>
      <c r="AC309" s="335"/>
      <c r="BL309" s="274">
        <v>43310</v>
      </c>
      <c r="BM309" s="338"/>
      <c r="BN309" s="339">
        <v>28</v>
      </c>
      <c r="BO309" s="339"/>
      <c r="BP309" s="339"/>
      <c r="BQ309" s="274">
        <v>43310</v>
      </c>
      <c r="BR309" s="339"/>
      <c r="BS309" s="339"/>
      <c r="BT309" s="339"/>
      <c r="BU309" s="339"/>
      <c r="BV309" s="339"/>
      <c r="BW309" s="339"/>
      <c r="BX309" s="339"/>
      <c r="BY309" s="339"/>
      <c r="BZ309" s="342"/>
      <c r="CA309" s="354"/>
      <c r="CB309" s="354"/>
      <c r="CC309" s="339"/>
      <c r="CD309" s="339"/>
      <c r="CE309" s="339"/>
      <c r="CF309" s="339"/>
      <c r="CG309" s="338"/>
      <c r="CH309" s="338"/>
      <c r="CI309" s="338"/>
      <c r="CJ309" s="338"/>
      <c r="CK309" s="338"/>
      <c r="CL309" s="338"/>
      <c r="CM309" s="338"/>
      <c r="CN309" s="338"/>
      <c r="CO309" s="338"/>
      <c r="CP309" s="338"/>
      <c r="CQ309" s="338"/>
      <c r="CR309" s="338"/>
      <c r="CS309" s="338"/>
      <c r="CT309" s="338"/>
      <c r="CU309" s="338"/>
      <c r="CV309" s="338"/>
      <c r="CW309" s="338"/>
      <c r="CX309" s="338"/>
      <c r="CY309" s="338"/>
      <c r="CZ309" s="338"/>
      <c r="DA309" s="338"/>
      <c r="DB309" s="338"/>
      <c r="DC309" s="338"/>
      <c r="DD309" s="338"/>
      <c r="DE309" s="338"/>
      <c r="DF309" s="338"/>
      <c r="DG309" s="338"/>
      <c r="DH309" s="338"/>
      <c r="DI309" s="338"/>
      <c r="DJ309" s="338"/>
      <c r="DK309" s="338"/>
      <c r="DL309" s="338"/>
    </row>
    <row r="310" spans="2:116" s="332" customFormat="1" ht="15.75" hidden="1">
      <c r="B310" s="333"/>
      <c r="C310" s="333"/>
      <c r="F310" s="334"/>
      <c r="I310" s="333"/>
      <c r="J310" s="333"/>
      <c r="K310" s="333"/>
      <c r="L310" s="333"/>
      <c r="M310" s="333"/>
      <c r="N310" s="333"/>
      <c r="O310" s="333"/>
      <c r="P310" s="333"/>
      <c r="Q310" s="333"/>
      <c r="R310" s="333"/>
      <c r="S310" s="333"/>
      <c r="T310" s="333"/>
      <c r="U310" s="333"/>
      <c r="Y310" s="333"/>
      <c r="Z310" s="333"/>
      <c r="AA310" s="333"/>
      <c r="AB310" s="335"/>
      <c r="AC310" s="335"/>
      <c r="BL310" s="274">
        <v>44570</v>
      </c>
      <c r="BM310" s="338"/>
      <c r="BN310" s="339">
        <v>29</v>
      </c>
      <c r="BO310" s="339"/>
      <c r="BP310" s="339"/>
      <c r="BQ310" s="274">
        <v>44570</v>
      </c>
      <c r="BR310" s="339"/>
      <c r="BS310" s="339"/>
      <c r="BT310" s="339"/>
      <c r="BU310" s="339"/>
      <c r="BV310" s="339"/>
      <c r="BW310" s="339"/>
      <c r="BX310" s="339"/>
      <c r="BY310" s="349"/>
      <c r="BZ310" s="342"/>
      <c r="CA310" s="354"/>
      <c r="CB310" s="354"/>
      <c r="CC310" s="339"/>
      <c r="CD310" s="339"/>
      <c r="CE310" s="339"/>
      <c r="CF310" s="339"/>
      <c r="CG310" s="338"/>
      <c r="CH310" s="338"/>
      <c r="CI310" s="338"/>
      <c r="CJ310" s="338"/>
      <c r="CK310" s="338"/>
      <c r="CL310" s="338"/>
      <c r="CM310" s="338"/>
      <c r="CN310" s="338"/>
      <c r="CO310" s="338"/>
      <c r="CP310" s="338"/>
      <c r="CQ310" s="338"/>
      <c r="CR310" s="338"/>
      <c r="CS310" s="338"/>
      <c r="CT310" s="338"/>
      <c r="CU310" s="338"/>
      <c r="CV310" s="338"/>
      <c r="CW310" s="338"/>
      <c r="CX310" s="338"/>
      <c r="CY310" s="338"/>
      <c r="CZ310" s="338"/>
      <c r="DA310" s="338"/>
      <c r="DB310" s="338"/>
      <c r="DC310" s="338"/>
      <c r="DD310" s="338"/>
      <c r="DE310" s="338"/>
      <c r="DF310" s="338"/>
      <c r="DG310" s="338"/>
      <c r="DH310" s="338"/>
      <c r="DI310" s="338"/>
      <c r="DJ310" s="338"/>
      <c r="DK310" s="338"/>
      <c r="DL310" s="338"/>
    </row>
    <row r="311" spans="2:116" s="332" customFormat="1" ht="15.75" hidden="1">
      <c r="B311" s="333"/>
      <c r="C311" s="333"/>
      <c r="F311" s="334"/>
      <c r="I311" s="333"/>
      <c r="J311" s="333"/>
      <c r="K311" s="333"/>
      <c r="L311" s="333"/>
      <c r="M311" s="333"/>
      <c r="N311" s="333"/>
      <c r="O311" s="333"/>
      <c r="P311" s="333"/>
      <c r="Q311" s="333"/>
      <c r="R311" s="333"/>
      <c r="S311" s="333"/>
      <c r="T311" s="333"/>
      <c r="U311" s="333"/>
      <c r="Y311" s="333"/>
      <c r="Z311" s="333"/>
      <c r="AA311" s="333"/>
      <c r="AB311" s="335"/>
      <c r="AC311" s="335"/>
      <c r="BL311" s="274">
        <v>45830</v>
      </c>
      <c r="BM311" s="338"/>
      <c r="BN311" s="339">
        <v>30</v>
      </c>
      <c r="BO311" s="339"/>
      <c r="BP311" s="339"/>
      <c r="BQ311" s="274">
        <v>45830</v>
      </c>
      <c r="BR311" s="339"/>
      <c r="BS311" s="339"/>
      <c r="BT311" s="339"/>
      <c r="BU311" s="339"/>
      <c r="BV311" s="339"/>
      <c r="BW311" s="342"/>
      <c r="BX311" s="349"/>
      <c r="BY311" s="349"/>
      <c r="BZ311" s="349"/>
      <c r="CA311" s="356"/>
      <c r="CB311" s="354"/>
      <c r="CC311" s="339"/>
      <c r="CD311" s="339"/>
      <c r="CE311" s="339"/>
      <c r="CF311" s="339"/>
      <c r="CG311" s="338"/>
      <c r="CH311" s="338"/>
      <c r="CI311" s="357"/>
      <c r="CJ311" s="338"/>
      <c r="CK311" s="338"/>
      <c r="CL311" s="338"/>
      <c r="CM311" s="338"/>
      <c r="CN311" s="338"/>
      <c r="CO311" s="338"/>
      <c r="CP311" s="338"/>
      <c r="CQ311" s="338"/>
      <c r="CR311" s="338"/>
      <c r="CS311" s="338"/>
      <c r="CT311" s="338"/>
      <c r="CU311" s="338"/>
      <c r="CV311" s="338"/>
      <c r="CW311" s="338"/>
      <c r="CX311" s="338"/>
      <c r="CY311" s="338"/>
      <c r="CZ311" s="338"/>
      <c r="DA311" s="338"/>
      <c r="DB311" s="338"/>
      <c r="DC311" s="338"/>
      <c r="DD311" s="338"/>
      <c r="DE311" s="338"/>
      <c r="DF311" s="338"/>
      <c r="DG311" s="338"/>
      <c r="DH311" s="338"/>
      <c r="DI311" s="338"/>
      <c r="DJ311" s="338"/>
      <c r="DK311" s="338"/>
      <c r="DL311" s="338"/>
    </row>
    <row r="312" spans="2:116" s="332" customFormat="1" ht="15.75" hidden="1">
      <c r="B312" s="333"/>
      <c r="C312" s="333"/>
      <c r="F312" s="334"/>
      <c r="I312" s="333"/>
      <c r="J312" s="333"/>
      <c r="K312" s="333"/>
      <c r="L312" s="333"/>
      <c r="M312" s="333"/>
      <c r="N312" s="333"/>
      <c r="O312" s="333"/>
      <c r="P312" s="333"/>
      <c r="Q312" s="333"/>
      <c r="R312" s="333"/>
      <c r="S312" s="333"/>
      <c r="T312" s="333"/>
      <c r="U312" s="333"/>
      <c r="Y312" s="333"/>
      <c r="Z312" s="333"/>
      <c r="AA312" s="333"/>
      <c r="AB312" s="335"/>
      <c r="AC312" s="335"/>
      <c r="BL312" s="274">
        <v>47090</v>
      </c>
      <c r="BM312" s="338"/>
      <c r="BN312" s="339">
        <v>31</v>
      </c>
      <c r="BO312" s="339"/>
      <c r="BP312" s="339"/>
      <c r="BQ312" s="274">
        <v>47090</v>
      </c>
      <c r="BR312" s="339"/>
      <c r="BS312" s="339"/>
      <c r="BT312" s="339"/>
      <c r="BU312" s="339"/>
      <c r="BV312" s="339"/>
      <c r="BW312" s="342"/>
      <c r="BX312" s="349"/>
      <c r="BY312" s="349"/>
      <c r="BZ312" s="349"/>
      <c r="CA312" s="356"/>
      <c r="CB312" s="354"/>
      <c r="CC312" s="339"/>
      <c r="CD312" s="339"/>
      <c r="CE312" s="339"/>
      <c r="CF312" s="339"/>
      <c r="CG312" s="338"/>
      <c r="CH312" s="338"/>
      <c r="CI312" s="357"/>
      <c r="CJ312" s="338"/>
      <c r="CK312" s="338"/>
      <c r="CL312" s="338"/>
      <c r="CM312" s="338"/>
      <c r="CN312" s="338"/>
      <c r="CO312" s="338"/>
      <c r="CP312" s="338"/>
      <c r="CQ312" s="338"/>
      <c r="CR312" s="338"/>
      <c r="CS312" s="338"/>
      <c r="CT312" s="338"/>
      <c r="CU312" s="338"/>
      <c r="CV312" s="338"/>
      <c r="CW312" s="338"/>
      <c r="CX312" s="338"/>
      <c r="CY312" s="338"/>
      <c r="CZ312" s="338"/>
      <c r="DA312" s="338"/>
      <c r="DB312" s="338"/>
      <c r="DC312" s="338"/>
      <c r="DD312" s="338"/>
      <c r="DE312" s="338"/>
      <c r="DF312" s="338"/>
      <c r="DG312" s="338"/>
      <c r="DH312" s="338"/>
      <c r="DI312" s="338"/>
      <c r="DJ312" s="338"/>
      <c r="DK312" s="338"/>
      <c r="DL312" s="338"/>
    </row>
    <row r="313" spans="2:116" s="332" customFormat="1" ht="15.75" hidden="1">
      <c r="B313" s="333"/>
      <c r="C313" s="333"/>
      <c r="F313" s="334"/>
      <c r="I313" s="333"/>
      <c r="J313" s="333"/>
      <c r="K313" s="333"/>
      <c r="L313" s="333"/>
      <c r="M313" s="333"/>
      <c r="N313" s="333"/>
      <c r="O313" s="333"/>
      <c r="P313" s="333"/>
      <c r="Q313" s="333"/>
      <c r="R313" s="333"/>
      <c r="S313" s="333"/>
      <c r="T313" s="333"/>
      <c r="U313" s="333"/>
      <c r="Y313" s="333"/>
      <c r="Z313" s="333"/>
      <c r="AA313" s="333"/>
      <c r="AB313" s="335"/>
      <c r="AC313" s="335"/>
      <c r="BL313" s="274">
        <v>48440</v>
      </c>
      <c r="BM313" s="338"/>
      <c r="BN313" s="339">
        <v>32</v>
      </c>
      <c r="BO313" s="339"/>
      <c r="BP313" s="339"/>
      <c r="BQ313" s="274">
        <v>48440</v>
      </c>
      <c r="BR313" s="339"/>
      <c r="BS313" s="339"/>
      <c r="BT313" s="339"/>
      <c r="BU313" s="339"/>
      <c r="BV313" s="339"/>
      <c r="BW313" s="342"/>
      <c r="BX313" s="349"/>
      <c r="BY313" s="349"/>
      <c r="BZ313" s="349"/>
      <c r="CA313" s="356"/>
      <c r="CB313" s="354"/>
      <c r="CC313" s="339"/>
      <c r="CD313" s="339"/>
      <c r="CE313" s="339"/>
      <c r="CF313" s="339"/>
      <c r="CG313" s="338"/>
      <c r="CH313" s="338"/>
      <c r="CI313" s="357"/>
      <c r="CJ313" s="338"/>
      <c r="CK313" s="338"/>
      <c r="CL313" s="338"/>
      <c r="CM313" s="338"/>
      <c r="CN313" s="338"/>
      <c r="CO313" s="338"/>
      <c r="CP313" s="338"/>
      <c r="CQ313" s="338"/>
      <c r="CR313" s="338"/>
      <c r="CS313" s="338"/>
      <c r="CT313" s="338"/>
      <c r="CU313" s="338"/>
      <c r="CV313" s="338"/>
      <c r="CW313" s="338" t="str">
        <f>IF(CK313="","",IF(CN$291=CV313,CE$350,CW312))</f>
        <v/>
      </c>
      <c r="CX313" s="338"/>
      <c r="CY313" s="338"/>
      <c r="CZ313" s="338"/>
      <c r="DA313" s="338"/>
      <c r="DB313" s="338"/>
      <c r="DC313" s="338"/>
      <c r="DD313" s="338"/>
      <c r="DE313" s="338"/>
      <c r="DF313" s="338"/>
      <c r="DG313" s="338"/>
      <c r="DH313" s="338"/>
      <c r="DI313" s="338"/>
      <c r="DJ313" s="338"/>
      <c r="DK313" s="338"/>
      <c r="DL313" s="338"/>
    </row>
    <row r="314" spans="2:116" s="332" customFormat="1" ht="15.75" hidden="1">
      <c r="B314" s="333"/>
      <c r="C314" s="333"/>
      <c r="F314" s="334"/>
      <c r="I314" s="333"/>
      <c r="J314" s="333"/>
      <c r="K314" s="333"/>
      <c r="L314" s="333"/>
      <c r="M314" s="333"/>
      <c r="N314" s="333"/>
      <c r="O314" s="333"/>
      <c r="P314" s="333"/>
      <c r="Q314" s="333"/>
      <c r="R314" s="333"/>
      <c r="S314" s="333"/>
      <c r="T314" s="333"/>
      <c r="U314" s="333"/>
      <c r="Y314" s="333"/>
      <c r="Z314" s="333"/>
      <c r="AA314" s="333"/>
      <c r="AB314" s="335"/>
      <c r="AC314" s="335"/>
      <c r="BL314" s="274">
        <v>49790</v>
      </c>
      <c r="BM314" s="338"/>
      <c r="BN314" s="339">
        <v>33</v>
      </c>
      <c r="BO314" s="339"/>
      <c r="BP314" s="339"/>
      <c r="BQ314" s="274">
        <v>49790</v>
      </c>
      <c r="BR314" s="339"/>
      <c r="BS314" s="339"/>
      <c r="BT314" s="339"/>
      <c r="BU314" s="339"/>
      <c r="BV314" s="339"/>
      <c r="BW314" s="342"/>
      <c r="BX314" s="349"/>
      <c r="BY314" s="349"/>
      <c r="BZ314" s="349"/>
      <c r="CA314" s="356"/>
      <c r="CB314" s="354"/>
      <c r="CC314" s="339"/>
      <c r="CD314" s="339"/>
      <c r="CE314" s="339"/>
      <c r="CF314" s="339"/>
      <c r="CG314" s="338"/>
      <c r="CH314" s="338"/>
      <c r="CI314" s="357"/>
      <c r="CJ314" s="338"/>
      <c r="CK314" s="338"/>
      <c r="CL314" s="338"/>
      <c r="CM314" s="338"/>
      <c r="CN314" s="338"/>
      <c r="CO314" s="338"/>
      <c r="CP314" s="338"/>
      <c r="CQ314" s="338"/>
      <c r="CR314" s="338"/>
      <c r="CS314" s="338"/>
      <c r="CT314" s="338"/>
      <c r="CU314" s="338"/>
      <c r="CV314" s="338"/>
      <c r="CW314" s="338"/>
      <c r="CX314" s="338"/>
      <c r="CY314" s="338"/>
      <c r="CZ314" s="338"/>
      <c r="DA314" s="338"/>
      <c r="DB314" s="338"/>
      <c r="DC314" s="338"/>
      <c r="DD314" s="338"/>
      <c r="DE314" s="338"/>
      <c r="DF314" s="338"/>
      <c r="DG314" s="338"/>
      <c r="DH314" s="338"/>
      <c r="DI314" s="338"/>
      <c r="DJ314" s="338"/>
      <c r="DK314" s="338"/>
      <c r="DL314" s="338"/>
    </row>
    <row r="315" spans="2:116" s="332" customFormat="1" ht="15.75" hidden="1">
      <c r="B315" s="333"/>
      <c r="C315" s="333"/>
      <c r="F315" s="334"/>
      <c r="I315" s="333"/>
      <c r="J315" s="333"/>
      <c r="K315" s="333"/>
      <c r="L315" s="333"/>
      <c r="M315" s="333"/>
      <c r="N315" s="333"/>
      <c r="O315" s="333"/>
      <c r="P315" s="333"/>
      <c r="Q315" s="333"/>
      <c r="R315" s="333"/>
      <c r="S315" s="333"/>
      <c r="T315" s="333"/>
      <c r="U315" s="333"/>
      <c r="Y315" s="333"/>
      <c r="Z315" s="333"/>
      <c r="AA315" s="333"/>
      <c r="AB315" s="335"/>
      <c r="AC315" s="335"/>
      <c r="BL315" s="274">
        <v>51140</v>
      </c>
      <c r="BM315" s="338"/>
      <c r="BN315" s="339">
        <v>34</v>
      </c>
      <c r="BO315" s="339"/>
      <c r="BP315" s="339"/>
      <c r="BQ315" s="274">
        <v>51140</v>
      </c>
      <c r="BR315" s="339"/>
      <c r="BS315" s="339"/>
      <c r="BT315" s="339"/>
      <c r="BU315" s="339"/>
      <c r="BV315" s="339"/>
      <c r="BW315" s="342"/>
      <c r="BX315" s="349"/>
      <c r="BY315" s="349"/>
      <c r="BZ315" s="349"/>
      <c r="CA315" s="356"/>
      <c r="CB315" s="354"/>
      <c r="CC315" s="339"/>
      <c r="CD315" s="339"/>
      <c r="CE315" s="339"/>
      <c r="CF315" s="339"/>
      <c r="CI315" s="358"/>
      <c r="CU315" s="338"/>
      <c r="CV315" s="338"/>
      <c r="CW315" s="338"/>
      <c r="CX315" s="338"/>
      <c r="CY315" s="338"/>
      <c r="CZ315" s="338"/>
      <c r="DA315" s="338"/>
      <c r="DB315" s="338"/>
      <c r="DC315" s="338"/>
      <c r="DD315" s="338"/>
      <c r="DE315" s="338"/>
      <c r="DF315" s="338"/>
      <c r="DG315" s="338"/>
      <c r="DH315" s="338"/>
      <c r="DI315" s="338"/>
      <c r="DJ315" s="338"/>
      <c r="DK315" s="338"/>
      <c r="DL315" s="338"/>
    </row>
    <row r="316" spans="2:116" s="332" customFormat="1" ht="15.75" hidden="1">
      <c r="B316" s="333"/>
      <c r="C316" s="333"/>
      <c r="F316" s="334"/>
      <c r="I316" s="333"/>
      <c r="J316" s="333"/>
      <c r="K316" s="333"/>
      <c r="L316" s="333"/>
      <c r="M316" s="333"/>
      <c r="N316" s="333"/>
      <c r="O316" s="333"/>
      <c r="P316" s="333"/>
      <c r="Q316" s="333"/>
      <c r="R316" s="333"/>
      <c r="S316" s="333"/>
      <c r="T316" s="333"/>
      <c r="U316" s="333"/>
      <c r="Y316" s="333"/>
      <c r="Z316" s="333"/>
      <c r="AA316" s="333"/>
      <c r="AB316" s="335"/>
      <c r="AC316" s="335"/>
      <c r="BL316" s="274">
        <v>52600</v>
      </c>
      <c r="BM316" s="338"/>
      <c r="BN316" s="339">
        <v>35</v>
      </c>
      <c r="BO316" s="339"/>
      <c r="BP316" s="339"/>
      <c r="BQ316" s="274">
        <v>52600</v>
      </c>
      <c r="BR316" s="339"/>
      <c r="BS316" s="339"/>
      <c r="BT316" s="339"/>
      <c r="BU316" s="339"/>
      <c r="BV316" s="339"/>
      <c r="BW316" s="342"/>
      <c r="BX316" s="349"/>
      <c r="BY316" s="349"/>
      <c r="BZ316" s="349"/>
      <c r="CA316" s="356"/>
      <c r="CB316" s="354"/>
      <c r="CC316" s="339"/>
      <c r="CD316" s="339"/>
      <c r="CE316" s="339"/>
      <c r="CF316" s="339"/>
      <c r="CI316" s="358"/>
    </row>
    <row r="317" spans="2:116" s="332" customFormat="1" ht="15.75" hidden="1">
      <c r="B317" s="333"/>
      <c r="C317" s="333"/>
      <c r="F317" s="334"/>
      <c r="I317" s="333"/>
      <c r="J317" s="333"/>
      <c r="K317" s="333"/>
      <c r="L317" s="333"/>
      <c r="M317" s="333"/>
      <c r="N317" s="333"/>
      <c r="O317" s="333"/>
      <c r="P317" s="333"/>
      <c r="Q317" s="333"/>
      <c r="R317" s="333"/>
      <c r="S317" s="333"/>
      <c r="T317" s="333"/>
      <c r="U317" s="333"/>
      <c r="Y317" s="333"/>
      <c r="Z317" s="333"/>
      <c r="AA317" s="333"/>
      <c r="AB317" s="335"/>
      <c r="AC317" s="335"/>
      <c r="BL317" s="274">
        <v>54060</v>
      </c>
      <c r="BM317" s="338"/>
      <c r="BN317" s="339">
        <v>36</v>
      </c>
      <c r="BO317" s="339"/>
      <c r="BP317" s="339"/>
      <c r="BQ317" s="274">
        <v>54060</v>
      </c>
      <c r="BR317" s="339"/>
      <c r="BS317" s="339"/>
      <c r="BT317" s="339"/>
      <c r="BU317" s="339"/>
      <c r="BV317" s="339"/>
      <c r="BW317" s="349"/>
      <c r="BX317" s="349"/>
      <c r="BY317" s="349"/>
      <c r="BZ317" s="349"/>
      <c r="CA317" s="356"/>
      <c r="CB317" s="354"/>
      <c r="CC317" s="339"/>
      <c r="CD317" s="339"/>
      <c r="CE317" s="339"/>
      <c r="CF317" s="339"/>
      <c r="CI317" s="358"/>
      <c r="CM317" s="332" t="str">
        <f>IF(BX317="","",ROUND(CK317*#REF!%,0))</f>
        <v/>
      </c>
    </row>
    <row r="318" spans="2:116" s="332" customFormat="1" ht="15.75" hidden="1">
      <c r="B318" s="333"/>
      <c r="C318" s="333"/>
      <c r="F318" s="334"/>
      <c r="I318" s="333"/>
      <c r="J318" s="333"/>
      <c r="K318" s="333"/>
      <c r="L318" s="333"/>
      <c r="M318" s="333"/>
      <c r="N318" s="333"/>
      <c r="O318" s="333"/>
      <c r="P318" s="333"/>
      <c r="Q318" s="333"/>
      <c r="R318" s="333"/>
      <c r="S318" s="333"/>
      <c r="T318" s="333"/>
      <c r="U318" s="333"/>
      <c r="Y318" s="333"/>
      <c r="Z318" s="333"/>
      <c r="AA318" s="333"/>
      <c r="AB318" s="335"/>
      <c r="AC318" s="335"/>
      <c r="BL318" s="274">
        <v>55520</v>
      </c>
      <c r="BM318" s="338"/>
      <c r="BN318" s="339">
        <v>37</v>
      </c>
      <c r="BO318" s="339"/>
      <c r="BP318" s="339"/>
      <c r="BQ318" s="274">
        <v>55520</v>
      </c>
      <c r="BR318" s="339"/>
      <c r="BS318" s="339"/>
      <c r="BT318" s="339"/>
      <c r="BU318" s="339"/>
      <c r="BV318" s="339"/>
      <c r="BW318" s="339"/>
      <c r="BX318" s="349"/>
      <c r="BY318" s="349"/>
      <c r="BZ318" s="349"/>
      <c r="CA318" s="356"/>
      <c r="CB318" s="354"/>
      <c r="CC318" s="339"/>
      <c r="CD318" s="339"/>
      <c r="CE318" s="339"/>
      <c r="CF318" s="339"/>
    </row>
    <row r="319" spans="2:116" s="332" customFormat="1" ht="15.75" hidden="1">
      <c r="B319" s="333"/>
      <c r="C319" s="333"/>
      <c r="F319" s="334"/>
      <c r="I319" s="333"/>
      <c r="J319" s="333"/>
      <c r="K319" s="333"/>
      <c r="L319" s="333"/>
      <c r="M319" s="333"/>
      <c r="N319" s="333"/>
      <c r="O319" s="333"/>
      <c r="P319" s="333"/>
      <c r="Q319" s="333"/>
      <c r="R319" s="333"/>
      <c r="S319" s="333"/>
      <c r="T319" s="333"/>
      <c r="U319" s="333"/>
      <c r="Y319" s="333"/>
      <c r="Z319" s="333"/>
      <c r="AA319" s="333"/>
      <c r="AB319" s="335"/>
      <c r="AC319" s="335"/>
      <c r="BL319" s="274">
        <v>57100</v>
      </c>
      <c r="BM319" s="338"/>
      <c r="BN319" s="339">
        <v>38</v>
      </c>
      <c r="BO319" s="339"/>
      <c r="BP319" s="339"/>
      <c r="BQ319" s="274">
        <v>57100</v>
      </c>
      <c r="BR319" s="339"/>
      <c r="BS319" s="339"/>
      <c r="BT319" s="339"/>
      <c r="BU319" s="339"/>
      <c r="BV319" s="339"/>
      <c r="BW319" s="339"/>
      <c r="BX319" s="339"/>
      <c r="BY319" s="339"/>
      <c r="BZ319" s="339"/>
      <c r="CA319" s="354"/>
      <c r="CB319" s="354"/>
      <c r="CC319" s="339"/>
      <c r="CD319" s="339"/>
      <c r="CE319" s="339"/>
      <c r="CF319" s="339"/>
      <c r="CI319" s="358"/>
    </row>
    <row r="320" spans="2:116" s="332" customFormat="1" ht="15.75" hidden="1">
      <c r="B320" s="333"/>
      <c r="C320" s="333"/>
      <c r="F320" s="334"/>
      <c r="I320" s="333"/>
      <c r="J320" s="333"/>
      <c r="K320" s="333"/>
      <c r="L320" s="333"/>
      <c r="M320" s="333"/>
      <c r="N320" s="333"/>
      <c r="O320" s="333"/>
      <c r="P320" s="333"/>
      <c r="Q320" s="333"/>
      <c r="R320" s="333"/>
      <c r="S320" s="333"/>
      <c r="T320" s="333"/>
      <c r="U320" s="333"/>
      <c r="Y320" s="333"/>
      <c r="Z320" s="333"/>
      <c r="AA320" s="333"/>
      <c r="AB320" s="335"/>
      <c r="AC320" s="335"/>
      <c r="BL320" s="274">
        <v>58680</v>
      </c>
      <c r="BM320" s="338"/>
      <c r="BN320" s="339">
        <v>39</v>
      </c>
      <c r="BO320" s="339"/>
      <c r="BP320" s="339"/>
      <c r="BQ320" s="274">
        <v>58680</v>
      </c>
      <c r="BR320" s="339"/>
      <c r="BS320" s="339"/>
      <c r="BT320" s="339"/>
      <c r="BU320" s="339"/>
      <c r="BV320" s="339"/>
      <c r="BW320" s="339"/>
      <c r="BX320" s="339"/>
      <c r="BY320" s="339"/>
      <c r="BZ320" s="339"/>
      <c r="CA320" s="354"/>
      <c r="CB320" s="354"/>
      <c r="CC320" s="339"/>
      <c r="CD320" s="339"/>
      <c r="CE320" s="339"/>
      <c r="CF320" s="339"/>
      <c r="CI320" s="358"/>
    </row>
    <row r="321" spans="2:182" s="332" customFormat="1" ht="15.75" hidden="1">
      <c r="B321" s="333"/>
      <c r="C321" s="333"/>
      <c r="F321" s="334"/>
      <c r="I321" s="333"/>
      <c r="J321" s="333"/>
      <c r="K321" s="333"/>
      <c r="L321" s="333"/>
      <c r="M321" s="333"/>
      <c r="N321" s="333"/>
      <c r="O321" s="333"/>
      <c r="P321" s="333"/>
      <c r="Q321" s="333"/>
      <c r="R321" s="333"/>
      <c r="S321" s="333"/>
      <c r="T321" s="333"/>
      <c r="U321" s="333"/>
      <c r="Y321" s="333"/>
      <c r="Z321" s="333"/>
      <c r="AA321" s="333"/>
      <c r="AB321" s="335"/>
      <c r="AC321" s="335"/>
      <c r="BL321" s="274">
        <v>60260</v>
      </c>
      <c r="BM321" s="338"/>
      <c r="BN321" s="339">
        <v>40</v>
      </c>
      <c r="BO321" s="339"/>
      <c r="BP321" s="339"/>
      <c r="BQ321" s="274">
        <v>60260</v>
      </c>
      <c r="BR321" s="339"/>
      <c r="BS321" s="339"/>
      <c r="BT321" s="339"/>
      <c r="BU321" s="339"/>
      <c r="BV321" s="339"/>
      <c r="BW321" s="339"/>
      <c r="BX321" s="339"/>
      <c r="BY321" s="339"/>
      <c r="BZ321" s="339"/>
      <c r="CA321" s="354"/>
      <c r="CB321" s="354"/>
      <c r="CC321" s="339"/>
      <c r="CD321" s="339"/>
      <c r="CE321" s="339"/>
      <c r="CF321" s="339"/>
      <c r="CI321" s="358"/>
    </row>
    <row r="322" spans="2:182" s="332" customFormat="1" ht="15.75" hidden="1">
      <c r="B322" s="333"/>
      <c r="C322" s="333"/>
      <c r="F322" s="334"/>
      <c r="I322" s="333"/>
      <c r="J322" s="333"/>
      <c r="K322" s="333"/>
      <c r="L322" s="333"/>
      <c r="M322" s="333"/>
      <c r="N322" s="333"/>
      <c r="O322" s="333"/>
      <c r="P322" s="333"/>
      <c r="Q322" s="333"/>
      <c r="R322" s="333"/>
      <c r="S322" s="333"/>
      <c r="T322" s="333"/>
      <c r="U322" s="333"/>
      <c r="Y322" s="333"/>
      <c r="Z322" s="333"/>
      <c r="AA322" s="333"/>
      <c r="AB322" s="335"/>
      <c r="AC322" s="335"/>
      <c r="BL322" s="274">
        <v>61960</v>
      </c>
      <c r="BM322" s="338"/>
      <c r="BN322" s="339">
        <v>41</v>
      </c>
      <c r="BO322" s="339"/>
      <c r="BP322" s="339"/>
      <c r="BQ322" s="274">
        <v>61960</v>
      </c>
      <c r="BR322" s="339"/>
      <c r="BS322" s="339"/>
      <c r="BT322" s="339"/>
      <c r="BU322" s="339"/>
      <c r="BV322" s="339"/>
      <c r="BW322" s="339"/>
      <c r="BX322" s="339"/>
      <c r="BY322" s="339"/>
      <c r="BZ322" s="339"/>
      <c r="CA322" s="354"/>
      <c r="CB322" s="354"/>
      <c r="CC322" s="339"/>
      <c r="CD322" s="339"/>
      <c r="CE322" s="339"/>
      <c r="CF322" s="339"/>
      <c r="CI322" s="358"/>
    </row>
    <row r="323" spans="2:182" s="332" customFormat="1" ht="15.75" hidden="1">
      <c r="B323" s="333"/>
      <c r="C323" s="333"/>
      <c r="F323" s="334"/>
      <c r="I323" s="333"/>
      <c r="J323" s="333"/>
      <c r="K323" s="333"/>
      <c r="L323" s="333"/>
      <c r="M323" s="333"/>
      <c r="N323" s="333"/>
      <c r="O323" s="333"/>
      <c r="P323" s="333"/>
      <c r="Q323" s="333"/>
      <c r="R323" s="333"/>
      <c r="S323" s="333"/>
      <c r="T323" s="333"/>
      <c r="U323" s="333"/>
      <c r="Y323" s="333"/>
      <c r="Z323" s="333"/>
      <c r="AA323" s="333"/>
      <c r="AB323" s="335"/>
      <c r="AC323" s="335"/>
      <c r="BL323" s="274">
        <v>63660</v>
      </c>
      <c r="BM323" s="338"/>
      <c r="BN323" s="339">
        <v>42</v>
      </c>
      <c r="BO323" s="339"/>
      <c r="BP323" s="339"/>
      <c r="BQ323" s="274">
        <v>63660</v>
      </c>
      <c r="BR323" s="339"/>
      <c r="BS323" s="339"/>
      <c r="BT323" s="339"/>
      <c r="BU323" s="339"/>
      <c r="BV323" s="339"/>
      <c r="BW323" s="339"/>
      <c r="BX323" s="339"/>
      <c r="BY323" s="339"/>
      <c r="BZ323" s="339"/>
      <c r="CA323" s="354"/>
      <c r="CB323" s="354"/>
      <c r="CC323" s="339"/>
      <c r="CD323" s="354"/>
      <c r="CE323" s="354"/>
      <c r="CF323" s="354"/>
    </row>
    <row r="324" spans="2:182" s="332" customFormat="1" ht="15.75" hidden="1">
      <c r="B324" s="333"/>
      <c r="C324" s="333"/>
      <c r="F324" s="334"/>
      <c r="I324" s="333"/>
      <c r="J324" s="333"/>
      <c r="K324" s="333"/>
      <c r="L324" s="333"/>
      <c r="M324" s="333"/>
      <c r="N324" s="333"/>
      <c r="O324" s="333"/>
      <c r="P324" s="333"/>
      <c r="Q324" s="333"/>
      <c r="R324" s="333"/>
      <c r="S324" s="333"/>
      <c r="T324" s="333"/>
      <c r="U324" s="333"/>
      <c r="Y324" s="333"/>
      <c r="Z324" s="333"/>
      <c r="AA324" s="333"/>
      <c r="AB324" s="335"/>
      <c r="AC324" s="335"/>
      <c r="BL324" s="274">
        <v>65360</v>
      </c>
      <c r="BM324" s="338"/>
      <c r="BN324" s="339">
        <v>43</v>
      </c>
      <c r="BO324" s="339"/>
      <c r="BP324" s="339"/>
      <c r="BQ324" s="274">
        <v>65360</v>
      </c>
      <c r="BR324" s="339"/>
      <c r="BS324" s="339"/>
      <c r="BT324" s="339"/>
      <c r="BU324" s="339"/>
      <c r="BV324" s="339"/>
      <c r="BW324" s="339"/>
      <c r="BX324" s="339"/>
      <c r="BY324" s="339"/>
      <c r="BZ324" s="339"/>
      <c r="CA324" s="339"/>
      <c r="CB324" s="339"/>
      <c r="CC324" s="339"/>
      <c r="CD324" s="354"/>
      <c r="CE324" s="354"/>
      <c r="CF324" s="354"/>
    </row>
    <row r="325" spans="2:182" s="332" customFormat="1" ht="15.75" hidden="1">
      <c r="B325" s="333"/>
      <c r="C325" s="333"/>
      <c r="F325" s="334"/>
      <c r="I325" s="333"/>
      <c r="J325" s="333"/>
      <c r="K325" s="333"/>
      <c r="L325" s="333"/>
      <c r="M325" s="333"/>
      <c r="N325" s="333"/>
      <c r="O325" s="333"/>
      <c r="P325" s="333"/>
      <c r="Q325" s="333"/>
      <c r="R325" s="333"/>
      <c r="S325" s="333"/>
      <c r="T325" s="333"/>
      <c r="U325" s="333"/>
      <c r="Y325" s="333"/>
      <c r="Z325" s="333"/>
      <c r="AA325" s="333"/>
      <c r="AB325" s="335"/>
      <c r="AC325" s="335"/>
      <c r="BL325" s="274">
        <v>67190</v>
      </c>
      <c r="BM325" s="338"/>
      <c r="BN325" s="339">
        <v>44</v>
      </c>
      <c r="BO325" s="339"/>
      <c r="BP325" s="339"/>
      <c r="BQ325" s="274">
        <v>67190</v>
      </c>
      <c r="BR325" s="339"/>
      <c r="BS325" s="339"/>
      <c r="BT325" s="339"/>
      <c r="BU325" s="339"/>
      <c r="BV325" s="339"/>
      <c r="BW325" s="339"/>
      <c r="BX325" s="339"/>
      <c r="BY325" s="339"/>
      <c r="BZ325" s="339"/>
      <c r="CA325" s="339"/>
      <c r="CB325" s="339"/>
      <c r="CC325" s="339"/>
      <c r="CD325" s="339"/>
      <c r="CE325" s="339"/>
      <c r="CF325" s="339"/>
      <c r="CG325" s="338"/>
      <c r="CH325" s="338"/>
      <c r="CI325" s="357"/>
      <c r="CJ325" s="338"/>
      <c r="CK325" s="338"/>
      <c r="CL325" s="338"/>
      <c r="CM325" s="338"/>
      <c r="CN325" s="338"/>
      <c r="CO325" s="338"/>
      <c r="CP325" s="338"/>
      <c r="CQ325" s="338"/>
      <c r="CR325" s="338"/>
      <c r="CS325" s="338"/>
      <c r="CT325" s="338"/>
      <c r="CU325" s="338"/>
      <c r="CV325" s="338"/>
      <c r="CW325" s="338"/>
      <c r="CX325" s="338" t="str">
        <f>IF(CI315="","",CQ315+CR315)</f>
        <v/>
      </c>
      <c r="CY325" s="338" t="str">
        <f>IF(CI315="","",ROUND(CX325*10%,0))</f>
        <v/>
      </c>
      <c r="CZ325" s="338"/>
      <c r="DA325" s="338"/>
      <c r="DB325" s="338"/>
      <c r="DC325" s="338"/>
      <c r="DD325" s="338"/>
      <c r="DE325" s="338"/>
      <c r="DF325" s="338"/>
      <c r="DG325" s="338"/>
      <c r="DH325" s="338"/>
      <c r="DI325" s="338"/>
      <c r="DJ325" s="338"/>
      <c r="DK325" s="338"/>
      <c r="DL325" s="338"/>
      <c r="DM325" s="338"/>
      <c r="DN325" s="338"/>
      <c r="DO325" s="338"/>
      <c r="DP325" s="338"/>
      <c r="DQ325" s="338"/>
      <c r="DR325" s="338"/>
      <c r="DS325" s="338"/>
      <c r="DT325" s="338"/>
      <c r="DU325" s="338"/>
      <c r="DV325" s="338"/>
      <c r="DW325" s="338"/>
      <c r="DX325" s="338"/>
      <c r="DY325" s="338"/>
      <c r="DZ325" s="338"/>
      <c r="EA325" s="338"/>
      <c r="EB325" s="338"/>
      <c r="EC325" s="338"/>
      <c r="ED325" s="338"/>
      <c r="EE325" s="338"/>
      <c r="EF325" s="338"/>
      <c r="EG325" s="338"/>
      <c r="EH325" s="338"/>
      <c r="EI325" s="338"/>
      <c r="EJ325" s="338"/>
      <c r="EK325" s="338"/>
      <c r="EL325" s="338"/>
      <c r="EM325" s="338"/>
      <c r="EN325" s="338"/>
      <c r="EO325" s="338"/>
      <c r="EP325" s="338"/>
      <c r="EQ325" s="338"/>
      <c r="ER325" s="338"/>
      <c r="ES325" s="338"/>
      <c r="ET325" s="338"/>
      <c r="EU325" s="338"/>
      <c r="EV325" s="338"/>
      <c r="EW325" s="338"/>
      <c r="EX325" s="338"/>
      <c r="EY325" s="338"/>
      <c r="EZ325" s="338"/>
      <c r="FA325" s="338"/>
      <c r="FB325" s="338"/>
      <c r="FC325" s="338"/>
      <c r="FD325" s="338"/>
      <c r="FE325" s="338"/>
      <c r="FF325" s="338"/>
      <c r="FG325" s="338"/>
      <c r="FH325" s="338"/>
      <c r="FI325" s="338"/>
      <c r="FJ325" s="338"/>
    </row>
    <row r="326" spans="2:182" s="332" customFormat="1" ht="15.75" hidden="1">
      <c r="B326" s="333"/>
      <c r="C326" s="333"/>
      <c r="F326" s="334"/>
      <c r="I326" s="333"/>
      <c r="J326" s="333"/>
      <c r="K326" s="333"/>
      <c r="L326" s="333"/>
      <c r="M326" s="333"/>
      <c r="N326" s="333"/>
      <c r="O326" s="333"/>
      <c r="P326" s="333"/>
      <c r="Q326" s="333"/>
      <c r="R326" s="333"/>
      <c r="S326" s="333"/>
      <c r="T326" s="333"/>
      <c r="U326" s="333"/>
      <c r="Y326" s="333"/>
      <c r="Z326" s="333"/>
      <c r="AA326" s="333"/>
      <c r="AB326" s="335"/>
      <c r="AC326" s="335"/>
      <c r="BL326" s="274">
        <v>69020</v>
      </c>
      <c r="BM326" s="338"/>
      <c r="BN326" s="339">
        <v>45</v>
      </c>
      <c r="BO326" s="339"/>
      <c r="BP326" s="339"/>
      <c r="BQ326" s="274">
        <v>69020</v>
      </c>
      <c r="BR326" s="339"/>
      <c r="BS326" s="339"/>
      <c r="BT326" s="339"/>
      <c r="BU326" s="339"/>
      <c r="BV326" s="339"/>
      <c r="BW326" s="339"/>
      <c r="BX326" s="339"/>
      <c r="BY326" s="339"/>
      <c r="BZ326" s="339"/>
      <c r="CA326" s="339"/>
      <c r="CB326" s="339"/>
      <c r="CC326" s="339"/>
      <c r="CD326" s="339"/>
      <c r="CE326" s="339"/>
      <c r="CF326" s="339"/>
      <c r="CG326" s="338"/>
      <c r="CH326" s="338"/>
      <c r="CI326" s="357"/>
      <c r="CJ326" s="338"/>
      <c r="CK326" s="338"/>
      <c r="CL326" s="338"/>
      <c r="CM326" s="338"/>
      <c r="CN326" s="338"/>
      <c r="CO326" s="338"/>
      <c r="CP326" s="338"/>
      <c r="CQ326" s="338"/>
      <c r="CR326" s="338"/>
      <c r="CS326" s="338"/>
      <c r="CT326" s="338"/>
      <c r="CU326" s="338"/>
      <c r="CV326" s="338"/>
      <c r="CW326" s="338"/>
      <c r="CX326" s="338" t="str">
        <f>IF(CI316="","",CQ316+CR316)</f>
        <v/>
      </c>
      <c r="CY326" s="338" t="str">
        <f>IF(CI316="","",ROUND(CX326*10%,0))</f>
        <v/>
      </c>
      <c r="CZ326" s="338"/>
      <c r="DA326" s="338"/>
      <c r="DB326" s="338"/>
      <c r="DC326" s="338"/>
      <c r="DD326" s="338"/>
      <c r="DE326" s="338"/>
      <c r="DF326" s="338"/>
      <c r="DG326" s="338"/>
      <c r="DH326" s="338"/>
      <c r="DI326" s="338"/>
      <c r="DJ326" s="338"/>
      <c r="DK326" s="338"/>
      <c r="DL326" s="338"/>
      <c r="DM326" s="338"/>
      <c r="DN326" s="338"/>
      <c r="DO326" s="338"/>
      <c r="DP326" s="338"/>
      <c r="DQ326" s="338"/>
      <c r="DR326" s="338"/>
      <c r="DS326" s="338"/>
      <c r="DT326" s="338"/>
      <c r="DU326" s="338"/>
      <c r="DV326" s="338"/>
      <c r="DW326" s="338"/>
      <c r="DX326" s="338"/>
      <c r="DY326" s="338"/>
      <c r="DZ326" s="338"/>
      <c r="EA326" s="338"/>
      <c r="EB326" s="338"/>
      <c r="EC326" s="338"/>
      <c r="ED326" s="338"/>
      <c r="EE326" s="338"/>
      <c r="EF326" s="338"/>
      <c r="EG326" s="338"/>
      <c r="EH326" s="338"/>
      <c r="EI326" s="338"/>
      <c r="EJ326" s="338"/>
      <c r="EK326" s="338"/>
      <c r="EL326" s="338"/>
      <c r="EM326" s="338"/>
      <c r="EN326" s="338"/>
      <c r="EO326" s="338"/>
      <c r="EP326" s="338"/>
      <c r="EQ326" s="338"/>
      <c r="ER326" s="338"/>
      <c r="ES326" s="338"/>
      <c r="ET326" s="338"/>
      <c r="EU326" s="338"/>
      <c r="EV326" s="338"/>
      <c r="EW326" s="338"/>
      <c r="EX326" s="338"/>
      <c r="EY326" s="338"/>
      <c r="EZ326" s="338"/>
      <c r="FA326" s="338"/>
      <c r="FB326" s="338"/>
      <c r="FC326" s="338"/>
      <c r="FD326" s="338"/>
      <c r="FE326" s="338"/>
      <c r="FF326" s="338"/>
      <c r="FG326" s="338"/>
      <c r="FH326" s="338"/>
      <c r="FI326" s="338"/>
      <c r="FJ326" s="338"/>
    </row>
    <row r="327" spans="2:182" s="332" customFormat="1" ht="15.75" hidden="1">
      <c r="B327" s="333"/>
      <c r="C327" s="333"/>
      <c r="F327" s="334"/>
      <c r="I327" s="333"/>
      <c r="J327" s="333"/>
      <c r="K327" s="333"/>
      <c r="L327" s="333"/>
      <c r="M327" s="333"/>
      <c r="N327" s="333"/>
      <c r="O327" s="333"/>
      <c r="P327" s="333"/>
      <c r="Q327" s="333"/>
      <c r="R327" s="333"/>
      <c r="S327" s="333"/>
      <c r="T327" s="333"/>
      <c r="U327" s="333"/>
      <c r="Y327" s="333"/>
      <c r="Z327" s="333"/>
      <c r="AA327" s="333"/>
      <c r="AB327" s="335"/>
      <c r="AC327" s="335"/>
      <c r="BL327" s="274">
        <v>70850</v>
      </c>
      <c r="BM327" s="338"/>
      <c r="BN327" s="339">
        <v>46</v>
      </c>
      <c r="BO327" s="339"/>
      <c r="BP327" s="339"/>
      <c r="BQ327" s="274">
        <v>70850</v>
      </c>
      <c r="BR327" s="339"/>
      <c r="BS327" s="339"/>
      <c r="BT327" s="339"/>
      <c r="BU327" s="339"/>
      <c r="BV327" s="339"/>
      <c r="BW327" s="339"/>
      <c r="BX327" s="339"/>
      <c r="BY327" s="339"/>
      <c r="BZ327" s="339" t="str">
        <f>IF(BZ329=0," ",IF(BZ329=1,"One Lakh",CONCATENATE(BZ328," ",BZ330)))</f>
        <v>Four Lakhs</v>
      </c>
      <c r="CA327" s="339" t="str">
        <f>IF(CA329=0," ",IF(CA329=1,"One Thousand",CONCATENATE(CA328," ",CA330)))</f>
        <v>Seventy Eight Thousands</v>
      </c>
      <c r="CB327" s="339" t="str">
        <f>IF(CB329=0," ",IF(CB329=1,"One Hundred",CONCATENATE(CB328," ",CB330)))</f>
        <v>Five Hundred</v>
      </c>
      <c r="CC327" s="339" t="str">
        <f>IF(CC329=0," ",IF(AND(BZ329=0,CA329=0,CB329=0),CC328,CONCATENATE("and"," ",CC328)))</f>
        <v xml:space="preserve">and Ninty Two </v>
      </c>
      <c r="CD327" s="339"/>
      <c r="CE327" s="339"/>
      <c r="CF327" s="339"/>
      <c r="CG327" s="338"/>
      <c r="CH327" s="338"/>
      <c r="CI327" s="338"/>
      <c r="CJ327" s="338"/>
      <c r="CK327" s="338"/>
      <c r="CL327" s="338"/>
      <c r="CM327" s="338"/>
      <c r="CN327" s="338"/>
      <c r="CO327" s="338"/>
      <c r="CP327" s="338"/>
      <c r="CQ327" s="338"/>
      <c r="CR327" s="338"/>
      <c r="CS327" s="338"/>
      <c r="CT327" s="338"/>
      <c r="CU327" s="338"/>
      <c r="CV327" s="338"/>
      <c r="CW327" s="338"/>
      <c r="CX327" s="338" t="str">
        <f>IF(CI317="","",CQ317+CR317)</f>
        <v/>
      </c>
      <c r="CY327" s="338" t="str">
        <f>IF(CI317="","",ROUND(CX327*10%,0))</f>
        <v/>
      </c>
      <c r="CZ327" s="338"/>
      <c r="DA327" s="338"/>
      <c r="DB327" s="338"/>
      <c r="DC327" s="338"/>
      <c r="DD327" s="338"/>
      <c r="DE327" s="338"/>
      <c r="DF327" s="338"/>
      <c r="DG327" s="338"/>
      <c r="DH327" s="338"/>
      <c r="DI327" s="338"/>
      <c r="DJ327" s="338"/>
      <c r="DK327" s="338"/>
      <c r="DL327" s="338"/>
      <c r="DM327" s="338"/>
      <c r="DN327" s="338"/>
      <c r="DO327" s="338"/>
      <c r="DP327" s="338"/>
      <c r="DQ327" s="338"/>
      <c r="DR327" s="338"/>
      <c r="DS327" s="338"/>
      <c r="DT327" s="338"/>
      <c r="DU327" s="338"/>
      <c r="DV327" s="338"/>
      <c r="DW327" s="338"/>
      <c r="DX327" s="338"/>
      <c r="DY327" s="338"/>
      <c r="DZ327" s="338"/>
      <c r="EA327" s="338"/>
      <c r="EB327" s="338"/>
    </row>
    <row r="328" spans="2:182" s="332" customFormat="1" ht="15.75" hidden="1">
      <c r="B328" s="333"/>
      <c r="C328" s="333"/>
      <c r="F328" s="334"/>
      <c r="I328" s="333"/>
      <c r="J328" s="333"/>
      <c r="K328" s="333"/>
      <c r="L328" s="333"/>
      <c r="M328" s="333"/>
      <c r="N328" s="333"/>
      <c r="O328" s="333"/>
      <c r="P328" s="333"/>
      <c r="Q328" s="333"/>
      <c r="R328" s="333"/>
      <c r="S328" s="333"/>
      <c r="T328" s="333"/>
      <c r="U328" s="333"/>
      <c r="Y328" s="333"/>
      <c r="Z328" s="333"/>
      <c r="AA328" s="333"/>
      <c r="AB328" s="335"/>
      <c r="AC328" s="335"/>
      <c r="BL328" s="274">
        <v>72810</v>
      </c>
      <c r="BM328" s="338"/>
      <c r="BN328" s="339">
        <v>47</v>
      </c>
      <c r="BO328" s="339"/>
      <c r="BP328" s="339"/>
      <c r="BQ328" s="274">
        <v>72810</v>
      </c>
      <c r="BR328" s="339"/>
      <c r="BS328" s="339"/>
      <c r="BT328" s="339"/>
      <c r="BU328" s="339"/>
      <c r="BV328" s="339"/>
      <c r="BW328" s="339"/>
      <c r="BX328" s="339"/>
      <c r="BY328" s="339"/>
      <c r="BZ328" s="339" t="str">
        <f>HLOOKUP(BZ329,CF328:FZ329,2,FALSE)</f>
        <v>Four</v>
      </c>
      <c r="CA328" s="339" t="str">
        <f>HLOOKUP(CA329,CF328:FZ329,2,FALSE)</f>
        <v>Seventy Eight</v>
      </c>
      <c r="CB328" s="339" t="str">
        <f>HLOOKUP(CB329,CF328:FZ329,2,TRUE)</f>
        <v>Five</v>
      </c>
      <c r="CC328" s="339" t="str">
        <f>HLOOKUP(CC329,CF328:FZ329,2,TRUE)</f>
        <v xml:space="preserve">Ninty Two </v>
      </c>
      <c r="CD328" s="339"/>
      <c r="CE328" s="339"/>
      <c r="CF328" s="339">
        <v>1</v>
      </c>
      <c r="CG328" s="338">
        <v>2</v>
      </c>
      <c r="CH328" s="338">
        <v>3</v>
      </c>
      <c r="CI328" s="338">
        <v>4</v>
      </c>
      <c r="CJ328" s="338">
        <v>5</v>
      </c>
      <c r="CK328" s="359">
        <v>6</v>
      </c>
      <c r="CL328" s="338">
        <v>7</v>
      </c>
      <c r="CM328" s="338">
        <v>8</v>
      </c>
      <c r="CN328" s="338">
        <v>9</v>
      </c>
      <c r="CO328" s="338">
        <v>10</v>
      </c>
      <c r="CP328" s="338">
        <v>11</v>
      </c>
      <c r="CQ328" s="338">
        <v>12</v>
      </c>
      <c r="CR328" s="338">
        <v>13</v>
      </c>
      <c r="CS328" s="338">
        <v>14</v>
      </c>
      <c r="CT328" s="338">
        <v>15</v>
      </c>
      <c r="CU328" s="338">
        <v>16</v>
      </c>
      <c r="CV328" s="338">
        <v>17</v>
      </c>
      <c r="CW328" s="338">
        <v>18</v>
      </c>
      <c r="CX328" s="338">
        <v>19</v>
      </c>
      <c r="CY328" s="338">
        <v>20</v>
      </c>
      <c r="CZ328" s="338">
        <v>21</v>
      </c>
      <c r="DA328" s="338">
        <v>22</v>
      </c>
      <c r="DB328" s="338">
        <v>23</v>
      </c>
      <c r="DC328" s="338">
        <v>24</v>
      </c>
      <c r="DD328" s="338">
        <v>25</v>
      </c>
      <c r="DE328" s="338">
        <v>26</v>
      </c>
      <c r="DF328" s="338">
        <v>27</v>
      </c>
      <c r="DG328" s="338">
        <v>28</v>
      </c>
      <c r="DH328" s="338">
        <v>29</v>
      </c>
      <c r="DI328" s="338">
        <v>30</v>
      </c>
      <c r="DJ328" s="338">
        <v>31</v>
      </c>
      <c r="DK328" s="338">
        <v>32</v>
      </c>
      <c r="DL328" s="338">
        <v>33</v>
      </c>
      <c r="DM328" s="338">
        <v>34</v>
      </c>
      <c r="DN328" s="338">
        <v>35</v>
      </c>
      <c r="DO328" s="338">
        <v>36</v>
      </c>
      <c r="DP328" s="338">
        <v>37</v>
      </c>
      <c r="DQ328" s="338">
        <v>38</v>
      </c>
      <c r="DR328" s="338">
        <v>39</v>
      </c>
      <c r="DS328" s="338">
        <v>40</v>
      </c>
      <c r="DT328" s="338">
        <v>41</v>
      </c>
      <c r="DU328" s="338">
        <v>42</v>
      </c>
      <c r="DV328" s="338">
        <v>43</v>
      </c>
      <c r="DW328" s="338">
        <v>44</v>
      </c>
      <c r="DX328" s="338">
        <v>45</v>
      </c>
      <c r="DY328" s="338">
        <v>46</v>
      </c>
      <c r="DZ328" s="338">
        <v>47</v>
      </c>
      <c r="EA328" s="338">
        <v>48</v>
      </c>
      <c r="EB328" s="338">
        <v>49</v>
      </c>
      <c r="EC328" s="338">
        <v>50</v>
      </c>
      <c r="ED328" s="338">
        <v>51</v>
      </c>
      <c r="EE328" s="338">
        <v>52</v>
      </c>
      <c r="EF328" s="338">
        <v>53</v>
      </c>
      <c r="EG328" s="338">
        <v>54</v>
      </c>
      <c r="EH328" s="338">
        <v>55</v>
      </c>
      <c r="EI328" s="338">
        <v>56</v>
      </c>
      <c r="EJ328" s="338">
        <v>57</v>
      </c>
      <c r="EK328" s="338">
        <v>58</v>
      </c>
      <c r="EL328" s="338">
        <v>59</v>
      </c>
      <c r="EM328" s="338">
        <v>60</v>
      </c>
      <c r="EN328" s="338">
        <v>61</v>
      </c>
      <c r="EO328" s="338">
        <v>62</v>
      </c>
      <c r="EP328" s="338">
        <v>63</v>
      </c>
      <c r="EQ328" s="338">
        <v>64</v>
      </c>
      <c r="ER328" s="338">
        <v>65</v>
      </c>
      <c r="ES328" s="338">
        <v>66</v>
      </c>
      <c r="ET328" s="338">
        <v>67</v>
      </c>
      <c r="EU328" s="338">
        <v>68</v>
      </c>
      <c r="EV328" s="338">
        <v>69</v>
      </c>
      <c r="EW328" s="338">
        <v>70</v>
      </c>
      <c r="EX328" s="338">
        <v>71</v>
      </c>
      <c r="EY328" s="338">
        <v>72</v>
      </c>
      <c r="EZ328" s="338">
        <v>73</v>
      </c>
      <c r="FA328" s="338">
        <v>74</v>
      </c>
      <c r="FB328" s="338">
        <v>75</v>
      </c>
      <c r="FC328" s="338">
        <v>76</v>
      </c>
      <c r="FD328" s="338">
        <v>77</v>
      </c>
      <c r="FE328" s="338">
        <v>78</v>
      </c>
      <c r="FF328" s="338">
        <v>79</v>
      </c>
      <c r="FG328" s="338">
        <v>80</v>
      </c>
      <c r="FH328" s="338">
        <v>81</v>
      </c>
      <c r="FI328" s="338">
        <v>82</v>
      </c>
      <c r="FJ328" s="338">
        <v>83</v>
      </c>
      <c r="FK328" s="338">
        <v>84</v>
      </c>
      <c r="FL328" s="338">
        <v>85</v>
      </c>
      <c r="FM328" s="338">
        <v>86</v>
      </c>
      <c r="FN328" s="338">
        <v>87</v>
      </c>
      <c r="FO328" s="338">
        <v>88</v>
      </c>
      <c r="FP328" s="338">
        <v>89</v>
      </c>
      <c r="FQ328" s="338">
        <v>90</v>
      </c>
      <c r="FR328" s="338">
        <v>91</v>
      </c>
      <c r="FS328" s="338">
        <v>92</v>
      </c>
      <c r="FT328" s="338">
        <v>93</v>
      </c>
      <c r="FU328" s="338">
        <v>94</v>
      </c>
      <c r="FV328" s="338">
        <v>95</v>
      </c>
      <c r="FW328" s="338">
        <v>96</v>
      </c>
      <c r="FX328" s="338">
        <v>97</v>
      </c>
      <c r="FY328" s="338">
        <v>98</v>
      </c>
      <c r="FZ328" s="338">
        <v>99</v>
      </c>
    </row>
    <row r="329" spans="2:182" s="332" customFormat="1" ht="15.75" hidden="1">
      <c r="B329" s="333"/>
      <c r="C329" s="333"/>
      <c r="F329" s="334"/>
      <c r="I329" s="333"/>
      <c r="J329" s="333"/>
      <c r="K329" s="333"/>
      <c r="L329" s="333"/>
      <c r="M329" s="333"/>
      <c r="N329" s="333"/>
      <c r="O329" s="333"/>
      <c r="P329" s="333"/>
      <c r="Q329" s="333"/>
      <c r="R329" s="333"/>
      <c r="S329" s="333"/>
      <c r="T329" s="333"/>
      <c r="U329" s="333"/>
      <c r="Y329" s="333"/>
      <c r="Z329" s="333"/>
      <c r="AA329" s="333"/>
      <c r="AB329" s="335"/>
      <c r="AC329" s="335"/>
      <c r="BL329" s="274">
        <v>74770</v>
      </c>
      <c r="BM329" s="338"/>
      <c r="BN329" s="339">
        <v>48</v>
      </c>
      <c r="BO329" s="339"/>
      <c r="BP329" s="339"/>
      <c r="BQ329" s="274">
        <v>74770</v>
      </c>
      <c r="BR329" s="339"/>
      <c r="BS329" s="339"/>
      <c r="BT329" s="339"/>
      <c r="BU329" s="339"/>
      <c r="BV329" s="339"/>
      <c r="BW329" s="339"/>
      <c r="BX329" s="339"/>
      <c r="BY329" s="339"/>
      <c r="BZ329" s="339">
        <f>INT(BZ331/100000)</f>
        <v>4</v>
      </c>
      <c r="CA329" s="339">
        <f>INT(BZ331/1000)-(BZ329*100)</f>
        <v>78</v>
      </c>
      <c r="CB329" s="339">
        <f>INT(BZ331/100)-(BZ329*1000)-(CA329*10)</f>
        <v>5</v>
      </c>
      <c r="CC329" s="339">
        <f>BZ331-(BZ329*100000)-(CA329*1000)-(CB329*100)</f>
        <v>92</v>
      </c>
      <c r="CD329" s="339"/>
      <c r="CE329" s="339"/>
      <c r="CF329" s="339" t="s">
        <v>22</v>
      </c>
      <c r="CG329" s="338" t="s">
        <v>23</v>
      </c>
      <c r="CH329" s="338" t="s">
        <v>24</v>
      </c>
      <c r="CI329" s="338" t="s">
        <v>25</v>
      </c>
      <c r="CJ329" s="338" t="s">
        <v>26</v>
      </c>
      <c r="CK329" s="357" t="s">
        <v>27</v>
      </c>
      <c r="CL329" s="338" t="s">
        <v>28</v>
      </c>
      <c r="CM329" s="338" t="s">
        <v>29</v>
      </c>
      <c r="CN329" s="338" t="s">
        <v>30</v>
      </c>
      <c r="CO329" s="338" t="s">
        <v>31</v>
      </c>
      <c r="CP329" s="338" t="s">
        <v>32</v>
      </c>
      <c r="CQ329" s="338" t="s">
        <v>33</v>
      </c>
      <c r="CR329" s="338" t="s">
        <v>34</v>
      </c>
      <c r="CS329" s="338" t="s">
        <v>35</v>
      </c>
      <c r="CT329" s="338" t="s">
        <v>36</v>
      </c>
      <c r="CU329" s="338" t="s">
        <v>37</v>
      </c>
      <c r="CV329" s="338" t="s">
        <v>38</v>
      </c>
      <c r="CW329" s="338" t="s">
        <v>39</v>
      </c>
      <c r="CX329" s="338" t="s">
        <v>40</v>
      </c>
      <c r="CY329" s="338" t="s">
        <v>41</v>
      </c>
      <c r="CZ329" s="338" t="s">
        <v>42</v>
      </c>
      <c r="DA329" s="338" t="s">
        <v>43</v>
      </c>
      <c r="DB329" s="338" t="s">
        <v>44</v>
      </c>
      <c r="DC329" s="338" t="s">
        <v>45</v>
      </c>
      <c r="DD329" s="338" t="s">
        <v>46</v>
      </c>
      <c r="DE329" s="338" t="s">
        <v>47</v>
      </c>
      <c r="DF329" s="338" t="s">
        <v>48</v>
      </c>
      <c r="DG329" s="338" t="s">
        <v>49</v>
      </c>
      <c r="DH329" s="338" t="s">
        <v>50</v>
      </c>
      <c r="DI329" s="338" t="s">
        <v>51</v>
      </c>
      <c r="DJ329" s="338" t="s">
        <v>52</v>
      </c>
      <c r="DK329" s="338" t="s">
        <v>53</v>
      </c>
      <c r="DL329" s="338" t="s">
        <v>54</v>
      </c>
      <c r="DM329" s="338" t="s">
        <v>55</v>
      </c>
      <c r="DN329" s="338" t="s">
        <v>56</v>
      </c>
      <c r="DO329" s="338" t="s">
        <v>57</v>
      </c>
      <c r="DP329" s="338" t="s">
        <v>58</v>
      </c>
      <c r="DQ329" s="338" t="s">
        <v>59</v>
      </c>
      <c r="DR329" s="338" t="s">
        <v>60</v>
      </c>
      <c r="DS329" s="338" t="s">
        <v>61</v>
      </c>
      <c r="DT329" s="338" t="s">
        <v>62</v>
      </c>
      <c r="DU329" s="338" t="s">
        <v>63</v>
      </c>
      <c r="DV329" s="338" t="s">
        <v>64</v>
      </c>
      <c r="DW329" s="338" t="s">
        <v>65</v>
      </c>
      <c r="DX329" s="338" t="s">
        <v>66</v>
      </c>
      <c r="DY329" s="338" t="s">
        <v>67</v>
      </c>
      <c r="DZ329" s="338" t="s">
        <v>68</v>
      </c>
      <c r="EA329" s="338" t="s">
        <v>69</v>
      </c>
      <c r="EB329" s="338" t="s">
        <v>70</v>
      </c>
      <c r="EC329" s="338" t="s">
        <v>71</v>
      </c>
      <c r="ED329" s="338" t="s">
        <v>72</v>
      </c>
      <c r="EE329" s="338" t="s">
        <v>73</v>
      </c>
      <c r="EF329" s="338" t="s">
        <v>74</v>
      </c>
      <c r="EG329" s="338" t="s">
        <v>75</v>
      </c>
      <c r="EH329" s="338" t="s">
        <v>76</v>
      </c>
      <c r="EI329" s="338" t="s">
        <v>77</v>
      </c>
      <c r="EJ329" s="338" t="s">
        <v>78</v>
      </c>
      <c r="EK329" s="338" t="s">
        <v>79</v>
      </c>
      <c r="EL329" s="338" t="s">
        <v>80</v>
      </c>
      <c r="EM329" s="338" t="s">
        <v>81</v>
      </c>
      <c r="EN329" s="338" t="s">
        <v>82</v>
      </c>
      <c r="EO329" s="338" t="s">
        <v>83</v>
      </c>
      <c r="EP329" s="338" t="s">
        <v>84</v>
      </c>
      <c r="EQ329" s="338" t="s">
        <v>85</v>
      </c>
      <c r="ER329" s="338" t="s">
        <v>86</v>
      </c>
      <c r="ES329" s="338" t="s">
        <v>87</v>
      </c>
      <c r="ET329" s="338" t="s">
        <v>88</v>
      </c>
      <c r="EU329" s="338" t="s">
        <v>89</v>
      </c>
      <c r="EV329" s="338" t="s">
        <v>90</v>
      </c>
      <c r="EW329" s="338" t="s">
        <v>91</v>
      </c>
      <c r="EX329" s="338" t="s">
        <v>92</v>
      </c>
      <c r="EY329" s="338" t="s">
        <v>93</v>
      </c>
      <c r="EZ329" s="338" t="s">
        <v>94</v>
      </c>
      <c r="FA329" s="338" t="s">
        <v>95</v>
      </c>
      <c r="FB329" s="338" t="s">
        <v>96</v>
      </c>
      <c r="FC329" s="338" t="s">
        <v>97</v>
      </c>
      <c r="FD329" s="338" t="s">
        <v>98</v>
      </c>
      <c r="FE329" s="338" t="s">
        <v>99</v>
      </c>
      <c r="FF329" s="338" t="s">
        <v>100</v>
      </c>
      <c r="FG329" s="338" t="s">
        <v>101</v>
      </c>
      <c r="FH329" s="338" t="s">
        <v>102</v>
      </c>
      <c r="FI329" s="338" t="s">
        <v>103</v>
      </c>
      <c r="FJ329" s="338" t="s">
        <v>104</v>
      </c>
      <c r="FK329" s="338" t="s">
        <v>105</v>
      </c>
      <c r="FL329" s="338" t="s">
        <v>106</v>
      </c>
      <c r="FM329" s="338" t="s">
        <v>107</v>
      </c>
      <c r="FN329" s="338" t="s">
        <v>108</v>
      </c>
      <c r="FO329" s="338" t="s">
        <v>109</v>
      </c>
      <c r="FP329" s="338" t="s">
        <v>110</v>
      </c>
      <c r="FQ329" s="338" t="s">
        <v>111</v>
      </c>
      <c r="FR329" s="338" t="s">
        <v>112</v>
      </c>
      <c r="FS329" s="338" t="s">
        <v>113</v>
      </c>
      <c r="FT329" s="338" t="s">
        <v>114</v>
      </c>
      <c r="FU329" s="338" t="s">
        <v>115</v>
      </c>
      <c r="FV329" s="338" t="s">
        <v>116</v>
      </c>
      <c r="FW329" s="338" t="s">
        <v>117</v>
      </c>
      <c r="FX329" s="338" t="s">
        <v>118</v>
      </c>
      <c r="FY329" s="338" t="s">
        <v>119</v>
      </c>
      <c r="FZ329" s="338" t="s">
        <v>120</v>
      </c>
    </row>
    <row r="330" spans="2:182" s="332" customFormat="1" ht="15.75" hidden="1">
      <c r="B330" s="333"/>
      <c r="C330" s="333"/>
      <c r="F330" s="334"/>
      <c r="I330" s="333"/>
      <c r="J330" s="333"/>
      <c r="K330" s="333"/>
      <c r="L330" s="333"/>
      <c r="M330" s="333"/>
      <c r="N330" s="333"/>
      <c r="O330" s="333"/>
      <c r="P330" s="333"/>
      <c r="Q330" s="333"/>
      <c r="R330" s="333"/>
      <c r="S330" s="333"/>
      <c r="T330" s="333"/>
      <c r="U330" s="333"/>
      <c r="Y330" s="333"/>
      <c r="Z330" s="333"/>
      <c r="AA330" s="333"/>
      <c r="AB330" s="335"/>
      <c r="AC330" s="335"/>
      <c r="BL330" s="274">
        <v>76730</v>
      </c>
      <c r="BM330" s="338"/>
      <c r="BN330" s="339">
        <v>49</v>
      </c>
      <c r="BO330" s="339"/>
      <c r="BP330" s="339"/>
      <c r="BQ330" s="274">
        <v>76730</v>
      </c>
      <c r="BR330" s="339"/>
      <c r="BS330" s="339"/>
      <c r="BT330" s="339"/>
      <c r="BU330" s="339"/>
      <c r="BV330" s="339"/>
      <c r="BW330" s="339"/>
      <c r="BX330" s="339"/>
      <c r="BY330" s="339"/>
      <c r="BZ330" s="339" t="s">
        <v>121</v>
      </c>
      <c r="CA330" s="339" t="s">
        <v>122</v>
      </c>
      <c r="CB330" s="339" t="s">
        <v>123</v>
      </c>
      <c r="CC330" s="339"/>
      <c r="CD330" s="339"/>
      <c r="CE330" s="339"/>
      <c r="CF330" s="339"/>
      <c r="CG330" s="338"/>
      <c r="CH330" s="338"/>
      <c r="CI330" s="338"/>
      <c r="CJ330" s="338"/>
      <c r="CK330" s="338"/>
      <c r="CL330" s="338"/>
      <c r="CM330" s="338"/>
      <c r="CN330" s="338"/>
      <c r="CO330" s="338"/>
      <c r="CP330" s="338"/>
      <c r="CQ330" s="338"/>
      <c r="CR330" s="338"/>
      <c r="CS330" s="338"/>
      <c r="CT330" s="338"/>
      <c r="CU330" s="338"/>
      <c r="CV330" s="338"/>
      <c r="CW330" s="338"/>
      <c r="CX330" s="338"/>
      <c r="CY330" s="338"/>
    </row>
    <row r="331" spans="2:182" s="332" customFormat="1" ht="15.75" hidden="1">
      <c r="B331" s="333"/>
      <c r="C331" s="333"/>
      <c r="F331" s="334"/>
      <c r="I331" s="333"/>
      <c r="J331" s="333"/>
      <c r="K331" s="333"/>
      <c r="L331" s="333"/>
      <c r="M331" s="333"/>
      <c r="N331" s="333"/>
      <c r="O331" s="333"/>
      <c r="P331" s="333"/>
      <c r="Q331" s="333"/>
      <c r="R331" s="333"/>
      <c r="S331" s="333"/>
      <c r="T331" s="333"/>
      <c r="U331" s="333"/>
      <c r="Y331" s="333"/>
      <c r="Z331" s="333"/>
      <c r="AA331" s="333"/>
      <c r="AB331" s="335"/>
      <c r="AC331" s="335"/>
      <c r="BL331" s="274">
        <v>78820</v>
      </c>
      <c r="BM331" s="338"/>
      <c r="BN331" s="339">
        <v>50</v>
      </c>
      <c r="BO331" s="339"/>
      <c r="BP331" s="339"/>
      <c r="BQ331" s="274">
        <v>78820</v>
      </c>
      <c r="BR331" s="339"/>
      <c r="BS331" s="339"/>
      <c r="BT331" s="339"/>
      <c r="BU331" s="339"/>
      <c r="BV331" s="339"/>
      <c r="BW331" s="339"/>
      <c r="BX331" s="339"/>
      <c r="BY331" s="339"/>
      <c r="BZ331" s="339">
        <f>Bill!T15</f>
        <v>478592</v>
      </c>
      <c r="CA331" s="339" t="str">
        <f>IF(BZ331=0,"Zero",CONCATENATE(BZ327," ",CA327," ",CB327," ",CC327,"  Rupees only "))</f>
        <v xml:space="preserve">Four Lakhs Seventy Eight Thousands Five Hundred and Ninty Two   Rupees only </v>
      </c>
      <c r="CB331" s="339"/>
      <c r="CC331" s="339"/>
      <c r="CD331" s="339"/>
      <c r="CE331" s="339"/>
      <c r="CF331" s="339"/>
      <c r="CG331" s="338"/>
      <c r="CH331" s="338"/>
      <c r="CI331" s="338"/>
      <c r="CJ331" s="338"/>
      <c r="CK331" s="338"/>
      <c r="CL331" s="338"/>
      <c r="CM331" s="338"/>
      <c r="CN331" s="338"/>
      <c r="CO331" s="338"/>
      <c r="CP331" s="338"/>
      <c r="CQ331" s="338"/>
      <c r="CR331" s="338"/>
      <c r="CS331" s="338"/>
      <c r="CT331" s="338"/>
      <c r="CU331" s="338"/>
      <c r="CV331" s="338"/>
      <c r="CW331" s="338"/>
      <c r="CX331" s="338"/>
      <c r="CY331" s="338"/>
    </row>
    <row r="332" spans="2:182" s="332" customFormat="1" ht="15.75" hidden="1">
      <c r="B332" s="333"/>
      <c r="C332" s="333"/>
      <c r="F332" s="334"/>
      <c r="I332" s="333"/>
      <c r="J332" s="333"/>
      <c r="K332" s="333"/>
      <c r="L332" s="333"/>
      <c r="M332" s="333"/>
      <c r="N332" s="333"/>
      <c r="O332" s="333"/>
      <c r="P332" s="333"/>
      <c r="Q332" s="333"/>
      <c r="R332" s="333"/>
      <c r="S332" s="333"/>
      <c r="T332" s="333"/>
      <c r="U332" s="333"/>
      <c r="Y332" s="333"/>
      <c r="Z332" s="333"/>
      <c r="AA332" s="333"/>
      <c r="AB332" s="335"/>
      <c r="AC332" s="335"/>
      <c r="BL332" s="274">
        <v>80910</v>
      </c>
      <c r="BM332" s="338"/>
      <c r="BN332" s="339">
        <v>51</v>
      </c>
      <c r="BO332" s="339"/>
      <c r="BP332" s="339"/>
      <c r="BQ332" s="274">
        <v>80910</v>
      </c>
      <c r="BR332" s="339"/>
      <c r="BS332" s="339"/>
      <c r="BT332" s="339"/>
      <c r="BU332" s="339"/>
      <c r="BV332" s="339"/>
      <c r="BW332" s="339"/>
      <c r="BX332" s="339"/>
      <c r="BY332" s="339"/>
      <c r="BZ332" s="339"/>
      <c r="CA332" s="339"/>
      <c r="CB332" s="339"/>
      <c r="CC332" s="339"/>
      <c r="CD332" s="339"/>
      <c r="CE332" s="339"/>
      <c r="CF332" s="339"/>
      <c r="CG332" s="338"/>
      <c r="CH332" s="338"/>
      <c r="CI332" s="338"/>
      <c r="CJ332" s="338"/>
      <c r="CK332" s="338"/>
      <c r="CL332" s="338"/>
      <c r="CM332" s="338"/>
      <c r="CN332" s="338"/>
      <c r="CO332" s="338"/>
      <c r="CP332" s="338"/>
      <c r="CQ332" s="338"/>
      <c r="CR332" s="338"/>
      <c r="CS332" s="338"/>
      <c r="CT332" s="338"/>
      <c r="CU332" s="338"/>
      <c r="CV332" s="338"/>
      <c r="CW332" s="338"/>
      <c r="CX332" s="338"/>
      <c r="CY332" s="338"/>
    </row>
    <row r="333" spans="2:182" s="332" customFormat="1" ht="15.75" hidden="1">
      <c r="B333" s="333"/>
      <c r="C333" s="333"/>
      <c r="F333" s="334"/>
      <c r="I333" s="333"/>
      <c r="J333" s="333"/>
      <c r="K333" s="333"/>
      <c r="L333" s="333"/>
      <c r="M333" s="333"/>
      <c r="N333" s="333"/>
      <c r="O333" s="333"/>
      <c r="P333" s="333"/>
      <c r="Q333" s="333"/>
      <c r="R333" s="333"/>
      <c r="S333" s="333"/>
      <c r="T333" s="333"/>
      <c r="U333" s="333"/>
      <c r="Y333" s="333"/>
      <c r="Z333" s="333"/>
      <c r="AA333" s="333"/>
      <c r="AB333" s="335"/>
      <c r="AC333" s="335"/>
      <c r="BL333" s="274">
        <v>83000</v>
      </c>
      <c r="BM333" s="338"/>
      <c r="BN333" s="339">
        <v>52</v>
      </c>
      <c r="BO333" s="339"/>
      <c r="BP333" s="339"/>
      <c r="BQ333" s="274">
        <v>83000</v>
      </c>
      <c r="BR333" s="339"/>
      <c r="BS333" s="339"/>
      <c r="BT333" s="339"/>
      <c r="BU333" s="339"/>
      <c r="BV333" s="339"/>
      <c r="BW333" s="339"/>
      <c r="BX333" s="339"/>
      <c r="BY333" s="339"/>
      <c r="BZ333" s="339" t="str">
        <f>IF(BZ335=0," ",IF(BZ335=1,"One Lakh",CONCATENATE(BZ334," ",BZ336)))</f>
        <v>Four Lakhs</v>
      </c>
      <c r="CA333" s="339" t="str">
        <f>IF(CA335=0," ",IF(CA335=1,"One Thousand",CONCATENATE(CA334," ",CA336)))</f>
        <v>Seventy Eight Thousands</v>
      </c>
      <c r="CB333" s="339" t="str">
        <f>IF(CB335=0," ",IF(CB335=1,"One Hundred",CONCATENATE(CB334," ",CB336)))</f>
        <v>Five Hundred</v>
      </c>
      <c r="CC333" s="339" t="str">
        <f>IF(CC335=0," ",IF(AND(BZ335=0,CA335=0,CB335=0),CC334,CONCATENATE("and"," ",CC334)))</f>
        <v>and Ninty Three</v>
      </c>
      <c r="CD333" s="339"/>
      <c r="CE333" s="339"/>
      <c r="CF333" s="339"/>
      <c r="CG333" s="338"/>
      <c r="CH333" s="338"/>
      <c r="CI333" s="338"/>
      <c r="CJ333" s="338"/>
      <c r="CK333" s="338"/>
      <c r="CL333" s="338"/>
      <c r="CM333" s="338"/>
      <c r="CN333" s="338"/>
      <c r="CO333" s="338"/>
      <c r="CP333" s="338"/>
      <c r="CQ333" s="338"/>
      <c r="CR333" s="338"/>
      <c r="CS333" s="338"/>
      <c r="CT333" s="338"/>
      <c r="CU333" s="338"/>
      <c r="CV333" s="338"/>
      <c r="CW333" s="338"/>
      <c r="CX333" s="338"/>
      <c r="CY333" s="338"/>
    </row>
    <row r="334" spans="2:182" s="332" customFormat="1" ht="15.75" hidden="1">
      <c r="B334" s="333"/>
      <c r="C334" s="333"/>
      <c r="F334" s="334"/>
      <c r="I334" s="333"/>
      <c r="J334" s="333"/>
      <c r="K334" s="333"/>
      <c r="L334" s="333"/>
      <c r="M334" s="333"/>
      <c r="N334" s="333"/>
      <c r="O334" s="333"/>
      <c r="P334" s="333"/>
      <c r="Q334" s="333"/>
      <c r="R334" s="333"/>
      <c r="S334" s="333"/>
      <c r="T334" s="333"/>
      <c r="U334" s="333"/>
      <c r="Y334" s="333"/>
      <c r="Z334" s="333"/>
      <c r="AA334" s="333"/>
      <c r="AB334" s="335"/>
      <c r="AC334" s="335"/>
      <c r="BL334" s="274">
        <v>85240</v>
      </c>
      <c r="BM334" s="338"/>
      <c r="BN334" s="339">
        <v>53</v>
      </c>
      <c r="BO334" s="339"/>
      <c r="BP334" s="339"/>
      <c r="BQ334" s="274">
        <v>85240</v>
      </c>
      <c r="BR334" s="339"/>
      <c r="BS334" s="339"/>
      <c r="BT334" s="339"/>
      <c r="BU334" s="339"/>
      <c r="BV334" s="339"/>
      <c r="BW334" s="339"/>
      <c r="BX334" s="339"/>
      <c r="BY334" s="339"/>
      <c r="BZ334" s="339" t="str">
        <f>HLOOKUP(BZ335,CF328:FZ329,2,TRUE)</f>
        <v>Four</v>
      </c>
      <c r="CA334" s="339" t="str">
        <f>HLOOKUP(CA335,CF328:FZ329,2,TRUE)</f>
        <v>Seventy Eight</v>
      </c>
      <c r="CB334" s="339" t="str">
        <f>HLOOKUP(CB335,CF328:FZ329,2,TRUE)</f>
        <v>Five</v>
      </c>
      <c r="CC334" s="339" t="str">
        <f>HLOOKUP(CC335,CF328:FZ329,2,TRUE)</f>
        <v>Ninty Three</v>
      </c>
      <c r="CD334" s="339"/>
      <c r="CE334" s="339"/>
      <c r="CF334" s="339"/>
      <c r="CG334" s="338"/>
      <c r="CH334" s="338"/>
      <c r="CI334" s="338"/>
      <c r="CJ334" s="338"/>
      <c r="CK334" s="338"/>
      <c r="CL334" s="338"/>
      <c r="CM334" s="338"/>
      <c r="CN334" s="338"/>
      <c r="CO334" s="338"/>
      <c r="CP334" s="338"/>
      <c r="CQ334" s="338"/>
      <c r="CR334" s="338"/>
      <c r="CS334" s="338"/>
      <c r="CT334" s="338"/>
      <c r="CU334" s="338"/>
      <c r="CV334" s="338"/>
      <c r="CW334" s="338"/>
      <c r="CX334" s="338"/>
      <c r="CY334" s="338"/>
    </row>
    <row r="335" spans="2:182" s="332" customFormat="1" ht="15.75" hidden="1">
      <c r="B335" s="333"/>
      <c r="C335" s="333"/>
      <c r="F335" s="334"/>
      <c r="I335" s="333"/>
      <c r="J335" s="333"/>
      <c r="K335" s="333"/>
      <c r="L335" s="333"/>
      <c r="M335" s="333"/>
      <c r="N335" s="333"/>
      <c r="O335" s="333"/>
      <c r="P335" s="333"/>
      <c r="Q335" s="333"/>
      <c r="R335" s="333"/>
      <c r="S335" s="333"/>
      <c r="T335" s="333"/>
      <c r="U335" s="333"/>
      <c r="Y335" s="333"/>
      <c r="Z335" s="333"/>
      <c r="AA335" s="333"/>
      <c r="AB335" s="335"/>
      <c r="AC335" s="335"/>
      <c r="BL335" s="274">
        <v>87480</v>
      </c>
      <c r="BM335" s="338"/>
      <c r="BN335" s="339">
        <v>54</v>
      </c>
      <c r="BO335" s="339"/>
      <c r="BP335" s="339"/>
      <c r="BQ335" s="274">
        <v>87480</v>
      </c>
      <c r="BR335" s="339"/>
      <c r="BS335" s="339"/>
      <c r="BT335" s="339"/>
      <c r="BU335" s="339"/>
      <c r="BV335" s="339"/>
      <c r="BW335" s="339"/>
      <c r="BX335" s="339"/>
      <c r="BY335" s="339"/>
      <c r="BZ335" s="339">
        <f>INT(BZ337/100000)</f>
        <v>4</v>
      </c>
      <c r="CA335" s="339">
        <f>INT(BZ337/1000)-(BZ335*100)</f>
        <v>78</v>
      </c>
      <c r="CB335" s="339">
        <f>INT(BZ337/100)-(BZ335*1000)-(CA335*10)</f>
        <v>5</v>
      </c>
      <c r="CC335" s="339">
        <f>BZ337-(BZ335*100000)-(CA335*1000)-(CB335*100)</f>
        <v>93</v>
      </c>
      <c r="CD335" s="339"/>
      <c r="CE335" s="339"/>
      <c r="CF335" s="339"/>
      <c r="CG335" s="338"/>
      <c r="CH335" s="338"/>
      <c r="CI335" s="338"/>
      <c r="CJ335" s="338"/>
      <c r="CK335" s="338"/>
      <c r="CL335" s="338"/>
      <c r="CM335" s="338"/>
      <c r="CN335" s="338"/>
      <c r="CO335" s="338"/>
      <c r="CP335" s="338"/>
      <c r="CQ335" s="338"/>
      <c r="CR335" s="338"/>
      <c r="CS335" s="338"/>
      <c r="CT335" s="338"/>
      <c r="CU335" s="338"/>
      <c r="CV335" s="338"/>
      <c r="CW335" s="338"/>
      <c r="CX335" s="338"/>
      <c r="CY335" s="338"/>
    </row>
    <row r="336" spans="2:182" s="332" customFormat="1" ht="15.75" hidden="1">
      <c r="B336" s="333"/>
      <c r="C336" s="333"/>
      <c r="F336" s="334"/>
      <c r="I336" s="333"/>
      <c r="J336" s="333"/>
      <c r="K336" s="333"/>
      <c r="L336" s="333"/>
      <c r="M336" s="333"/>
      <c r="N336" s="333"/>
      <c r="O336" s="333"/>
      <c r="P336" s="333"/>
      <c r="Q336" s="333"/>
      <c r="R336" s="333"/>
      <c r="S336" s="333"/>
      <c r="T336" s="333"/>
      <c r="U336" s="333"/>
      <c r="Y336" s="333"/>
      <c r="Z336" s="333"/>
      <c r="AA336" s="333"/>
      <c r="AB336" s="335"/>
      <c r="AC336" s="335"/>
      <c r="BL336" s="274">
        <v>89720</v>
      </c>
      <c r="BM336" s="338"/>
      <c r="BN336" s="339">
        <v>55</v>
      </c>
      <c r="BO336" s="339"/>
      <c r="BP336" s="339"/>
      <c r="BQ336" s="274">
        <v>89720</v>
      </c>
      <c r="BR336" s="339"/>
      <c r="BS336" s="339"/>
      <c r="BT336" s="339"/>
      <c r="BU336" s="339"/>
      <c r="BV336" s="339"/>
      <c r="BW336" s="339"/>
      <c r="BX336" s="339"/>
      <c r="BY336" s="339"/>
      <c r="BZ336" s="339" t="s">
        <v>121</v>
      </c>
      <c r="CA336" s="339" t="s">
        <v>122</v>
      </c>
      <c r="CB336" s="339" t="s">
        <v>123</v>
      </c>
      <c r="CC336" s="339"/>
      <c r="CD336" s="339"/>
      <c r="CE336" s="339"/>
      <c r="CF336" s="339"/>
      <c r="CG336" s="338"/>
      <c r="CH336" s="338"/>
      <c r="CI336" s="338"/>
      <c r="CJ336" s="338"/>
      <c r="CK336" s="338"/>
      <c r="CL336" s="338"/>
      <c r="CM336" s="338"/>
      <c r="CN336" s="338"/>
      <c r="CO336" s="338"/>
      <c r="CP336" s="338"/>
      <c r="CQ336" s="338"/>
      <c r="CR336" s="338"/>
      <c r="CS336" s="338"/>
      <c r="CT336" s="338"/>
      <c r="CU336" s="338"/>
      <c r="CV336" s="338"/>
      <c r="CW336" s="338"/>
      <c r="CX336" s="338"/>
      <c r="CY336" s="338"/>
    </row>
    <row r="337" spans="2:103" s="332" customFormat="1" ht="15.75" hidden="1">
      <c r="B337" s="333"/>
      <c r="C337" s="333"/>
      <c r="F337" s="334"/>
      <c r="I337" s="333"/>
      <c r="J337" s="333"/>
      <c r="K337" s="333"/>
      <c r="L337" s="333"/>
      <c r="M337" s="333"/>
      <c r="N337" s="333"/>
      <c r="O337" s="333"/>
      <c r="P337" s="333"/>
      <c r="Q337" s="333"/>
      <c r="R337" s="333"/>
      <c r="S337" s="333"/>
      <c r="T337" s="333"/>
      <c r="U337" s="333"/>
      <c r="Y337" s="333"/>
      <c r="Z337" s="333"/>
      <c r="AA337" s="333"/>
      <c r="AB337" s="335"/>
      <c r="AC337" s="335"/>
      <c r="BL337" s="274">
        <v>92110</v>
      </c>
      <c r="BM337" s="338"/>
      <c r="BN337" s="339">
        <v>56</v>
      </c>
      <c r="BO337" s="339"/>
      <c r="BP337" s="339"/>
      <c r="BQ337" s="274">
        <v>92110</v>
      </c>
      <c r="BR337" s="339"/>
      <c r="BS337" s="339"/>
      <c r="BT337" s="339"/>
      <c r="BU337" s="339"/>
      <c r="BV337" s="339"/>
      <c r="BW337" s="339"/>
      <c r="BX337" s="339"/>
      <c r="BY337" s="339"/>
      <c r="BZ337" s="339">
        <f>BZ331+1</f>
        <v>478593</v>
      </c>
      <c r="CA337" s="339" t="str">
        <f>IF(BZ337=0,"Zero",CONCATENATE(BZ333," ",CA333," ",CB333," ",CC333,"  Rupees only "))</f>
        <v xml:space="preserve">Four Lakhs Seventy Eight Thousands Five Hundred and Ninty Three  Rupees only </v>
      </c>
      <c r="CB337" s="339"/>
      <c r="CC337" s="339"/>
      <c r="CD337" s="339"/>
      <c r="CE337" s="339"/>
      <c r="CF337" s="339"/>
      <c r="CG337" s="338"/>
      <c r="CH337" s="338"/>
      <c r="CI337" s="338"/>
      <c r="CJ337" s="338"/>
      <c r="CK337" s="338"/>
      <c r="CL337" s="338"/>
      <c r="CM337" s="338"/>
      <c r="CN337" s="338"/>
      <c r="CO337" s="338"/>
      <c r="CP337" s="338"/>
      <c r="CQ337" s="338"/>
      <c r="CR337" s="338"/>
      <c r="CS337" s="338"/>
      <c r="CT337" s="338"/>
      <c r="CU337" s="338"/>
      <c r="CV337" s="338"/>
      <c r="CW337" s="338"/>
      <c r="CX337" s="338"/>
      <c r="CY337" s="338"/>
    </row>
    <row r="338" spans="2:103" s="332" customFormat="1" ht="15.75" hidden="1">
      <c r="B338" s="333"/>
      <c r="C338" s="333"/>
      <c r="F338" s="334"/>
      <c r="I338" s="333"/>
      <c r="J338" s="333"/>
      <c r="K338" s="333"/>
      <c r="L338" s="333"/>
      <c r="M338" s="333"/>
      <c r="N338" s="333"/>
      <c r="O338" s="333"/>
      <c r="P338" s="333"/>
      <c r="Q338" s="333"/>
      <c r="R338" s="333"/>
      <c r="S338" s="333"/>
      <c r="T338" s="333"/>
      <c r="U338" s="333"/>
      <c r="Y338" s="333"/>
      <c r="Z338" s="333"/>
      <c r="AA338" s="333"/>
      <c r="AB338" s="335"/>
      <c r="AC338" s="335"/>
      <c r="BL338" s="274">
        <v>94500</v>
      </c>
      <c r="BM338" s="338"/>
      <c r="BN338" s="339">
        <v>57</v>
      </c>
      <c r="BO338" s="339"/>
      <c r="BP338" s="339"/>
      <c r="BQ338" s="274">
        <v>94500</v>
      </c>
      <c r="BR338" s="339"/>
      <c r="BS338" s="339"/>
      <c r="BT338" s="339"/>
      <c r="BU338" s="339"/>
      <c r="BV338" s="339"/>
      <c r="BW338" s="339"/>
      <c r="BX338" s="339"/>
      <c r="BY338" s="339"/>
      <c r="BZ338" s="339"/>
      <c r="CA338" s="339"/>
      <c r="CB338" s="339"/>
      <c r="CC338" s="339"/>
      <c r="CD338" s="339"/>
      <c r="CE338" s="339"/>
      <c r="CF338" s="339"/>
      <c r="CG338" s="338"/>
      <c r="CH338" s="338"/>
      <c r="CI338" s="338"/>
      <c r="CJ338" s="338"/>
      <c r="CK338" s="338"/>
      <c r="CL338" s="338"/>
      <c r="CM338" s="338"/>
      <c r="CN338" s="338"/>
      <c r="CO338" s="338"/>
      <c r="CP338" s="338"/>
      <c r="CQ338" s="338"/>
      <c r="CR338" s="338"/>
      <c r="CS338" s="338"/>
      <c r="CT338" s="338"/>
      <c r="CU338" s="338"/>
      <c r="CV338" s="338"/>
      <c r="CW338" s="338"/>
      <c r="CX338" s="338"/>
      <c r="CY338" s="338"/>
    </row>
    <row r="339" spans="2:103" s="332" customFormat="1" ht="15.75" hidden="1">
      <c r="B339" s="333"/>
      <c r="C339" s="333"/>
      <c r="F339" s="334"/>
      <c r="I339" s="333"/>
      <c r="J339" s="333"/>
      <c r="K339" s="333"/>
      <c r="L339" s="333"/>
      <c r="M339" s="333"/>
      <c r="N339" s="333"/>
      <c r="O339" s="333"/>
      <c r="P339" s="333"/>
      <c r="Q339" s="333"/>
      <c r="R339" s="333"/>
      <c r="S339" s="333"/>
      <c r="T339" s="333"/>
      <c r="U339" s="333"/>
      <c r="Y339" s="333"/>
      <c r="Z339" s="333"/>
      <c r="AA339" s="333"/>
      <c r="AB339" s="335"/>
      <c r="AC339" s="335"/>
      <c r="BL339" s="274">
        <v>96890</v>
      </c>
      <c r="BM339" s="338"/>
      <c r="BN339" s="339">
        <v>58</v>
      </c>
      <c r="BO339" s="339"/>
      <c r="BP339" s="339"/>
      <c r="BQ339" s="274">
        <v>96890</v>
      </c>
      <c r="BR339" s="339"/>
      <c r="BS339" s="339"/>
      <c r="BT339" s="339"/>
      <c r="BU339" s="339"/>
      <c r="BV339" s="339"/>
      <c r="BW339" s="339"/>
      <c r="BX339" s="339"/>
      <c r="BY339" s="339"/>
      <c r="BZ339" s="339"/>
      <c r="CA339" s="339"/>
      <c r="CB339" s="339"/>
      <c r="CC339" s="339"/>
      <c r="CD339" s="339"/>
      <c r="CE339" s="339"/>
      <c r="CF339" s="339"/>
      <c r="CG339" s="338"/>
      <c r="CH339" s="338"/>
      <c r="CI339" s="338"/>
      <c r="CJ339" s="338"/>
      <c r="CK339" s="338"/>
      <c r="CL339" s="338"/>
      <c r="CM339" s="338"/>
      <c r="CN339" s="338"/>
      <c r="CO339" s="338"/>
      <c r="CP339" s="338"/>
      <c r="CQ339" s="338"/>
      <c r="CR339" s="338"/>
      <c r="CS339" s="338"/>
      <c r="CT339" s="338"/>
      <c r="CU339" s="338"/>
      <c r="CV339" s="338"/>
      <c r="CW339" s="338"/>
      <c r="CX339" s="338"/>
      <c r="CY339" s="338"/>
    </row>
    <row r="340" spans="2:103" s="332" customFormat="1" ht="15.75" hidden="1">
      <c r="B340" s="333"/>
      <c r="C340" s="333"/>
      <c r="F340" s="334"/>
      <c r="I340" s="333"/>
      <c r="J340" s="333"/>
      <c r="K340" s="333"/>
      <c r="L340" s="333"/>
      <c r="M340" s="333"/>
      <c r="N340" s="333"/>
      <c r="O340" s="333"/>
      <c r="P340" s="333"/>
      <c r="Q340" s="333"/>
      <c r="R340" s="333"/>
      <c r="S340" s="333"/>
      <c r="T340" s="333"/>
      <c r="U340" s="333"/>
      <c r="Y340" s="333"/>
      <c r="Z340" s="333"/>
      <c r="AA340" s="333"/>
      <c r="AB340" s="335"/>
      <c r="AC340" s="335"/>
      <c r="BK340" s="338"/>
      <c r="BL340" s="274">
        <v>99430</v>
      </c>
      <c r="BM340" s="338"/>
      <c r="BN340" s="339">
        <v>59</v>
      </c>
      <c r="BO340" s="339"/>
      <c r="BP340" s="342"/>
      <c r="BQ340" s="274">
        <v>99430</v>
      </c>
      <c r="BR340" s="339"/>
      <c r="BS340" s="339"/>
      <c r="BT340" s="339"/>
      <c r="BU340" s="339"/>
      <c r="BV340" s="339"/>
      <c r="BW340" s="339"/>
      <c r="BX340" s="339"/>
      <c r="BY340" s="339"/>
      <c r="BZ340" s="339"/>
      <c r="CA340" s="339"/>
      <c r="CB340" s="339"/>
      <c r="CC340" s="339"/>
      <c r="CD340" s="339"/>
      <c r="CE340" s="339"/>
      <c r="CF340" s="339"/>
      <c r="CG340" s="338"/>
      <c r="CH340" s="338"/>
      <c r="CI340" s="338"/>
      <c r="CJ340" s="338"/>
      <c r="CK340" s="338"/>
      <c r="CL340" s="338"/>
      <c r="CM340" s="338"/>
      <c r="CN340" s="338"/>
      <c r="CO340" s="338"/>
      <c r="CP340" s="338"/>
      <c r="CQ340" s="338"/>
      <c r="CR340" s="338"/>
      <c r="CS340" s="338"/>
      <c r="CT340" s="338"/>
      <c r="CU340" s="338"/>
      <c r="CV340" s="338"/>
      <c r="CW340" s="338"/>
      <c r="CX340" s="338"/>
      <c r="CY340" s="338"/>
    </row>
    <row r="341" spans="2:103" s="332" customFormat="1" ht="15.75" hidden="1">
      <c r="B341" s="333"/>
      <c r="C341" s="333"/>
      <c r="F341" s="334"/>
      <c r="I341" s="333"/>
      <c r="J341" s="333"/>
      <c r="K341" s="333"/>
      <c r="L341" s="333"/>
      <c r="M341" s="333"/>
      <c r="N341" s="333"/>
      <c r="O341" s="333"/>
      <c r="P341" s="333"/>
      <c r="Q341" s="333"/>
      <c r="R341" s="333"/>
      <c r="S341" s="333"/>
      <c r="T341" s="333"/>
      <c r="U341" s="333"/>
      <c r="Y341" s="333"/>
      <c r="Z341" s="333"/>
      <c r="AA341" s="333"/>
      <c r="AB341" s="335"/>
      <c r="AC341" s="335"/>
      <c r="BK341" s="338"/>
      <c r="BL341" s="274">
        <v>101970</v>
      </c>
      <c r="BM341" s="338"/>
      <c r="BN341" s="339">
        <v>60</v>
      </c>
      <c r="BO341" s="339"/>
      <c r="BP341" s="342"/>
      <c r="BQ341" s="274">
        <v>101970</v>
      </c>
      <c r="BR341" s="339"/>
      <c r="BS341" s="339"/>
      <c r="BT341" s="339"/>
      <c r="BU341" s="339"/>
      <c r="BV341" s="339"/>
      <c r="BW341" s="339"/>
      <c r="BX341" s="339"/>
      <c r="BY341" s="339"/>
      <c r="BZ341" s="339"/>
      <c r="CA341" s="339"/>
      <c r="CB341" s="339"/>
      <c r="CC341" s="339"/>
      <c r="CD341" s="339"/>
      <c r="CE341" s="339"/>
      <c r="CF341" s="339"/>
      <c r="CG341" s="338"/>
      <c r="CH341" s="338"/>
      <c r="CI341" s="338"/>
      <c r="CJ341" s="338"/>
      <c r="CK341" s="338"/>
      <c r="CL341" s="338"/>
      <c r="CM341" s="338"/>
      <c r="CN341" s="338"/>
      <c r="CO341" s="338"/>
      <c r="CP341" s="338"/>
      <c r="CQ341" s="338"/>
      <c r="CR341" s="338"/>
      <c r="CS341" s="338"/>
      <c r="CT341" s="338"/>
      <c r="CU341" s="338"/>
      <c r="CV341" s="338"/>
      <c r="CW341" s="338"/>
      <c r="CX341" s="338"/>
      <c r="CY341" s="338"/>
    </row>
    <row r="342" spans="2:103" s="332" customFormat="1" ht="15.75" hidden="1">
      <c r="B342" s="333"/>
      <c r="C342" s="333"/>
      <c r="F342" s="334"/>
      <c r="I342" s="333"/>
      <c r="J342" s="333"/>
      <c r="K342" s="333"/>
      <c r="L342" s="333"/>
      <c r="M342" s="333"/>
      <c r="N342" s="333"/>
      <c r="O342" s="333"/>
      <c r="P342" s="333"/>
      <c r="Q342" s="333"/>
      <c r="R342" s="333"/>
      <c r="S342" s="333"/>
      <c r="T342" s="333"/>
      <c r="U342" s="333"/>
      <c r="Y342" s="333"/>
      <c r="Z342" s="333"/>
      <c r="AA342" s="333"/>
      <c r="AB342" s="335"/>
      <c r="AC342" s="335"/>
      <c r="BK342" s="338"/>
      <c r="BL342" s="274">
        <v>104510</v>
      </c>
      <c r="BM342" s="338"/>
      <c r="BN342" s="339">
        <v>61</v>
      </c>
      <c r="BO342" s="339"/>
      <c r="BP342" s="342"/>
      <c r="BQ342" s="274">
        <v>104510</v>
      </c>
      <c r="BR342" s="339"/>
      <c r="BS342" s="339"/>
      <c r="BT342" s="339"/>
      <c r="BU342" s="339"/>
      <c r="BV342" s="339"/>
      <c r="BW342" s="339"/>
      <c r="BX342" s="339"/>
      <c r="BY342" s="339"/>
      <c r="BZ342" s="339"/>
      <c r="CA342" s="339"/>
      <c r="CB342" s="339"/>
      <c r="CC342" s="339"/>
      <c r="CD342" s="339"/>
      <c r="CE342" s="339"/>
      <c r="CF342" s="339"/>
      <c r="CG342" s="338"/>
      <c r="CH342" s="338"/>
      <c r="CI342" s="338"/>
      <c r="CJ342" s="338"/>
      <c r="CK342" s="338"/>
      <c r="CL342" s="338"/>
      <c r="CM342" s="338"/>
      <c r="CN342" s="338"/>
      <c r="CO342" s="338"/>
      <c r="CP342" s="338"/>
      <c r="CQ342" s="338"/>
      <c r="CR342" s="338"/>
      <c r="CS342" s="338"/>
      <c r="CT342" s="338"/>
      <c r="CU342" s="338"/>
      <c r="CV342" s="338"/>
      <c r="CW342" s="338"/>
      <c r="CX342" s="338"/>
      <c r="CY342" s="338"/>
    </row>
    <row r="343" spans="2:103" s="332" customFormat="1" ht="15.75" hidden="1">
      <c r="B343" s="333"/>
      <c r="C343" s="333"/>
      <c r="F343" s="334"/>
      <c r="I343" s="333"/>
      <c r="J343" s="333"/>
      <c r="K343" s="333"/>
      <c r="L343" s="333"/>
      <c r="M343" s="333"/>
      <c r="N343" s="333"/>
      <c r="O343" s="333"/>
      <c r="P343" s="333"/>
      <c r="Q343" s="333"/>
      <c r="R343" s="333"/>
      <c r="S343" s="333"/>
      <c r="T343" s="333"/>
      <c r="U343" s="333"/>
      <c r="Y343" s="333"/>
      <c r="Z343" s="333"/>
      <c r="AA343" s="333"/>
      <c r="AB343" s="335"/>
      <c r="AC343" s="335"/>
      <c r="BK343" s="338"/>
      <c r="BL343" s="274">
        <v>107210</v>
      </c>
      <c r="BM343" s="338"/>
      <c r="BN343" s="339">
        <v>62</v>
      </c>
      <c r="BO343" s="339"/>
      <c r="BP343" s="342"/>
      <c r="BQ343" s="274">
        <v>107210</v>
      </c>
      <c r="BR343" s="339"/>
      <c r="BS343" s="339"/>
      <c r="BT343" s="339"/>
      <c r="BU343" s="339"/>
      <c r="BV343" s="339"/>
      <c r="BW343" s="339"/>
      <c r="BX343" s="339"/>
      <c r="BY343" s="339"/>
      <c r="BZ343" s="339"/>
      <c r="CA343" s="339"/>
      <c r="CB343" s="339"/>
      <c r="CC343" s="339"/>
      <c r="CD343" s="339"/>
      <c r="CE343" s="339"/>
      <c r="CF343" s="339"/>
      <c r="CG343" s="338"/>
      <c r="CH343" s="338"/>
      <c r="CI343" s="338"/>
      <c r="CJ343" s="338"/>
      <c r="CK343" s="338"/>
      <c r="CL343" s="338"/>
      <c r="CM343" s="338"/>
      <c r="CN343" s="338"/>
      <c r="CO343" s="338"/>
      <c r="CP343" s="338"/>
      <c r="CQ343" s="338"/>
      <c r="CR343" s="338"/>
      <c r="CS343" s="338"/>
      <c r="CT343" s="338"/>
      <c r="CU343" s="338"/>
      <c r="CV343" s="338"/>
      <c r="CW343" s="338"/>
      <c r="CX343" s="338"/>
      <c r="CY343" s="338"/>
    </row>
    <row r="344" spans="2:103" s="332" customFormat="1" ht="15.75" hidden="1">
      <c r="B344" s="333"/>
      <c r="C344" s="333"/>
      <c r="F344" s="334"/>
      <c r="I344" s="333"/>
      <c r="J344" s="333"/>
      <c r="K344" s="333"/>
      <c r="L344" s="333"/>
      <c r="M344" s="333"/>
      <c r="N344" s="333"/>
      <c r="O344" s="333"/>
      <c r="P344" s="333"/>
      <c r="Q344" s="333"/>
      <c r="R344" s="333"/>
      <c r="S344" s="333"/>
      <c r="T344" s="333"/>
      <c r="U344" s="333"/>
      <c r="Y344" s="333"/>
      <c r="Z344" s="333"/>
      <c r="AA344" s="333"/>
      <c r="AB344" s="335"/>
      <c r="AC344" s="335"/>
      <c r="BK344" s="338"/>
      <c r="BL344" s="274">
        <v>109910</v>
      </c>
      <c r="BM344" s="338"/>
      <c r="BN344" s="339">
        <v>63</v>
      </c>
      <c r="BO344" s="339"/>
      <c r="BP344" s="342"/>
      <c r="BQ344" s="274">
        <v>109910</v>
      </c>
      <c r="BR344" s="339"/>
      <c r="BS344" s="339"/>
      <c r="BT344" s="339"/>
      <c r="BU344" s="339"/>
      <c r="BV344" s="339"/>
      <c r="BW344" s="339"/>
      <c r="BX344" s="339"/>
      <c r="BY344" s="339"/>
      <c r="BZ344" s="339"/>
      <c r="CA344" s="339"/>
      <c r="CB344" s="339"/>
      <c r="CC344" s="339"/>
      <c r="CD344" s="339"/>
      <c r="CE344" s="339"/>
      <c r="CF344" s="339"/>
      <c r="CG344" s="338"/>
      <c r="CH344" s="338"/>
      <c r="CI344" s="338"/>
      <c r="CJ344" s="338"/>
      <c r="CK344" s="338"/>
      <c r="CL344" s="338"/>
      <c r="CM344" s="338"/>
      <c r="CN344" s="338"/>
      <c r="CO344" s="338"/>
      <c r="CP344" s="338"/>
      <c r="CQ344" s="338"/>
      <c r="CR344" s="338"/>
      <c r="CS344" s="338"/>
      <c r="CT344" s="338"/>
      <c r="CU344" s="338"/>
      <c r="CV344" s="338"/>
      <c r="CW344" s="338"/>
      <c r="CX344" s="338"/>
      <c r="CY344" s="338"/>
    </row>
    <row r="345" spans="2:103" s="332" customFormat="1" ht="15.75" hidden="1">
      <c r="B345" s="333"/>
      <c r="C345" s="333"/>
      <c r="F345" s="334"/>
      <c r="I345" s="333"/>
      <c r="J345" s="333"/>
      <c r="K345" s="333"/>
      <c r="L345" s="333"/>
      <c r="M345" s="333"/>
      <c r="N345" s="333"/>
      <c r="O345" s="333"/>
      <c r="P345" s="333"/>
      <c r="Q345" s="333"/>
      <c r="R345" s="333"/>
      <c r="S345" s="333"/>
      <c r="T345" s="333"/>
      <c r="U345" s="333"/>
      <c r="Y345" s="333"/>
      <c r="Z345" s="333"/>
      <c r="AA345" s="333"/>
      <c r="AB345" s="335"/>
      <c r="AC345" s="335"/>
      <c r="BK345" s="338"/>
      <c r="BL345" s="274">
        <v>112610</v>
      </c>
      <c r="BM345" s="338"/>
      <c r="BN345" s="339">
        <v>64</v>
      </c>
      <c r="BO345" s="339"/>
      <c r="BP345" s="342"/>
      <c r="BQ345" s="274">
        <v>112610</v>
      </c>
      <c r="BR345" s="339"/>
      <c r="BS345" s="339">
        <f>VLOOKUP(BT345,BN282:BQ362,4,FALSE)</f>
        <v>31750</v>
      </c>
      <c r="BT345" s="345">
        <v>17</v>
      </c>
      <c r="BU345" s="339"/>
      <c r="BV345" s="339"/>
      <c r="BW345" s="339"/>
      <c r="BX345" s="339"/>
      <c r="BY345" s="339"/>
      <c r="BZ345" s="339"/>
      <c r="CA345" s="339"/>
      <c r="CB345" s="339"/>
      <c r="CC345" s="339"/>
      <c r="CD345" s="339"/>
      <c r="CE345" s="339"/>
      <c r="CF345" s="339"/>
      <c r="CG345" s="338"/>
      <c r="CH345" s="338"/>
      <c r="CI345" s="338"/>
      <c r="CJ345" s="338"/>
      <c r="CK345" s="338"/>
      <c r="CL345" s="338"/>
      <c r="CM345" s="338"/>
      <c r="CN345" s="338"/>
      <c r="CO345" s="338"/>
      <c r="CP345" s="338"/>
      <c r="CQ345" s="338"/>
      <c r="CR345" s="338"/>
      <c r="CS345" s="338"/>
      <c r="CT345" s="338"/>
      <c r="CU345" s="338"/>
      <c r="CV345" s="338"/>
      <c r="CW345" s="338"/>
      <c r="CX345" s="338"/>
      <c r="CY345" s="338"/>
    </row>
    <row r="346" spans="2:103" s="332" customFormat="1" ht="15.75" hidden="1">
      <c r="B346" s="333"/>
      <c r="C346" s="333"/>
      <c r="F346" s="334"/>
      <c r="I346" s="333"/>
      <c r="J346" s="333"/>
      <c r="K346" s="333"/>
      <c r="L346" s="333"/>
      <c r="M346" s="333"/>
      <c r="N346" s="333"/>
      <c r="O346" s="333"/>
      <c r="P346" s="333"/>
      <c r="Q346" s="333"/>
      <c r="R346" s="333"/>
      <c r="S346" s="333"/>
      <c r="T346" s="333"/>
      <c r="U346" s="333"/>
      <c r="Y346" s="333"/>
      <c r="Z346" s="333"/>
      <c r="AA346" s="333"/>
      <c r="AB346" s="335"/>
      <c r="AC346" s="335"/>
      <c r="BL346" s="274">
        <v>115500</v>
      </c>
      <c r="BM346" s="338"/>
      <c r="BN346" s="339">
        <v>65</v>
      </c>
      <c r="BO346" s="339"/>
      <c r="BP346" s="339"/>
      <c r="BQ346" s="274">
        <v>115500</v>
      </c>
      <c r="BR346" s="339"/>
      <c r="BS346" s="339"/>
      <c r="BT346" s="339">
        <f>VLOOKUP(BS347,BN282:BQ362,4,FALSE)</f>
        <v>32670</v>
      </c>
      <c r="BU346" s="339"/>
      <c r="BV346" s="339"/>
      <c r="BW346" s="339"/>
      <c r="BX346" s="339"/>
      <c r="BY346" s="339"/>
      <c r="BZ346" s="339"/>
      <c r="CA346" s="339"/>
      <c r="CB346" s="339"/>
      <c r="CC346" s="339"/>
      <c r="CD346" s="339"/>
      <c r="CE346" s="339"/>
      <c r="CF346" s="339"/>
      <c r="CG346" s="338"/>
      <c r="CH346" s="338"/>
      <c r="CI346" s="338"/>
      <c r="CJ346" s="338"/>
      <c r="CK346" s="338"/>
      <c r="CL346" s="338"/>
      <c r="CM346" s="338"/>
      <c r="CN346" s="338"/>
      <c r="CO346" s="338"/>
      <c r="CP346" s="338"/>
      <c r="CQ346" s="338"/>
      <c r="CR346" s="338"/>
      <c r="CS346" s="338"/>
      <c r="CT346" s="338"/>
      <c r="CU346" s="338"/>
      <c r="CV346" s="338"/>
      <c r="CW346" s="338"/>
      <c r="CX346" s="338"/>
      <c r="CY346" s="338"/>
    </row>
    <row r="347" spans="2:103" s="332" customFormat="1" ht="15.75" hidden="1">
      <c r="B347" s="333"/>
      <c r="C347" s="333"/>
      <c r="F347" s="334"/>
      <c r="I347" s="333"/>
      <c r="J347" s="333"/>
      <c r="K347" s="333"/>
      <c r="L347" s="333"/>
      <c r="M347" s="333"/>
      <c r="N347" s="333"/>
      <c r="O347" s="333"/>
      <c r="P347" s="333"/>
      <c r="Q347" s="333"/>
      <c r="R347" s="333"/>
      <c r="S347" s="333"/>
      <c r="T347" s="333"/>
      <c r="U347" s="333"/>
      <c r="Y347" s="333"/>
      <c r="Z347" s="333"/>
      <c r="AA347" s="333"/>
      <c r="AB347" s="335"/>
      <c r="AC347" s="335"/>
      <c r="BL347" s="274">
        <v>118390</v>
      </c>
      <c r="BM347" s="338"/>
      <c r="BN347" s="339">
        <v>66</v>
      </c>
      <c r="BO347" s="339"/>
      <c r="BP347" s="339"/>
      <c r="BQ347" s="274">
        <v>118390</v>
      </c>
      <c r="BR347" s="339"/>
      <c r="BS347" s="339">
        <f>BT345+1</f>
        <v>18</v>
      </c>
      <c r="BT347" s="339"/>
      <c r="BU347" s="339"/>
      <c r="BV347" s="339"/>
      <c r="BW347" s="339"/>
      <c r="BX347" s="339"/>
      <c r="BY347" s="339"/>
      <c r="BZ347" s="339"/>
      <c r="CA347" s="339"/>
      <c r="CB347" s="339"/>
      <c r="CC347" s="339"/>
      <c r="CD347" s="339"/>
      <c r="CE347" s="339"/>
      <c r="CF347" s="339"/>
      <c r="CG347" s="338"/>
      <c r="CH347" s="338"/>
      <c r="CI347" s="338"/>
      <c r="CJ347" s="338"/>
      <c r="CK347" s="338"/>
      <c r="CL347" s="338"/>
      <c r="CM347" s="338"/>
      <c r="CN347" s="338"/>
      <c r="CO347" s="338"/>
      <c r="CP347" s="338"/>
      <c r="CQ347" s="338"/>
      <c r="CR347" s="338"/>
      <c r="CS347" s="338"/>
      <c r="CT347" s="338"/>
      <c r="CU347" s="338"/>
      <c r="CV347" s="338"/>
      <c r="CW347" s="338"/>
      <c r="CX347" s="338"/>
      <c r="CY347" s="338"/>
    </row>
    <row r="348" spans="2:103" s="332" customFormat="1" ht="15.75" hidden="1">
      <c r="B348" s="333"/>
      <c r="C348" s="333"/>
      <c r="F348" s="334"/>
      <c r="I348" s="333"/>
      <c r="J348" s="333"/>
      <c r="K348" s="333"/>
      <c r="L348" s="333"/>
      <c r="M348" s="333"/>
      <c r="N348" s="333"/>
      <c r="O348" s="333"/>
      <c r="P348" s="333"/>
      <c r="Q348" s="333"/>
      <c r="R348" s="333"/>
      <c r="S348" s="333"/>
      <c r="T348" s="333"/>
      <c r="U348" s="333"/>
      <c r="Y348" s="333"/>
      <c r="Z348" s="333"/>
      <c r="AA348" s="333"/>
      <c r="AB348" s="335"/>
      <c r="AC348" s="335"/>
      <c r="BL348" s="274">
        <v>121280</v>
      </c>
      <c r="BM348" s="338"/>
      <c r="BN348" s="339">
        <v>67</v>
      </c>
      <c r="BO348" s="339"/>
      <c r="BP348" s="339"/>
      <c r="BQ348" s="274">
        <v>121280</v>
      </c>
      <c r="BR348" s="339"/>
      <c r="BS348" s="339"/>
      <c r="BT348" s="339"/>
      <c r="BU348" s="339"/>
      <c r="BV348" s="339"/>
      <c r="BW348" s="339"/>
      <c r="BX348" s="339"/>
      <c r="BY348" s="339"/>
      <c r="BZ348" s="339"/>
      <c r="CA348" s="339"/>
      <c r="CB348" s="339"/>
      <c r="CC348" s="339"/>
      <c r="CD348" s="339"/>
      <c r="CE348" s="339"/>
      <c r="CF348" s="339"/>
      <c r="CG348" s="338"/>
      <c r="CH348" s="338"/>
      <c r="CI348" s="338"/>
      <c r="CJ348" s="338"/>
      <c r="CK348" s="338"/>
      <c r="CL348" s="338"/>
      <c r="CM348" s="338"/>
      <c r="CN348" s="338"/>
      <c r="CO348" s="338"/>
      <c r="CP348" s="338"/>
      <c r="CQ348" s="338"/>
      <c r="CR348" s="338"/>
      <c r="CS348" s="338"/>
      <c r="CT348" s="338"/>
      <c r="CU348" s="338"/>
      <c r="CV348" s="338"/>
      <c r="CW348" s="338"/>
      <c r="CX348" s="338"/>
      <c r="CY348" s="338"/>
    </row>
    <row r="349" spans="2:103" s="332" customFormat="1" ht="15.75" hidden="1">
      <c r="B349" s="333"/>
      <c r="C349" s="333"/>
      <c r="F349" s="334"/>
      <c r="I349" s="333"/>
      <c r="J349" s="333"/>
      <c r="K349" s="333"/>
      <c r="L349" s="333"/>
      <c r="M349" s="333"/>
      <c r="N349" s="333"/>
      <c r="O349" s="333"/>
      <c r="P349" s="333"/>
      <c r="Q349" s="333"/>
      <c r="R349" s="333"/>
      <c r="S349" s="333"/>
      <c r="T349" s="333"/>
      <c r="U349" s="333"/>
      <c r="Y349" s="333"/>
      <c r="Z349" s="333"/>
      <c r="AA349" s="333"/>
      <c r="AB349" s="335"/>
      <c r="AC349" s="335"/>
      <c r="BL349" s="274">
        <v>124380</v>
      </c>
      <c r="BM349" s="357"/>
      <c r="BN349" s="339">
        <v>68</v>
      </c>
      <c r="BO349" s="339"/>
      <c r="BQ349" s="274">
        <v>124380</v>
      </c>
      <c r="BR349" s="344"/>
      <c r="BS349" s="339"/>
      <c r="BT349" s="339"/>
      <c r="BU349" s="339"/>
      <c r="BV349" s="339"/>
      <c r="BW349" s="339"/>
      <c r="BX349" s="339"/>
      <c r="BY349" s="339"/>
      <c r="BZ349" s="339"/>
      <c r="CA349" s="339"/>
      <c r="CB349" s="339"/>
      <c r="CC349" s="339"/>
      <c r="CD349" s="339"/>
      <c r="CE349" s="339"/>
      <c r="CF349" s="339"/>
      <c r="CG349" s="338"/>
      <c r="CH349" s="338"/>
      <c r="CI349" s="338"/>
      <c r="CJ349" s="338"/>
      <c r="CK349" s="338"/>
      <c r="CL349" s="338"/>
      <c r="CM349" s="338"/>
      <c r="CN349" s="338"/>
      <c r="CO349" s="338"/>
      <c r="CP349" s="338"/>
      <c r="CQ349" s="338"/>
      <c r="CR349" s="338"/>
      <c r="CS349" s="338"/>
      <c r="CT349" s="338"/>
      <c r="CU349" s="338"/>
      <c r="CV349" s="338"/>
      <c r="CW349" s="338"/>
      <c r="CX349" s="338"/>
      <c r="CY349" s="338"/>
    </row>
    <row r="350" spans="2:103" s="332" customFormat="1" ht="15.75" hidden="1">
      <c r="B350" s="333"/>
      <c r="C350" s="333"/>
      <c r="F350" s="334"/>
      <c r="I350" s="333"/>
      <c r="J350" s="333"/>
      <c r="K350" s="333"/>
      <c r="L350" s="333"/>
      <c r="M350" s="333"/>
      <c r="N350" s="333"/>
      <c r="O350" s="333"/>
      <c r="P350" s="333"/>
      <c r="Q350" s="333"/>
      <c r="R350" s="333"/>
      <c r="S350" s="333"/>
      <c r="T350" s="333"/>
      <c r="U350" s="333"/>
      <c r="Y350" s="333"/>
      <c r="Z350" s="333"/>
      <c r="AA350" s="333"/>
      <c r="AB350" s="335"/>
      <c r="AC350" s="335"/>
      <c r="BL350" s="274">
        <v>127480</v>
      </c>
      <c r="BM350" s="338"/>
      <c r="BN350" s="339">
        <v>69</v>
      </c>
      <c r="BO350" s="339"/>
      <c r="BQ350" s="274">
        <v>127480</v>
      </c>
      <c r="BR350" s="339"/>
      <c r="BS350" s="339"/>
      <c r="BT350" s="339"/>
      <c r="BU350" s="339"/>
      <c r="BV350" s="339"/>
      <c r="BW350" s="339"/>
      <c r="BX350" s="339"/>
      <c r="BY350" s="339"/>
      <c r="BZ350" s="339"/>
      <c r="CA350" s="339"/>
      <c r="CB350" s="339"/>
      <c r="CC350" s="339"/>
      <c r="CD350" s="339"/>
      <c r="CE350" s="339"/>
      <c r="CF350" s="339"/>
      <c r="CG350" s="338"/>
      <c r="CH350" s="338"/>
      <c r="CI350" s="338"/>
      <c r="CJ350" s="338"/>
      <c r="CK350" s="338"/>
      <c r="CL350" s="338"/>
      <c r="CM350" s="338"/>
      <c r="CN350" s="338"/>
      <c r="CO350" s="338"/>
      <c r="CP350" s="338"/>
      <c r="CQ350" s="338"/>
      <c r="CR350" s="338"/>
      <c r="CS350" s="338"/>
      <c r="CT350" s="338"/>
      <c r="CU350" s="338"/>
      <c r="CV350" s="338"/>
      <c r="CW350" s="338"/>
      <c r="CX350" s="338"/>
      <c r="CY350" s="338"/>
    </row>
    <row r="351" spans="2:103" s="332" customFormat="1" ht="15.75" hidden="1">
      <c r="B351" s="333"/>
      <c r="C351" s="333"/>
      <c r="F351" s="334"/>
      <c r="I351" s="333"/>
      <c r="J351" s="333"/>
      <c r="K351" s="333"/>
      <c r="L351" s="333"/>
      <c r="M351" s="333"/>
      <c r="N351" s="333"/>
      <c r="O351" s="333"/>
      <c r="P351" s="333"/>
      <c r="Q351" s="333"/>
      <c r="R351" s="333"/>
      <c r="S351" s="333"/>
      <c r="T351" s="333"/>
      <c r="U351" s="333"/>
      <c r="Y351" s="333"/>
      <c r="Z351" s="333"/>
      <c r="AA351" s="333"/>
      <c r="AB351" s="335"/>
      <c r="AC351" s="335"/>
      <c r="BL351" s="274">
        <v>130580</v>
      </c>
      <c r="BM351" s="338"/>
      <c r="BN351" s="339">
        <v>70</v>
      </c>
      <c r="BO351" s="339"/>
      <c r="BQ351" s="274">
        <v>130580</v>
      </c>
      <c r="BR351" s="339"/>
      <c r="BS351" s="339"/>
      <c r="BT351" s="339"/>
      <c r="BU351" s="339"/>
      <c r="BV351" s="339"/>
      <c r="BW351" s="339"/>
      <c r="BX351" s="339"/>
      <c r="BY351" s="339"/>
      <c r="BZ351" s="339"/>
      <c r="CA351" s="339"/>
      <c r="CB351" s="339"/>
      <c r="CC351" s="339"/>
      <c r="CD351" s="339"/>
      <c r="CE351" s="339"/>
      <c r="CF351" s="339"/>
      <c r="CG351" s="338"/>
      <c r="CH351" s="338"/>
      <c r="CI351" s="338"/>
      <c r="CJ351" s="338"/>
      <c r="CK351" s="338"/>
      <c r="CL351" s="338"/>
      <c r="CM351" s="338"/>
      <c r="CN351" s="338"/>
      <c r="CO351" s="338"/>
      <c r="CP351" s="338"/>
      <c r="CQ351" s="338"/>
      <c r="CR351" s="338"/>
      <c r="CS351" s="338"/>
      <c r="CT351" s="338"/>
      <c r="CU351" s="338"/>
      <c r="CV351" s="338"/>
      <c r="CW351" s="338"/>
      <c r="CX351" s="338"/>
      <c r="CY351" s="338"/>
    </row>
    <row r="352" spans="2:103" s="332" customFormat="1" ht="15.75" hidden="1">
      <c r="B352" s="333"/>
      <c r="C352" s="333"/>
      <c r="F352" s="334"/>
      <c r="I352" s="333"/>
      <c r="J352" s="333"/>
      <c r="K352" s="333"/>
      <c r="L352" s="333"/>
      <c r="M352" s="333"/>
      <c r="N352" s="333"/>
      <c r="O352" s="333"/>
      <c r="P352" s="333"/>
      <c r="Q352" s="333"/>
      <c r="R352" s="333"/>
      <c r="S352" s="333"/>
      <c r="T352" s="333"/>
      <c r="U352" s="333"/>
      <c r="Y352" s="333"/>
      <c r="Z352" s="333"/>
      <c r="AA352" s="333"/>
      <c r="AB352" s="335"/>
      <c r="AC352" s="335"/>
      <c r="BL352" s="274">
        <v>133900</v>
      </c>
      <c r="BM352" s="338"/>
      <c r="BN352" s="339">
        <v>71</v>
      </c>
      <c r="BO352" s="339"/>
      <c r="BP352" s="339"/>
      <c r="BQ352" s="274">
        <v>133900</v>
      </c>
      <c r="BR352" s="339"/>
      <c r="BS352" s="339"/>
      <c r="BT352" s="339"/>
      <c r="BU352" s="339"/>
      <c r="BV352" s="339"/>
      <c r="BW352" s="339"/>
      <c r="BX352" s="339"/>
      <c r="BY352" s="339"/>
      <c r="BZ352" s="339"/>
      <c r="CA352" s="339"/>
      <c r="CB352" s="339"/>
      <c r="CC352" s="339"/>
      <c r="CD352" s="339"/>
      <c r="CE352" s="339"/>
      <c r="CF352" s="339"/>
      <c r="CG352" s="338"/>
      <c r="CH352" s="338"/>
      <c r="CI352" s="338"/>
      <c r="CJ352" s="338"/>
      <c r="CK352" s="338"/>
      <c r="CL352" s="338"/>
      <c r="CM352" s="338"/>
      <c r="CN352" s="338"/>
      <c r="CO352" s="338"/>
      <c r="CP352" s="338"/>
      <c r="CQ352" s="338"/>
      <c r="CR352" s="338"/>
      <c r="CS352" s="338"/>
      <c r="CT352" s="338"/>
      <c r="CU352" s="338"/>
      <c r="CV352" s="338"/>
      <c r="CW352" s="338"/>
      <c r="CX352" s="338"/>
      <c r="CY352" s="338"/>
    </row>
    <row r="353" spans="2:103" s="332" customFormat="1" ht="15.75" hidden="1">
      <c r="B353" s="333"/>
      <c r="C353" s="333"/>
      <c r="F353" s="334"/>
      <c r="I353" s="333"/>
      <c r="J353" s="333"/>
      <c r="K353" s="333"/>
      <c r="L353" s="333"/>
      <c r="M353" s="333"/>
      <c r="N353" s="333"/>
      <c r="O353" s="333"/>
      <c r="P353" s="333"/>
      <c r="Q353" s="333"/>
      <c r="R353" s="333"/>
      <c r="S353" s="333"/>
      <c r="T353" s="333"/>
      <c r="U353" s="333"/>
      <c r="Y353" s="333"/>
      <c r="Z353" s="333"/>
      <c r="AA353" s="333"/>
      <c r="AB353" s="335"/>
      <c r="AC353" s="335"/>
      <c r="BL353" s="274">
        <v>137220</v>
      </c>
      <c r="BM353" s="338"/>
      <c r="BN353" s="339">
        <v>72</v>
      </c>
      <c r="BO353" s="339"/>
      <c r="BP353" s="339"/>
      <c r="BQ353" s="274">
        <v>137220</v>
      </c>
      <c r="BR353" s="340"/>
      <c r="BS353" s="340"/>
      <c r="BT353" s="340"/>
      <c r="BU353" s="340"/>
      <c r="BV353" s="340"/>
      <c r="BW353" s="340"/>
      <c r="BX353" s="340"/>
      <c r="BY353" s="340"/>
      <c r="BZ353" s="340"/>
      <c r="CA353" s="339"/>
      <c r="CB353" s="339"/>
      <c r="CC353" s="339"/>
      <c r="CD353" s="339"/>
      <c r="CE353" s="339"/>
      <c r="CF353" s="339"/>
      <c r="CG353" s="338"/>
      <c r="CH353" s="338"/>
      <c r="CI353" s="338"/>
      <c r="CJ353" s="338"/>
      <c r="CK353" s="338"/>
      <c r="CL353" s="338"/>
      <c r="CM353" s="338"/>
      <c r="CN353" s="338"/>
      <c r="CO353" s="338"/>
      <c r="CP353" s="338"/>
      <c r="CQ353" s="338"/>
      <c r="CR353" s="338"/>
      <c r="CS353" s="338"/>
      <c r="CT353" s="338"/>
      <c r="CU353" s="338"/>
      <c r="CV353" s="338"/>
      <c r="CW353" s="338"/>
      <c r="CX353" s="338"/>
      <c r="CY353" s="338"/>
    </row>
    <row r="354" spans="2:103" s="332" customFormat="1" ht="15.75" hidden="1">
      <c r="B354" s="333"/>
      <c r="C354" s="333"/>
      <c r="F354" s="334"/>
      <c r="I354" s="333"/>
      <c r="J354" s="333"/>
      <c r="K354" s="333"/>
      <c r="L354" s="333"/>
      <c r="M354" s="333"/>
      <c r="N354" s="333"/>
      <c r="O354" s="333"/>
      <c r="P354" s="333"/>
      <c r="Q354" s="333"/>
      <c r="R354" s="333"/>
      <c r="S354" s="333"/>
      <c r="T354" s="333"/>
      <c r="U354" s="333"/>
      <c r="Y354" s="333"/>
      <c r="Z354" s="333"/>
      <c r="AA354" s="333"/>
      <c r="AB354" s="335"/>
      <c r="AC354" s="335"/>
      <c r="BL354" s="274">
        <v>140540</v>
      </c>
      <c r="BM354" s="338"/>
      <c r="BN354" s="339">
        <v>73</v>
      </c>
      <c r="BO354" s="339"/>
      <c r="BP354" s="339"/>
      <c r="BQ354" s="274">
        <v>140540</v>
      </c>
      <c r="BR354" s="340"/>
      <c r="BS354" s="340"/>
      <c r="BT354" s="340"/>
      <c r="BU354" s="340"/>
      <c r="BV354" s="340"/>
      <c r="BW354" s="340"/>
      <c r="BX354" s="340"/>
      <c r="BY354" s="340"/>
      <c r="BZ354" s="340"/>
      <c r="CA354" s="339"/>
      <c r="CB354" s="339"/>
      <c r="CC354" s="339"/>
      <c r="CD354" s="339"/>
      <c r="CE354" s="339"/>
      <c r="CF354" s="339"/>
      <c r="CG354" s="338"/>
      <c r="CH354" s="338"/>
      <c r="CI354" s="338"/>
      <c r="CJ354" s="338"/>
      <c r="CK354" s="338"/>
      <c r="CL354" s="338"/>
      <c r="CM354" s="338"/>
      <c r="CN354" s="338"/>
      <c r="CO354" s="338"/>
      <c r="CP354" s="338"/>
      <c r="CQ354" s="338"/>
      <c r="CR354" s="338"/>
      <c r="CS354" s="338"/>
      <c r="CT354" s="338"/>
      <c r="CU354" s="338"/>
      <c r="CV354" s="338"/>
      <c r="CW354" s="338"/>
      <c r="CX354" s="338"/>
      <c r="CY354" s="338"/>
    </row>
    <row r="355" spans="2:103" s="332" customFormat="1" ht="15.75" hidden="1">
      <c r="B355" s="333"/>
      <c r="C355" s="333"/>
      <c r="F355" s="334"/>
      <c r="I355" s="333"/>
      <c r="J355" s="333"/>
      <c r="K355" s="333"/>
      <c r="L355" s="333"/>
      <c r="M355" s="333"/>
      <c r="N355" s="333"/>
      <c r="O355" s="333"/>
      <c r="P355" s="333"/>
      <c r="Q355" s="333"/>
      <c r="R355" s="333"/>
      <c r="S355" s="333"/>
      <c r="T355" s="333"/>
      <c r="U355" s="333"/>
      <c r="Y355" s="333"/>
      <c r="Z355" s="333"/>
      <c r="AA355" s="333"/>
      <c r="AB355" s="335"/>
      <c r="AC355" s="335"/>
      <c r="BL355" s="274">
        <v>144150</v>
      </c>
      <c r="BM355" s="338"/>
      <c r="BN355" s="339">
        <v>74</v>
      </c>
      <c r="BO355" s="339"/>
      <c r="BP355" s="339"/>
      <c r="BQ355" s="274">
        <v>144150</v>
      </c>
      <c r="BR355" s="340"/>
      <c r="BS355" s="340"/>
      <c r="BT355" s="340"/>
      <c r="BU355" s="340"/>
      <c r="BV355" s="340"/>
      <c r="BW355" s="340"/>
      <c r="BX355" s="340"/>
      <c r="BY355" s="340"/>
      <c r="BZ355" s="340"/>
      <c r="CA355" s="339"/>
      <c r="CB355" s="339"/>
      <c r="CC355" s="339"/>
      <c r="CD355" s="339"/>
      <c r="CE355" s="339"/>
      <c r="CF355" s="339"/>
      <c r="CG355" s="338"/>
      <c r="CH355" s="338"/>
      <c r="CI355" s="338"/>
      <c r="CJ355" s="338"/>
      <c r="CK355" s="338"/>
      <c r="CL355" s="338"/>
      <c r="CM355" s="338"/>
      <c r="CN355" s="338"/>
      <c r="CO355" s="338"/>
      <c r="CP355" s="338"/>
      <c r="CQ355" s="338"/>
      <c r="CR355" s="338"/>
      <c r="CS355" s="338"/>
      <c r="CT355" s="338"/>
      <c r="CU355" s="338"/>
      <c r="CV355" s="338"/>
      <c r="CW355" s="338"/>
      <c r="CX355" s="338"/>
      <c r="CY355" s="338"/>
    </row>
    <row r="356" spans="2:103" s="332" customFormat="1" ht="15.75" hidden="1">
      <c r="B356" s="333"/>
      <c r="C356" s="333"/>
      <c r="F356" s="334"/>
      <c r="I356" s="333"/>
      <c r="J356" s="333"/>
      <c r="K356" s="333"/>
      <c r="L356" s="333"/>
      <c r="M356" s="333"/>
      <c r="N356" s="333"/>
      <c r="O356" s="333"/>
      <c r="P356" s="333"/>
      <c r="Q356" s="333"/>
      <c r="R356" s="333"/>
      <c r="S356" s="333"/>
      <c r="T356" s="333"/>
      <c r="U356" s="333"/>
      <c r="Y356" s="333"/>
      <c r="Z356" s="333"/>
      <c r="AA356" s="333"/>
      <c r="AB356" s="335"/>
      <c r="AC356" s="335"/>
      <c r="BL356" s="274">
        <v>147760</v>
      </c>
      <c r="BM356" s="338"/>
      <c r="BN356" s="339">
        <v>75</v>
      </c>
      <c r="BO356" s="339"/>
      <c r="BP356" s="339"/>
      <c r="BQ356" s="274">
        <v>147760</v>
      </c>
      <c r="BR356" s="340"/>
      <c r="BS356" s="340"/>
      <c r="BT356" s="340"/>
      <c r="BU356" s="340"/>
      <c r="BV356" s="340"/>
      <c r="BW356" s="340"/>
      <c r="BX356" s="340"/>
      <c r="BY356" s="340"/>
      <c r="BZ356" s="340"/>
      <c r="CA356" s="339"/>
      <c r="CB356" s="339"/>
      <c r="CC356" s="339"/>
      <c r="CD356" s="339"/>
      <c r="CE356" s="339"/>
      <c r="CF356" s="339"/>
      <c r="CG356" s="338"/>
      <c r="CH356" s="338"/>
      <c r="CI356" s="338"/>
      <c r="CJ356" s="338"/>
      <c r="CK356" s="338"/>
      <c r="CL356" s="338"/>
      <c r="CM356" s="338"/>
      <c r="CN356" s="338"/>
      <c r="CO356" s="338"/>
      <c r="CP356" s="338"/>
      <c r="CQ356" s="338"/>
      <c r="CR356" s="338"/>
      <c r="CS356" s="338"/>
      <c r="CT356" s="338"/>
      <c r="CU356" s="338"/>
      <c r="CV356" s="338"/>
      <c r="CW356" s="338"/>
      <c r="CX356" s="338"/>
      <c r="CY356" s="338"/>
    </row>
    <row r="357" spans="2:103" s="332" customFormat="1" ht="18" hidden="1">
      <c r="B357" s="333"/>
      <c r="C357" s="333"/>
      <c r="F357" s="334"/>
      <c r="I357" s="333"/>
      <c r="J357" s="333"/>
      <c r="K357" s="333"/>
      <c r="L357" s="333"/>
      <c r="M357" s="333"/>
      <c r="N357" s="333"/>
      <c r="O357" s="333"/>
      <c r="P357" s="333"/>
      <c r="Q357" s="333"/>
      <c r="R357" s="333"/>
      <c r="S357" s="333"/>
      <c r="T357" s="333"/>
      <c r="U357" s="333"/>
      <c r="Y357" s="333"/>
      <c r="Z357" s="333"/>
      <c r="AA357" s="333"/>
      <c r="AB357" s="335"/>
      <c r="AC357" s="335"/>
      <c r="BL357" s="274">
        <v>151370</v>
      </c>
      <c r="BM357" s="338"/>
      <c r="BN357" s="339">
        <v>76</v>
      </c>
      <c r="BO357" s="360"/>
      <c r="BP357" s="360"/>
      <c r="BQ357" s="274">
        <v>151370</v>
      </c>
      <c r="BR357" s="340"/>
      <c r="BS357" s="340"/>
      <c r="BT357" s="340"/>
      <c r="BU357" s="340"/>
      <c r="BV357" s="340"/>
      <c r="BW357" s="340"/>
      <c r="BX357" s="340"/>
      <c r="BY357" s="340"/>
      <c r="BZ357" s="340"/>
      <c r="CA357" s="360"/>
      <c r="CB357" s="360"/>
      <c r="CC357" s="360"/>
      <c r="CD357" s="360"/>
      <c r="CE357" s="360"/>
      <c r="CF357" s="360"/>
      <c r="CG357" s="338"/>
      <c r="CH357" s="338"/>
      <c r="CI357" s="338"/>
      <c r="CJ357" s="338"/>
      <c r="CK357" s="338"/>
      <c r="CL357" s="338"/>
      <c r="CM357" s="338"/>
      <c r="CN357" s="338"/>
      <c r="CO357" s="338"/>
      <c r="CP357" s="338"/>
      <c r="CQ357" s="338"/>
      <c r="CR357" s="338"/>
      <c r="CS357" s="338"/>
      <c r="CT357" s="338"/>
      <c r="CU357" s="338"/>
      <c r="CV357" s="338"/>
      <c r="CW357" s="338"/>
      <c r="CX357" s="338"/>
      <c r="CY357" s="338"/>
    </row>
    <row r="358" spans="2:103" s="332" customFormat="1" ht="18" hidden="1">
      <c r="B358" s="333"/>
      <c r="C358" s="333"/>
      <c r="F358" s="334"/>
      <c r="I358" s="333"/>
      <c r="J358" s="333"/>
      <c r="K358" s="333"/>
      <c r="L358" s="333"/>
      <c r="M358" s="333"/>
      <c r="N358" s="333"/>
      <c r="O358" s="333"/>
      <c r="P358" s="333"/>
      <c r="Q358" s="333"/>
      <c r="R358" s="333"/>
      <c r="S358" s="333"/>
      <c r="T358" s="333"/>
      <c r="U358" s="333"/>
      <c r="Y358" s="333"/>
      <c r="Z358" s="333"/>
      <c r="AA358" s="333"/>
      <c r="AB358" s="335"/>
      <c r="AC358" s="335"/>
      <c r="BL358" s="274">
        <v>154980</v>
      </c>
      <c r="BM358" s="338"/>
      <c r="BN358" s="339">
        <v>77</v>
      </c>
      <c r="BO358" s="360"/>
      <c r="BP358" s="360"/>
      <c r="BQ358" s="274">
        <v>154980</v>
      </c>
      <c r="BR358" s="340"/>
      <c r="BS358" s="340"/>
      <c r="BT358" s="340"/>
      <c r="BU358" s="340"/>
      <c r="BV358" s="340"/>
      <c r="BW358" s="340"/>
      <c r="BX358" s="340"/>
      <c r="BY358" s="340"/>
      <c r="BZ358" s="340"/>
      <c r="CA358" s="360"/>
      <c r="CB358" s="360"/>
      <c r="CC358" s="360"/>
      <c r="CD358" s="360"/>
      <c r="CE358" s="360"/>
      <c r="CF358" s="360"/>
      <c r="CG358" s="338"/>
      <c r="CH358" s="338"/>
      <c r="CI358" s="338"/>
      <c r="CJ358" s="338"/>
      <c r="CK358" s="338"/>
      <c r="CL358" s="338"/>
      <c r="CM358" s="338"/>
      <c r="CN358" s="338"/>
      <c r="CO358" s="338"/>
      <c r="CP358" s="338"/>
      <c r="CQ358" s="338"/>
      <c r="CR358" s="338"/>
      <c r="CS358" s="338"/>
      <c r="CT358" s="338"/>
      <c r="CU358" s="338"/>
      <c r="CV358" s="338"/>
      <c r="CW358" s="338"/>
      <c r="CX358" s="338"/>
      <c r="CY358" s="338"/>
    </row>
    <row r="359" spans="2:103" s="332" customFormat="1" ht="18" hidden="1">
      <c r="B359" s="333"/>
      <c r="C359" s="333"/>
      <c r="F359" s="334"/>
      <c r="I359" s="333"/>
      <c r="J359" s="333"/>
      <c r="K359" s="333"/>
      <c r="L359" s="333"/>
      <c r="M359" s="333"/>
      <c r="N359" s="333"/>
      <c r="O359" s="333"/>
      <c r="P359" s="333"/>
      <c r="Q359" s="333"/>
      <c r="R359" s="333"/>
      <c r="S359" s="333"/>
      <c r="T359" s="333"/>
      <c r="U359" s="333"/>
      <c r="Y359" s="333"/>
      <c r="Z359" s="333"/>
      <c r="AA359" s="333"/>
      <c r="AB359" s="335"/>
      <c r="AC359" s="335"/>
      <c r="BL359" s="274">
        <v>158880</v>
      </c>
      <c r="BM359" s="338"/>
      <c r="BN359" s="339">
        <v>78</v>
      </c>
      <c r="BO359" s="360"/>
      <c r="BP359" s="360"/>
      <c r="BQ359" s="274">
        <v>158880</v>
      </c>
      <c r="BR359" s="361"/>
      <c r="BS359" s="361"/>
      <c r="BT359" s="361"/>
      <c r="BU359" s="361"/>
      <c r="BV359" s="361"/>
      <c r="BW359" s="361"/>
      <c r="BX359" s="361"/>
      <c r="BY359" s="360"/>
      <c r="BZ359" s="360"/>
      <c r="CA359" s="360"/>
      <c r="CB359" s="360"/>
      <c r="CC359" s="360"/>
      <c r="CD359" s="360"/>
      <c r="CE359" s="360" t="str">
        <f>IF(CE361=0," ",IF(CE361=1,"One Lakh",CONCATENATE(CE360," ",CE362)))</f>
        <v/>
      </c>
      <c r="CF359" s="360" t="str">
        <f>IF(CF361=0," ",IF(CF361=1,"One Thousand",CONCATENATE(CF360," ",CF362)))</f>
        <v/>
      </c>
      <c r="CG359" s="338" t="str">
        <f>IF(CG361=0," ",IF(CG361=1,"One Hundred",CONCATENATE(CG360," ",CG362)))</f>
        <v/>
      </c>
      <c r="CH359" s="338" t="str">
        <f>IF(CH361=0," ",IF(AND(CE361=0,CF361=0,CG361=0),CH360,CONCATENATE("and"," ",CH360)))</f>
        <v/>
      </c>
      <c r="CI359" s="338"/>
      <c r="CJ359" s="338"/>
      <c r="CK359" s="338"/>
      <c r="CL359" s="338"/>
      <c r="CM359" s="338"/>
      <c r="CN359" s="338"/>
      <c r="CO359" s="338"/>
      <c r="CP359" s="338"/>
      <c r="CQ359" s="338"/>
      <c r="CR359" s="338"/>
      <c r="CS359" s="338"/>
      <c r="CT359" s="338"/>
      <c r="CU359" s="338"/>
      <c r="CV359" s="338"/>
      <c r="CW359" s="338"/>
      <c r="CX359" s="338"/>
      <c r="CY359" s="338"/>
    </row>
    <row r="360" spans="2:103" s="332" customFormat="1" ht="18" hidden="1">
      <c r="B360" s="333"/>
      <c r="C360" s="333"/>
      <c r="F360" s="334"/>
      <c r="I360" s="333"/>
      <c r="J360" s="333"/>
      <c r="K360" s="333"/>
      <c r="L360" s="333"/>
      <c r="M360" s="333"/>
      <c r="N360" s="333"/>
      <c r="O360" s="333"/>
      <c r="P360" s="333"/>
      <c r="Q360" s="333"/>
      <c r="R360" s="333"/>
      <c r="S360" s="333"/>
      <c r="T360" s="333"/>
      <c r="U360" s="333"/>
      <c r="Y360" s="333"/>
      <c r="Z360" s="333"/>
      <c r="AA360" s="333"/>
      <c r="AB360" s="335"/>
      <c r="AC360" s="335"/>
      <c r="BL360" s="274">
        <v>162780</v>
      </c>
      <c r="BM360" s="338"/>
      <c r="BN360" s="339">
        <v>79</v>
      </c>
      <c r="BO360" s="339"/>
      <c r="BP360" s="339"/>
      <c r="BQ360" s="274">
        <v>162780</v>
      </c>
      <c r="BR360" s="340"/>
      <c r="BS360" s="340"/>
      <c r="BT360" s="340"/>
      <c r="BU360" s="340"/>
      <c r="BV360" s="340"/>
      <c r="BW360" s="340"/>
      <c r="BX360" s="340"/>
      <c r="BY360" s="339"/>
      <c r="BZ360" s="339"/>
      <c r="CA360" s="339"/>
      <c r="CB360" s="339"/>
      <c r="CC360" s="360"/>
      <c r="CD360" s="360"/>
      <c r="CE360" s="360"/>
      <c r="CF360" s="360"/>
      <c r="CG360" s="338"/>
      <c r="CH360" s="338"/>
      <c r="CI360" s="338"/>
      <c r="CJ360" s="338"/>
      <c r="CK360" s="338"/>
      <c r="CL360" s="338"/>
      <c r="CM360" s="338"/>
      <c r="CN360" s="338"/>
      <c r="CO360" s="338"/>
      <c r="CP360" s="338"/>
      <c r="CQ360" s="338"/>
      <c r="CR360" s="338"/>
      <c r="CS360" s="338"/>
      <c r="CT360" s="338"/>
      <c r="CU360" s="338"/>
      <c r="CV360" s="338"/>
      <c r="CW360" s="338"/>
      <c r="CX360" s="338"/>
      <c r="CY360" s="338"/>
    </row>
    <row r="361" spans="2:103" s="332" customFormat="1" ht="18" hidden="1">
      <c r="B361" s="333"/>
      <c r="C361" s="333"/>
      <c r="F361" s="334"/>
      <c r="I361" s="333"/>
      <c r="J361" s="333"/>
      <c r="K361" s="333"/>
      <c r="L361" s="333"/>
      <c r="M361" s="333"/>
      <c r="N361" s="333"/>
      <c r="O361" s="333"/>
      <c r="P361" s="333"/>
      <c r="Q361" s="333"/>
      <c r="R361" s="333"/>
      <c r="S361" s="333"/>
      <c r="T361" s="333"/>
      <c r="U361" s="333"/>
      <c r="Y361" s="333"/>
      <c r="Z361" s="333"/>
      <c r="AA361" s="333"/>
      <c r="AB361" s="335"/>
      <c r="AC361" s="335"/>
      <c r="BL361" s="274">
        <v>166680</v>
      </c>
      <c r="BN361" s="339">
        <v>80</v>
      </c>
      <c r="BO361" s="339"/>
      <c r="BP361" s="339"/>
      <c r="BQ361" s="274">
        <v>166680</v>
      </c>
      <c r="BR361" s="340"/>
      <c r="BS361" s="340"/>
      <c r="BT361" s="340"/>
      <c r="BU361" s="340"/>
      <c r="BV361" s="340"/>
      <c r="BW361" s="340"/>
      <c r="BX361" s="340"/>
      <c r="BY361" s="339"/>
      <c r="BZ361" s="354"/>
      <c r="CA361" s="354"/>
      <c r="CB361" s="354"/>
      <c r="CC361" s="362"/>
      <c r="CD361" s="362"/>
      <c r="CE361" s="362"/>
      <c r="CF361" s="362"/>
    </row>
    <row r="362" spans="2:103" s="332" customFormat="1" ht="18" hidden="1">
      <c r="B362" s="333"/>
      <c r="C362" s="333"/>
      <c r="F362" s="334"/>
      <c r="I362" s="333"/>
      <c r="J362" s="333"/>
      <c r="K362" s="333"/>
      <c r="L362" s="333"/>
      <c r="M362" s="333"/>
      <c r="N362" s="333"/>
      <c r="O362" s="333"/>
      <c r="P362" s="333"/>
      <c r="Q362" s="333"/>
      <c r="R362" s="333"/>
      <c r="S362" s="333"/>
      <c r="T362" s="333"/>
      <c r="U362" s="333"/>
      <c r="Y362" s="333"/>
      <c r="Z362" s="333"/>
      <c r="AA362" s="333"/>
      <c r="AB362" s="335"/>
      <c r="AC362" s="335"/>
      <c r="BL362" s="274">
        <v>170580</v>
      </c>
      <c r="BN362" s="339">
        <v>81</v>
      </c>
      <c r="BO362" s="345">
        <v>12</v>
      </c>
      <c r="BP362" s="345">
        <v>3</v>
      </c>
      <c r="BQ362" s="274">
        <v>170580</v>
      </c>
      <c r="BR362" s="340"/>
      <c r="BS362" s="340"/>
      <c r="BT362" s="340"/>
      <c r="BU362" s="340"/>
      <c r="BV362" s="340"/>
      <c r="BW362" s="340"/>
      <c r="BX362" s="340"/>
      <c r="BY362" s="339"/>
      <c r="BZ362" s="354"/>
      <c r="CA362" s="354"/>
      <c r="CB362" s="354"/>
      <c r="CC362" s="362"/>
      <c r="CD362" s="362"/>
      <c r="CE362" s="362"/>
      <c r="CF362" s="362"/>
    </row>
    <row r="363" spans="2:103" s="332" customFormat="1" ht="18" hidden="1">
      <c r="B363" s="333"/>
      <c r="C363" s="333"/>
      <c r="F363" s="334"/>
      <c r="I363" s="333"/>
      <c r="J363" s="333"/>
      <c r="K363" s="333"/>
      <c r="L363" s="333"/>
      <c r="M363" s="333"/>
      <c r="N363" s="333"/>
      <c r="O363" s="333"/>
      <c r="P363" s="333"/>
      <c r="Q363" s="333"/>
      <c r="R363" s="333"/>
      <c r="S363" s="333"/>
      <c r="T363" s="333"/>
      <c r="U363" s="333"/>
      <c r="Y363" s="333"/>
      <c r="Z363" s="333"/>
      <c r="AA363" s="333"/>
      <c r="AB363" s="335"/>
      <c r="AC363" s="335"/>
      <c r="BN363" s="362"/>
      <c r="BO363" s="363"/>
      <c r="BP363" s="339">
        <f>VLOOKUP(BP362,BN282:BX285,11,FALSE)</f>
        <v>2022</v>
      </c>
      <c r="BQ363" s="339"/>
      <c r="BR363" s="340"/>
      <c r="BS363" s="340"/>
      <c r="BT363" s="340"/>
      <c r="BU363" s="340"/>
      <c r="BV363" s="340"/>
      <c r="BW363" s="340"/>
      <c r="BX363" s="340"/>
      <c r="BY363" s="339"/>
      <c r="BZ363" s="354"/>
      <c r="CA363" s="354"/>
      <c r="CB363" s="354"/>
      <c r="CC363" s="362"/>
      <c r="CD363" s="362"/>
      <c r="CE363" s="362"/>
      <c r="CF363" s="362"/>
    </row>
    <row r="364" spans="2:103" s="332" customFormat="1" ht="18" hidden="1">
      <c r="B364" s="333"/>
      <c r="C364" s="333"/>
      <c r="F364" s="334"/>
      <c r="I364" s="333"/>
      <c r="J364" s="333"/>
      <c r="K364" s="333"/>
      <c r="L364" s="333"/>
      <c r="M364" s="333"/>
      <c r="N364" s="333"/>
      <c r="O364" s="333"/>
      <c r="P364" s="333"/>
      <c r="Q364" s="333"/>
      <c r="R364" s="333"/>
      <c r="S364" s="333"/>
      <c r="T364" s="333"/>
      <c r="U364" s="333"/>
      <c r="Y364" s="333"/>
      <c r="Z364" s="333"/>
      <c r="AA364" s="333"/>
      <c r="AB364" s="335"/>
      <c r="AC364" s="335"/>
      <c r="BN364" s="362"/>
      <c r="BO364" s="339">
        <v>1</v>
      </c>
      <c r="BP364" s="339" t="s">
        <v>282</v>
      </c>
      <c r="BQ364" s="339"/>
      <c r="BR364" s="339"/>
      <c r="BS364" s="339"/>
      <c r="BT364" s="339"/>
      <c r="BU364" s="339"/>
      <c r="BV364" s="339"/>
      <c r="BW364" s="339"/>
      <c r="BX364" s="339"/>
      <c r="BY364" s="339"/>
      <c r="BZ364" s="354"/>
      <c r="CA364" s="354"/>
      <c r="CB364" s="354"/>
      <c r="CC364" s="362"/>
      <c r="CD364" s="362"/>
      <c r="CE364" s="362"/>
      <c r="CF364" s="362"/>
    </row>
    <row r="365" spans="2:103" s="332" customFormat="1" ht="18" hidden="1">
      <c r="B365" s="333"/>
      <c r="C365" s="333"/>
      <c r="F365" s="334"/>
      <c r="I365" s="333"/>
      <c r="J365" s="333"/>
      <c r="K365" s="333"/>
      <c r="L365" s="333"/>
      <c r="M365" s="333"/>
      <c r="N365" s="333"/>
      <c r="O365" s="333"/>
      <c r="P365" s="333"/>
      <c r="Q365" s="333"/>
      <c r="R365" s="333"/>
      <c r="S365" s="333"/>
      <c r="T365" s="333"/>
      <c r="U365" s="333"/>
      <c r="Y365" s="333"/>
      <c r="Z365" s="333"/>
      <c r="AA365" s="333"/>
      <c r="AB365" s="335"/>
      <c r="AC365" s="335"/>
      <c r="BN365" s="362"/>
      <c r="BO365" s="339"/>
      <c r="BP365" s="339"/>
      <c r="BQ365" s="363">
        <f>DATE(BP363,BO362,BO364)</f>
        <v>44896</v>
      </c>
      <c r="BR365" s="339"/>
      <c r="BS365" s="339"/>
      <c r="BT365" s="339">
        <f>INT(BT366/10)</f>
        <v>1</v>
      </c>
      <c r="BU365" s="339">
        <f>INT(BT366-BT365*10)</f>
        <v>2</v>
      </c>
      <c r="BV365" s="339"/>
      <c r="BW365" s="339"/>
      <c r="BX365" s="339"/>
      <c r="BY365" s="339"/>
      <c r="BZ365" s="354"/>
      <c r="CA365" s="354"/>
      <c r="CB365" s="354"/>
      <c r="CC365" s="362"/>
      <c r="CD365" s="362"/>
      <c r="CE365" s="362"/>
      <c r="CF365" s="362"/>
    </row>
    <row r="366" spans="2:103" s="332" customFormat="1" ht="18" hidden="1">
      <c r="B366" s="333"/>
      <c r="C366" s="333"/>
      <c r="F366" s="334"/>
      <c r="I366" s="333"/>
      <c r="J366" s="333"/>
      <c r="K366" s="333"/>
      <c r="L366" s="333"/>
      <c r="M366" s="333"/>
      <c r="N366" s="333"/>
      <c r="O366" s="333"/>
      <c r="P366" s="333"/>
      <c r="Q366" s="333"/>
      <c r="R366" s="333"/>
      <c r="S366" s="333"/>
      <c r="T366" s="333"/>
      <c r="U366" s="333"/>
      <c r="Y366" s="333"/>
      <c r="Z366" s="333"/>
      <c r="AA366" s="333"/>
      <c r="AB366" s="335"/>
      <c r="AC366" s="335"/>
      <c r="BN366" s="362"/>
      <c r="BO366" s="339"/>
      <c r="BP366" s="339"/>
      <c r="BQ366" s="339"/>
      <c r="BR366" s="339" t="s">
        <v>18</v>
      </c>
      <c r="BS366" s="363">
        <f>BQ365</f>
        <v>44896</v>
      </c>
      <c r="BT366" s="339">
        <f>MONTH(BS366)</f>
        <v>12</v>
      </c>
      <c r="BU366" s="339">
        <f>YEAR(BS366)</f>
        <v>2022</v>
      </c>
      <c r="BV366" s="339">
        <f>BU366-2000</f>
        <v>22</v>
      </c>
      <c r="BW366" s="339">
        <f>INT(BV366/10)</f>
        <v>2</v>
      </c>
      <c r="BX366" s="339">
        <f>INT(BV366-BW366*10)</f>
        <v>2</v>
      </c>
      <c r="BY366" s="339"/>
      <c r="BZ366" s="354"/>
      <c r="CA366" s="354"/>
      <c r="CB366" s="354"/>
      <c r="CC366" s="362"/>
      <c r="CD366" s="362"/>
      <c r="CE366" s="362"/>
      <c r="CF366" s="362"/>
    </row>
    <row r="367" spans="2:103" s="332" customFormat="1" ht="18" hidden="1">
      <c r="B367" s="333"/>
      <c r="C367" s="333"/>
      <c r="F367" s="334"/>
      <c r="I367" s="333"/>
      <c r="J367" s="333"/>
      <c r="K367" s="333"/>
      <c r="L367" s="333"/>
      <c r="M367" s="333"/>
      <c r="N367" s="333"/>
      <c r="O367" s="333"/>
      <c r="P367" s="333"/>
      <c r="Q367" s="333"/>
      <c r="R367" s="333"/>
      <c r="S367" s="333"/>
      <c r="T367" s="333"/>
      <c r="U367" s="333"/>
      <c r="Y367" s="333"/>
      <c r="Z367" s="333"/>
      <c r="AA367" s="333"/>
      <c r="AB367" s="335"/>
      <c r="AC367" s="335"/>
      <c r="BN367" s="362"/>
      <c r="BO367" s="354"/>
      <c r="BP367" s="354"/>
      <c r="BQ367" s="354"/>
      <c r="BR367" s="354"/>
      <c r="BS367" s="354"/>
      <c r="BT367" s="354"/>
      <c r="BU367" s="354"/>
      <c r="BV367" s="354"/>
      <c r="BW367" s="354"/>
      <c r="BX367" s="354"/>
      <c r="BY367" s="354"/>
      <c r="BZ367" s="354"/>
      <c r="CA367" s="354"/>
      <c r="CB367" s="354"/>
      <c r="CC367" s="362"/>
      <c r="CD367" s="362"/>
      <c r="CE367" s="362"/>
      <c r="CF367" s="362"/>
    </row>
    <row r="368" spans="2:103" s="332" customFormat="1" ht="18" hidden="1">
      <c r="B368" s="333"/>
      <c r="C368" s="333"/>
      <c r="F368" s="334"/>
      <c r="I368" s="333"/>
      <c r="J368" s="333"/>
      <c r="K368" s="333"/>
      <c r="L368" s="333"/>
      <c r="M368" s="333"/>
      <c r="N368" s="333"/>
      <c r="O368" s="333"/>
      <c r="P368" s="333"/>
      <c r="Q368" s="333"/>
      <c r="R368" s="333"/>
      <c r="S368" s="333"/>
      <c r="T368" s="333"/>
      <c r="U368" s="333"/>
      <c r="Y368" s="333"/>
      <c r="Z368" s="333"/>
      <c r="AA368" s="333"/>
      <c r="AB368" s="335"/>
      <c r="AC368" s="335"/>
      <c r="BN368" s="362"/>
      <c r="BO368" s="362"/>
      <c r="BP368" s="362"/>
      <c r="BQ368" s="362"/>
      <c r="BR368" s="362"/>
      <c r="BS368" s="362"/>
      <c r="BT368" s="362"/>
      <c r="BU368" s="362"/>
      <c r="BV368" s="362"/>
      <c r="BW368" s="362"/>
      <c r="BX368" s="362"/>
      <c r="BY368" s="362"/>
      <c r="BZ368" s="362"/>
      <c r="CA368" s="362"/>
      <c r="CB368" s="362"/>
      <c r="CC368" s="362"/>
      <c r="CD368" s="362"/>
      <c r="CE368" s="362"/>
      <c r="CF368" s="362"/>
    </row>
    <row r="369" spans="2:29" s="332" customFormat="1" hidden="1">
      <c r="B369" s="333"/>
      <c r="C369" s="333"/>
      <c r="F369" s="334"/>
      <c r="I369" s="333"/>
      <c r="J369" s="333"/>
      <c r="K369" s="333"/>
      <c r="L369" s="333"/>
      <c r="M369" s="333"/>
      <c r="N369" s="333"/>
      <c r="O369" s="333"/>
      <c r="P369" s="333"/>
      <c r="Q369" s="333"/>
      <c r="R369" s="333"/>
      <c r="S369" s="333"/>
      <c r="T369" s="333"/>
      <c r="U369" s="333"/>
      <c r="Y369" s="333"/>
      <c r="Z369" s="333"/>
      <c r="AA369" s="333"/>
      <c r="AB369" s="335"/>
      <c r="AC369" s="335"/>
    </row>
    <row r="370" spans="2:29" s="332" customFormat="1" hidden="1">
      <c r="B370" s="333"/>
      <c r="C370" s="333"/>
      <c r="F370" s="334"/>
      <c r="I370" s="333"/>
      <c r="J370" s="333"/>
      <c r="K370" s="333"/>
      <c r="L370" s="333"/>
      <c r="M370" s="333"/>
      <c r="N370" s="333"/>
      <c r="O370" s="333"/>
      <c r="P370" s="333"/>
      <c r="Q370" s="333"/>
      <c r="R370" s="333"/>
      <c r="S370" s="333"/>
      <c r="T370" s="333"/>
      <c r="U370" s="333"/>
      <c r="Y370" s="333"/>
      <c r="Z370" s="333"/>
      <c r="AA370" s="333"/>
      <c r="AB370" s="335"/>
      <c r="AC370" s="335"/>
    </row>
    <row r="371" spans="2:29" s="332" customFormat="1" hidden="1">
      <c r="B371" s="333"/>
      <c r="C371" s="333"/>
      <c r="F371" s="334"/>
      <c r="I371" s="333"/>
      <c r="J371" s="333"/>
      <c r="K371" s="333"/>
      <c r="L371" s="333"/>
      <c r="M371" s="333"/>
      <c r="N371" s="333"/>
      <c r="O371" s="333"/>
      <c r="P371" s="333"/>
      <c r="Q371" s="333"/>
      <c r="R371" s="333"/>
      <c r="S371" s="333"/>
      <c r="T371" s="333"/>
      <c r="U371" s="333"/>
      <c r="Y371" s="333"/>
      <c r="Z371" s="333"/>
      <c r="AA371" s="333"/>
      <c r="AB371" s="335"/>
      <c r="AC371" s="335"/>
    </row>
    <row r="372" spans="2:29" s="332" customFormat="1" hidden="1">
      <c r="B372" s="333"/>
      <c r="C372" s="333"/>
      <c r="F372" s="334"/>
      <c r="I372" s="333"/>
      <c r="J372" s="333"/>
      <c r="K372" s="333"/>
      <c r="L372" s="333"/>
      <c r="M372" s="333"/>
      <c r="N372" s="333"/>
      <c r="O372" s="333"/>
      <c r="P372" s="333"/>
      <c r="Q372" s="333"/>
      <c r="R372" s="333"/>
      <c r="S372" s="333"/>
      <c r="T372" s="333"/>
      <c r="U372" s="333"/>
      <c r="Y372" s="333"/>
      <c r="Z372" s="333"/>
      <c r="AA372" s="333"/>
      <c r="AB372" s="335"/>
      <c r="AC372" s="335"/>
    </row>
    <row r="373" spans="2:29" s="332" customFormat="1" hidden="1">
      <c r="B373" s="333"/>
      <c r="C373" s="333"/>
      <c r="F373" s="334"/>
      <c r="I373" s="333"/>
      <c r="J373" s="333"/>
      <c r="K373" s="333"/>
      <c r="L373" s="333"/>
      <c r="M373" s="333"/>
      <c r="N373" s="333"/>
      <c r="O373" s="333"/>
      <c r="P373" s="333"/>
      <c r="Q373" s="333"/>
      <c r="R373" s="333"/>
      <c r="S373" s="333"/>
      <c r="T373" s="333"/>
      <c r="U373" s="333"/>
      <c r="Y373" s="333"/>
      <c r="Z373" s="333"/>
      <c r="AA373" s="333"/>
      <c r="AB373" s="335"/>
      <c r="AC373" s="335"/>
    </row>
    <row r="374" spans="2:29" s="332" customFormat="1" hidden="1">
      <c r="B374" s="333"/>
      <c r="C374" s="333"/>
      <c r="F374" s="334"/>
      <c r="I374" s="333"/>
      <c r="J374" s="333"/>
      <c r="K374" s="333"/>
      <c r="L374" s="333"/>
      <c r="M374" s="333"/>
      <c r="N374" s="333"/>
      <c r="O374" s="333"/>
      <c r="P374" s="333"/>
      <c r="Q374" s="333"/>
      <c r="R374" s="333"/>
      <c r="S374" s="333"/>
      <c r="T374" s="333"/>
      <c r="U374" s="333"/>
      <c r="Y374" s="333"/>
      <c r="Z374" s="333"/>
      <c r="AA374" s="333"/>
      <c r="AB374" s="335"/>
      <c r="AC374" s="335"/>
    </row>
    <row r="375" spans="2:29" s="332" customFormat="1" hidden="1">
      <c r="B375" s="333"/>
      <c r="C375" s="333"/>
      <c r="F375" s="334"/>
      <c r="I375" s="333"/>
      <c r="J375" s="333"/>
      <c r="K375" s="333"/>
      <c r="L375" s="333"/>
      <c r="M375" s="333"/>
      <c r="N375" s="333"/>
      <c r="O375" s="333"/>
      <c r="P375" s="333"/>
      <c r="Q375" s="333"/>
      <c r="R375" s="333"/>
      <c r="S375" s="333"/>
      <c r="T375" s="333"/>
      <c r="U375" s="333"/>
      <c r="Y375" s="333"/>
      <c r="Z375" s="333"/>
      <c r="AA375" s="333"/>
      <c r="AB375" s="335"/>
      <c r="AC375" s="335"/>
    </row>
    <row r="376" spans="2:29" s="364" customFormat="1">
      <c r="B376" s="365"/>
      <c r="C376" s="365"/>
      <c r="F376" s="366"/>
      <c r="I376" s="365"/>
      <c r="J376" s="365"/>
      <c r="K376" s="365"/>
      <c r="L376" s="365"/>
      <c r="M376" s="365"/>
      <c r="N376" s="365"/>
      <c r="O376" s="365"/>
      <c r="P376" s="365"/>
      <c r="Q376" s="365"/>
      <c r="R376" s="365"/>
      <c r="S376" s="365"/>
      <c r="T376" s="365"/>
      <c r="U376" s="365"/>
      <c r="Y376" s="365"/>
      <c r="Z376" s="365"/>
      <c r="AA376" s="365"/>
      <c r="AB376" s="367"/>
      <c r="AC376" s="367"/>
    </row>
    <row r="377" spans="2:29" s="364" customFormat="1">
      <c r="B377" s="365"/>
      <c r="C377" s="365"/>
      <c r="F377" s="366"/>
      <c r="I377" s="365"/>
      <c r="J377" s="365"/>
      <c r="K377" s="365"/>
      <c r="L377" s="365"/>
      <c r="M377" s="365"/>
      <c r="N377" s="365"/>
      <c r="O377" s="365"/>
      <c r="P377" s="365"/>
      <c r="Q377" s="365"/>
      <c r="R377" s="365"/>
      <c r="S377" s="365"/>
      <c r="T377" s="365"/>
      <c r="U377" s="365"/>
      <c r="Y377" s="365"/>
      <c r="Z377" s="365"/>
      <c r="AA377" s="365"/>
      <c r="AB377" s="367"/>
      <c r="AC377" s="367"/>
    </row>
    <row r="378" spans="2:29" s="364" customFormat="1">
      <c r="B378" s="365"/>
      <c r="C378" s="365"/>
      <c r="F378" s="366"/>
      <c r="I378" s="365"/>
      <c r="J378" s="365"/>
      <c r="K378" s="365"/>
      <c r="L378" s="365"/>
      <c r="M378" s="365"/>
      <c r="N378" s="365"/>
      <c r="O378" s="365"/>
      <c r="P378" s="365"/>
      <c r="Q378" s="365"/>
      <c r="R378" s="365"/>
      <c r="S378" s="365"/>
      <c r="T378" s="365"/>
      <c r="U378" s="365"/>
      <c r="Y378" s="365"/>
      <c r="Z378" s="365"/>
      <c r="AA378" s="365"/>
      <c r="AB378" s="367"/>
      <c r="AC378" s="367"/>
    </row>
    <row r="379" spans="2:29" s="364" customFormat="1">
      <c r="B379" s="365"/>
      <c r="C379" s="365"/>
      <c r="F379" s="366"/>
      <c r="I379" s="365"/>
      <c r="J379" s="365"/>
      <c r="K379" s="365"/>
      <c r="L379" s="365"/>
      <c r="M379" s="365"/>
      <c r="N379" s="365"/>
      <c r="O379" s="365"/>
      <c r="P379" s="365"/>
      <c r="Q379" s="365"/>
      <c r="R379" s="365"/>
      <c r="S379" s="365"/>
      <c r="T379" s="365"/>
      <c r="U379" s="365"/>
      <c r="Y379" s="365"/>
      <c r="Z379" s="365"/>
      <c r="AA379" s="365"/>
      <c r="AB379" s="367"/>
      <c r="AC379" s="367"/>
    </row>
    <row r="380" spans="2:29" s="364" customFormat="1">
      <c r="B380" s="365"/>
      <c r="C380" s="365"/>
      <c r="F380" s="366"/>
      <c r="I380" s="365"/>
      <c r="J380" s="365"/>
      <c r="K380" s="365"/>
      <c r="L380" s="365"/>
      <c r="M380" s="365"/>
      <c r="N380" s="365"/>
      <c r="O380" s="365"/>
      <c r="P380" s="365"/>
      <c r="Q380" s="365"/>
      <c r="R380" s="365"/>
      <c r="S380" s="365"/>
      <c r="T380" s="365"/>
      <c r="U380" s="365"/>
      <c r="Y380" s="365"/>
      <c r="Z380" s="365"/>
      <c r="AA380" s="365"/>
      <c r="AB380" s="367"/>
      <c r="AC380" s="367"/>
    </row>
    <row r="381" spans="2:29" s="364" customFormat="1">
      <c r="B381" s="365"/>
      <c r="C381" s="365"/>
      <c r="F381" s="366"/>
      <c r="I381" s="365"/>
      <c r="J381" s="365"/>
      <c r="K381" s="365"/>
      <c r="L381" s="365"/>
      <c r="M381" s="365"/>
      <c r="N381" s="365"/>
      <c r="O381" s="365"/>
      <c r="P381" s="365"/>
      <c r="Q381" s="365"/>
      <c r="R381" s="365"/>
      <c r="S381" s="365"/>
      <c r="T381" s="365"/>
      <c r="U381" s="365"/>
      <c r="Y381" s="365"/>
      <c r="Z381" s="365"/>
      <c r="AA381" s="365"/>
      <c r="AB381" s="367"/>
      <c r="AC381" s="367"/>
    </row>
    <row r="382" spans="2:29" s="311" customFormat="1">
      <c r="B382" s="324"/>
      <c r="C382" s="324"/>
      <c r="F382" s="325"/>
      <c r="I382" s="324"/>
      <c r="J382" s="324"/>
      <c r="K382" s="324"/>
      <c r="L382" s="324"/>
      <c r="M382" s="324"/>
      <c r="N382" s="324"/>
      <c r="O382" s="324"/>
      <c r="P382" s="324"/>
      <c r="Q382" s="324"/>
      <c r="R382" s="324"/>
      <c r="S382" s="324"/>
      <c r="T382" s="324"/>
      <c r="U382" s="324"/>
      <c r="Y382" s="324"/>
      <c r="Z382" s="324"/>
      <c r="AA382" s="324"/>
      <c r="AB382" s="326"/>
      <c r="AC382" s="326"/>
    </row>
    <row r="383" spans="2:29" s="311" customFormat="1">
      <c r="B383" s="324"/>
      <c r="C383" s="324"/>
      <c r="F383" s="325"/>
      <c r="I383" s="324"/>
      <c r="J383" s="324"/>
      <c r="K383" s="324"/>
      <c r="L383" s="324"/>
      <c r="M383" s="324"/>
      <c r="N383" s="324"/>
      <c r="O383" s="324"/>
      <c r="P383" s="324"/>
      <c r="Q383" s="324"/>
      <c r="R383" s="324"/>
      <c r="S383" s="324"/>
      <c r="T383" s="324"/>
      <c r="U383" s="324"/>
      <c r="Y383" s="324"/>
      <c r="Z383" s="324"/>
      <c r="AA383" s="324"/>
      <c r="AB383" s="326"/>
      <c r="AC383" s="326"/>
    </row>
    <row r="384" spans="2:29" s="311" customFormat="1">
      <c r="B384" s="324"/>
      <c r="C384" s="324"/>
      <c r="F384" s="325"/>
      <c r="I384" s="324"/>
      <c r="J384" s="324"/>
      <c r="K384" s="324"/>
      <c r="L384" s="324"/>
      <c r="M384" s="324"/>
      <c r="N384" s="324"/>
      <c r="O384" s="324"/>
      <c r="P384" s="324"/>
      <c r="Q384" s="324"/>
      <c r="R384" s="324"/>
      <c r="S384" s="324"/>
      <c r="T384" s="324"/>
      <c r="U384" s="324"/>
      <c r="Y384" s="324"/>
      <c r="Z384" s="324"/>
      <c r="AA384" s="324"/>
      <c r="AB384" s="326"/>
      <c r="AC384" s="326"/>
    </row>
    <row r="385" spans="2:29" s="311" customFormat="1">
      <c r="B385" s="324"/>
      <c r="C385" s="324"/>
      <c r="F385" s="325"/>
      <c r="I385" s="324"/>
      <c r="J385" s="324"/>
      <c r="K385" s="324"/>
      <c r="L385" s="324"/>
      <c r="M385" s="324"/>
      <c r="N385" s="324"/>
      <c r="O385" s="324"/>
      <c r="P385" s="324"/>
      <c r="Q385" s="324"/>
      <c r="R385" s="324"/>
      <c r="S385" s="324"/>
      <c r="T385" s="324"/>
      <c r="U385" s="324"/>
      <c r="Y385" s="324"/>
      <c r="Z385" s="324"/>
      <c r="AA385" s="324"/>
      <c r="AB385" s="326"/>
      <c r="AC385" s="326"/>
    </row>
    <row r="386" spans="2:29" s="311" customFormat="1">
      <c r="B386" s="324"/>
      <c r="C386" s="324"/>
      <c r="F386" s="325"/>
      <c r="I386" s="324"/>
      <c r="J386" s="324"/>
      <c r="K386" s="324"/>
      <c r="L386" s="324"/>
      <c r="M386" s="324"/>
      <c r="N386" s="324"/>
      <c r="O386" s="324"/>
      <c r="P386" s="324"/>
      <c r="Q386" s="324"/>
      <c r="R386" s="324"/>
      <c r="S386" s="324"/>
      <c r="T386" s="324"/>
      <c r="U386" s="324"/>
      <c r="Y386" s="324"/>
      <c r="Z386" s="324"/>
      <c r="AA386" s="324"/>
      <c r="AB386" s="326"/>
      <c r="AC386" s="326"/>
    </row>
    <row r="387" spans="2:29" s="311" customFormat="1">
      <c r="B387" s="324"/>
      <c r="C387" s="324"/>
      <c r="F387" s="325"/>
      <c r="I387" s="324"/>
      <c r="J387" s="324"/>
      <c r="K387" s="324"/>
      <c r="L387" s="324"/>
      <c r="M387" s="324"/>
      <c r="N387" s="324"/>
      <c r="O387" s="324"/>
      <c r="P387" s="324"/>
      <c r="Q387" s="324"/>
      <c r="R387" s="324"/>
      <c r="S387" s="324"/>
      <c r="T387" s="324"/>
      <c r="U387" s="324"/>
      <c r="Y387" s="324"/>
      <c r="Z387" s="324"/>
      <c r="AA387" s="324"/>
      <c r="AB387" s="326"/>
      <c r="AC387" s="326"/>
    </row>
    <row r="388" spans="2:29" s="311" customFormat="1">
      <c r="B388" s="324"/>
      <c r="C388" s="324"/>
      <c r="F388" s="325"/>
      <c r="I388" s="324"/>
      <c r="J388" s="324"/>
      <c r="K388" s="324"/>
      <c r="L388" s="324"/>
      <c r="M388" s="324"/>
      <c r="N388" s="324"/>
      <c r="O388" s="324"/>
      <c r="P388" s="324"/>
      <c r="Q388" s="324"/>
      <c r="R388" s="324"/>
      <c r="S388" s="324"/>
      <c r="T388" s="324"/>
      <c r="U388" s="324"/>
      <c r="Y388" s="324"/>
      <c r="Z388" s="324"/>
      <c r="AA388" s="324"/>
      <c r="AB388" s="326"/>
      <c r="AC388" s="326"/>
    </row>
    <row r="389" spans="2:29" s="311" customFormat="1">
      <c r="B389" s="324"/>
      <c r="C389" s="324"/>
      <c r="F389" s="325"/>
      <c r="I389" s="324"/>
      <c r="J389" s="324"/>
      <c r="K389" s="324"/>
      <c r="L389" s="324"/>
      <c r="M389" s="324"/>
      <c r="N389" s="324"/>
      <c r="O389" s="324"/>
      <c r="P389" s="324"/>
      <c r="Q389" s="324"/>
      <c r="R389" s="324"/>
      <c r="S389" s="324"/>
      <c r="T389" s="324"/>
      <c r="U389" s="324"/>
      <c r="Y389" s="324"/>
      <c r="Z389" s="324"/>
      <c r="AA389" s="324"/>
      <c r="AB389" s="326"/>
      <c r="AC389" s="326"/>
    </row>
    <row r="390" spans="2:29" s="311" customFormat="1">
      <c r="B390" s="324"/>
      <c r="C390" s="324"/>
      <c r="F390" s="325"/>
      <c r="I390" s="324"/>
      <c r="J390" s="324"/>
      <c r="K390" s="324"/>
      <c r="L390" s="324"/>
      <c r="M390" s="324"/>
      <c r="N390" s="324"/>
      <c r="O390" s="324"/>
      <c r="P390" s="324"/>
      <c r="Q390" s="324"/>
      <c r="R390" s="324"/>
      <c r="S390" s="324"/>
      <c r="T390" s="324"/>
      <c r="U390" s="324"/>
      <c r="Y390" s="324"/>
      <c r="Z390" s="324"/>
      <c r="AA390" s="324"/>
      <c r="AB390" s="326"/>
      <c r="AC390" s="326"/>
    </row>
    <row r="391" spans="2:29" s="311" customFormat="1">
      <c r="B391" s="324"/>
      <c r="C391" s="324"/>
      <c r="F391" s="325"/>
      <c r="I391" s="324"/>
      <c r="J391" s="324"/>
      <c r="K391" s="324"/>
      <c r="L391" s="324"/>
      <c r="M391" s="324"/>
      <c r="N391" s="324"/>
      <c r="O391" s="324"/>
      <c r="P391" s="324"/>
      <c r="Q391" s="324"/>
      <c r="R391" s="324"/>
      <c r="S391" s="324"/>
      <c r="T391" s="324"/>
      <c r="U391" s="324"/>
      <c r="Y391" s="324"/>
      <c r="Z391" s="324"/>
      <c r="AA391" s="324"/>
      <c r="AB391" s="326"/>
      <c r="AC391" s="326"/>
    </row>
    <row r="392" spans="2:29" s="311" customFormat="1">
      <c r="B392" s="324"/>
      <c r="C392" s="324"/>
      <c r="F392" s="325"/>
      <c r="I392" s="324"/>
      <c r="J392" s="324"/>
      <c r="K392" s="324"/>
      <c r="L392" s="324"/>
      <c r="M392" s="324"/>
      <c r="N392" s="324"/>
      <c r="O392" s="324"/>
      <c r="P392" s="324"/>
      <c r="Q392" s="324"/>
      <c r="R392" s="324"/>
      <c r="S392" s="324"/>
      <c r="T392" s="324"/>
      <c r="U392" s="324"/>
      <c r="Y392" s="324"/>
      <c r="Z392" s="324"/>
      <c r="AA392" s="324"/>
      <c r="AB392" s="326"/>
      <c r="AC392" s="326"/>
    </row>
    <row r="393" spans="2:29" s="311" customFormat="1">
      <c r="B393" s="324"/>
      <c r="C393" s="324"/>
      <c r="F393" s="325"/>
      <c r="I393" s="324"/>
      <c r="J393" s="324"/>
      <c r="K393" s="324"/>
      <c r="L393" s="324"/>
      <c r="M393" s="324"/>
      <c r="N393" s="324"/>
      <c r="O393" s="324"/>
      <c r="P393" s="324"/>
      <c r="Q393" s="324"/>
      <c r="R393" s="324"/>
      <c r="S393" s="324"/>
      <c r="T393" s="324"/>
      <c r="U393" s="324"/>
      <c r="Y393" s="324"/>
      <c r="Z393" s="324"/>
      <c r="AA393" s="324"/>
      <c r="AB393" s="326"/>
      <c r="AC393" s="326"/>
    </row>
    <row r="394" spans="2:29" s="311" customFormat="1">
      <c r="B394" s="324"/>
      <c r="C394" s="324"/>
      <c r="F394" s="325"/>
      <c r="I394" s="324"/>
      <c r="J394" s="324"/>
      <c r="K394" s="324"/>
      <c r="L394" s="324"/>
      <c r="M394" s="324"/>
      <c r="N394" s="324"/>
      <c r="O394" s="324"/>
      <c r="P394" s="324"/>
      <c r="Q394" s="324"/>
      <c r="R394" s="324"/>
      <c r="S394" s="324"/>
      <c r="T394" s="324"/>
      <c r="U394" s="324"/>
      <c r="Y394" s="324"/>
      <c r="Z394" s="324"/>
      <c r="AA394" s="324"/>
      <c r="AB394" s="326"/>
      <c r="AC394" s="326"/>
    </row>
    <row r="395" spans="2:29" s="311" customFormat="1">
      <c r="B395" s="324"/>
      <c r="C395" s="324"/>
      <c r="F395" s="325"/>
      <c r="I395" s="324"/>
      <c r="J395" s="324"/>
      <c r="K395" s="324"/>
      <c r="L395" s="324"/>
      <c r="M395" s="324"/>
      <c r="N395" s="324"/>
      <c r="O395" s="324"/>
      <c r="P395" s="324"/>
      <c r="Q395" s="324"/>
      <c r="R395" s="324"/>
      <c r="S395" s="324"/>
      <c r="T395" s="324"/>
      <c r="U395" s="324"/>
      <c r="Y395" s="324"/>
      <c r="Z395" s="324"/>
      <c r="AA395" s="324"/>
      <c r="AB395" s="326"/>
      <c r="AC395" s="326"/>
    </row>
    <row r="396" spans="2:29" s="311" customFormat="1">
      <c r="B396" s="324"/>
      <c r="C396" s="324"/>
      <c r="F396" s="325"/>
      <c r="I396" s="324"/>
      <c r="J396" s="324"/>
      <c r="K396" s="324"/>
      <c r="L396" s="324"/>
      <c r="M396" s="324"/>
      <c r="N396" s="324"/>
      <c r="O396" s="324"/>
      <c r="P396" s="324"/>
      <c r="Q396" s="324"/>
      <c r="R396" s="324"/>
      <c r="S396" s="324"/>
      <c r="T396" s="324"/>
      <c r="U396" s="324"/>
      <c r="Y396" s="324"/>
      <c r="Z396" s="324"/>
      <c r="AA396" s="324"/>
      <c r="AB396" s="326"/>
      <c r="AC396" s="326"/>
    </row>
    <row r="397" spans="2:29" s="311" customFormat="1">
      <c r="B397" s="324"/>
      <c r="C397" s="324"/>
      <c r="F397" s="325"/>
      <c r="I397" s="324"/>
      <c r="J397" s="324"/>
      <c r="K397" s="324"/>
      <c r="L397" s="324"/>
      <c r="M397" s="324"/>
      <c r="N397" s="324"/>
      <c r="O397" s="324"/>
      <c r="P397" s="324"/>
      <c r="Q397" s="324"/>
      <c r="R397" s="324"/>
      <c r="S397" s="324"/>
      <c r="T397" s="324"/>
      <c r="U397" s="324"/>
      <c r="Y397" s="324"/>
      <c r="Z397" s="324"/>
      <c r="AA397" s="324"/>
      <c r="AB397" s="326"/>
      <c r="AC397" s="326"/>
    </row>
    <row r="398" spans="2:29" s="311" customFormat="1">
      <c r="B398" s="324"/>
      <c r="C398" s="324"/>
      <c r="F398" s="325"/>
      <c r="I398" s="324"/>
      <c r="J398" s="324"/>
      <c r="K398" s="324"/>
      <c r="L398" s="324"/>
      <c r="M398" s="324"/>
      <c r="N398" s="324"/>
      <c r="O398" s="324"/>
      <c r="P398" s="324"/>
      <c r="Q398" s="324"/>
      <c r="R398" s="324"/>
      <c r="S398" s="324"/>
      <c r="T398" s="324"/>
      <c r="U398" s="324"/>
      <c r="Y398" s="324"/>
      <c r="Z398" s="324"/>
      <c r="AA398" s="324"/>
      <c r="AB398" s="326"/>
      <c r="AC398" s="326"/>
    </row>
    <row r="399" spans="2:29" s="311" customFormat="1">
      <c r="B399" s="324"/>
      <c r="C399" s="324"/>
      <c r="F399" s="325"/>
      <c r="I399" s="324"/>
      <c r="J399" s="324"/>
      <c r="K399" s="324"/>
      <c r="L399" s="324"/>
      <c r="M399" s="324"/>
      <c r="N399" s="324"/>
      <c r="O399" s="324"/>
      <c r="P399" s="324"/>
      <c r="Q399" s="324"/>
      <c r="R399" s="324"/>
      <c r="S399" s="324"/>
      <c r="T399" s="324"/>
      <c r="U399" s="324"/>
      <c r="Y399" s="324"/>
      <c r="Z399" s="324"/>
      <c r="AA399" s="324"/>
      <c r="AB399" s="326"/>
      <c r="AC399" s="326"/>
    </row>
    <row r="400" spans="2:29" s="311" customFormat="1">
      <c r="B400" s="324"/>
      <c r="C400" s="324"/>
      <c r="F400" s="325"/>
      <c r="I400" s="324"/>
      <c r="J400" s="324"/>
      <c r="K400" s="324"/>
      <c r="L400" s="324"/>
      <c r="M400" s="324"/>
      <c r="N400" s="324"/>
      <c r="O400" s="324"/>
      <c r="P400" s="324"/>
      <c r="Q400" s="324"/>
      <c r="R400" s="324"/>
      <c r="S400" s="324"/>
      <c r="T400" s="324"/>
      <c r="U400" s="324"/>
      <c r="Y400" s="324"/>
      <c r="Z400" s="324"/>
      <c r="AA400" s="324"/>
      <c r="AB400" s="326"/>
      <c r="AC400" s="326"/>
    </row>
    <row r="401" spans="2:29" s="311" customFormat="1">
      <c r="B401" s="324"/>
      <c r="C401" s="324"/>
      <c r="F401" s="325"/>
      <c r="I401" s="324"/>
      <c r="J401" s="324"/>
      <c r="K401" s="324"/>
      <c r="L401" s="324"/>
      <c r="M401" s="324"/>
      <c r="N401" s="324"/>
      <c r="O401" s="324"/>
      <c r="P401" s="324"/>
      <c r="Q401" s="324"/>
      <c r="R401" s="324"/>
      <c r="S401" s="324"/>
      <c r="T401" s="324"/>
      <c r="U401" s="324"/>
      <c r="Y401" s="324"/>
      <c r="Z401" s="324"/>
      <c r="AA401" s="324"/>
      <c r="AB401" s="326"/>
      <c r="AC401" s="326"/>
    </row>
    <row r="402" spans="2:29" s="311" customFormat="1">
      <c r="B402" s="324"/>
      <c r="C402" s="324"/>
      <c r="F402" s="325"/>
      <c r="I402" s="324"/>
      <c r="J402" s="324"/>
      <c r="K402" s="324"/>
      <c r="L402" s="324"/>
      <c r="M402" s="324"/>
      <c r="N402" s="324"/>
      <c r="O402" s="324"/>
      <c r="P402" s="324"/>
      <c r="Q402" s="324"/>
      <c r="R402" s="324"/>
      <c r="S402" s="324"/>
      <c r="T402" s="324"/>
      <c r="U402" s="324"/>
      <c r="Y402" s="324"/>
      <c r="Z402" s="324"/>
      <c r="AA402" s="324"/>
      <c r="AB402" s="326"/>
      <c r="AC402" s="326"/>
    </row>
    <row r="403" spans="2:29" s="311" customFormat="1">
      <c r="B403" s="324"/>
      <c r="C403" s="324"/>
      <c r="F403" s="325"/>
      <c r="I403" s="324"/>
      <c r="J403" s="324"/>
      <c r="K403" s="324"/>
      <c r="L403" s="324"/>
      <c r="M403" s="324"/>
      <c r="N403" s="324"/>
      <c r="O403" s="324"/>
      <c r="P403" s="324"/>
      <c r="Q403" s="324"/>
      <c r="R403" s="324"/>
      <c r="S403" s="324"/>
      <c r="T403" s="324"/>
      <c r="U403" s="324"/>
      <c r="Y403" s="324"/>
      <c r="Z403" s="324"/>
      <c r="AA403" s="324"/>
      <c r="AB403" s="326"/>
      <c r="AC403" s="326"/>
    </row>
    <row r="404" spans="2:29" s="311" customFormat="1">
      <c r="B404" s="324"/>
      <c r="C404" s="324"/>
      <c r="F404" s="325"/>
      <c r="I404" s="324"/>
      <c r="J404" s="324"/>
      <c r="K404" s="324"/>
      <c r="L404" s="324"/>
      <c r="M404" s="324"/>
      <c r="N404" s="324"/>
      <c r="O404" s="324"/>
      <c r="P404" s="324"/>
      <c r="Q404" s="324"/>
      <c r="R404" s="324"/>
      <c r="S404" s="324"/>
      <c r="T404" s="324"/>
      <c r="U404" s="324"/>
      <c r="Y404" s="324"/>
      <c r="Z404" s="324"/>
      <c r="AA404" s="324"/>
      <c r="AB404" s="326"/>
      <c r="AC404" s="326"/>
    </row>
    <row r="405" spans="2:29" s="311" customFormat="1">
      <c r="B405" s="324"/>
      <c r="C405" s="324"/>
      <c r="F405" s="325"/>
      <c r="I405" s="324"/>
      <c r="J405" s="324"/>
      <c r="K405" s="324"/>
      <c r="L405" s="324"/>
      <c r="M405" s="324"/>
      <c r="N405" s="324"/>
      <c r="O405" s="324"/>
      <c r="P405" s="324"/>
      <c r="Q405" s="324"/>
      <c r="R405" s="324"/>
      <c r="S405" s="324"/>
      <c r="T405" s="324"/>
      <c r="U405" s="324"/>
      <c r="Y405" s="324"/>
      <c r="Z405" s="324"/>
      <c r="AA405" s="324"/>
      <c r="AB405" s="326"/>
      <c r="AC405" s="326"/>
    </row>
    <row r="406" spans="2:29" s="311" customFormat="1">
      <c r="B406" s="324"/>
      <c r="C406" s="324"/>
      <c r="F406" s="325"/>
      <c r="I406" s="324"/>
      <c r="J406" s="324"/>
      <c r="K406" s="324"/>
      <c r="L406" s="324"/>
      <c r="M406" s="324"/>
      <c r="N406" s="324"/>
      <c r="O406" s="324"/>
      <c r="P406" s="324"/>
      <c r="Q406" s="324"/>
      <c r="R406" s="324"/>
      <c r="S406" s="324"/>
      <c r="T406" s="324"/>
      <c r="U406" s="324"/>
      <c r="Y406" s="324"/>
      <c r="Z406" s="324"/>
      <c r="AA406" s="324"/>
      <c r="AB406" s="326"/>
      <c r="AC406" s="326"/>
    </row>
    <row r="407" spans="2:29" s="311" customFormat="1">
      <c r="B407" s="324"/>
      <c r="C407" s="324"/>
      <c r="F407" s="325"/>
      <c r="I407" s="324"/>
      <c r="J407" s="324"/>
      <c r="K407" s="324"/>
      <c r="L407" s="324"/>
      <c r="M407" s="324"/>
      <c r="N407" s="324"/>
      <c r="O407" s="324"/>
      <c r="P407" s="324"/>
      <c r="Q407" s="324"/>
      <c r="R407" s="324"/>
      <c r="S407" s="324"/>
      <c r="T407" s="324"/>
      <c r="U407" s="324"/>
      <c r="Y407" s="324"/>
      <c r="Z407" s="324"/>
      <c r="AA407" s="324"/>
      <c r="AB407" s="326"/>
      <c r="AC407" s="326"/>
    </row>
    <row r="408" spans="2:29" s="311" customFormat="1">
      <c r="B408" s="324"/>
      <c r="C408" s="324"/>
      <c r="F408" s="325"/>
      <c r="I408" s="324"/>
      <c r="J408" s="324"/>
      <c r="K408" s="324"/>
      <c r="L408" s="324"/>
      <c r="M408" s="324"/>
      <c r="N408" s="324"/>
      <c r="O408" s="324"/>
      <c r="P408" s="324"/>
      <c r="Q408" s="324"/>
      <c r="R408" s="324"/>
      <c r="S408" s="324"/>
      <c r="T408" s="324"/>
      <c r="U408" s="324"/>
      <c r="Y408" s="324"/>
      <c r="Z408" s="324"/>
      <c r="AA408" s="324"/>
      <c r="AB408" s="326"/>
      <c r="AC408" s="326"/>
    </row>
    <row r="409" spans="2:29" s="311" customFormat="1">
      <c r="B409" s="324"/>
      <c r="C409" s="324"/>
      <c r="F409" s="325"/>
      <c r="I409" s="324"/>
      <c r="J409" s="324"/>
      <c r="K409" s="324"/>
      <c r="L409" s="324"/>
      <c r="M409" s="324"/>
      <c r="N409" s="324"/>
      <c r="O409" s="324"/>
      <c r="P409" s="324"/>
      <c r="Q409" s="324"/>
      <c r="R409" s="324"/>
      <c r="S409" s="324"/>
      <c r="T409" s="324"/>
      <c r="U409" s="324"/>
      <c r="Y409" s="324"/>
      <c r="Z409" s="324"/>
      <c r="AA409" s="324"/>
      <c r="AB409" s="326"/>
      <c r="AC409" s="326"/>
    </row>
    <row r="410" spans="2:29" s="311" customFormat="1">
      <c r="B410" s="324"/>
      <c r="C410" s="324"/>
      <c r="F410" s="325"/>
      <c r="I410" s="324"/>
      <c r="J410" s="324"/>
      <c r="K410" s="324"/>
      <c r="L410" s="324"/>
      <c r="M410" s="324"/>
      <c r="N410" s="324"/>
      <c r="O410" s="324"/>
      <c r="P410" s="324"/>
      <c r="Q410" s="324"/>
      <c r="R410" s="324"/>
      <c r="S410" s="324"/>
      <c r="T410" s="324"/>
      <c r="U410" s="324"/>
      <c r="Y410" s="324"/>
      <c r="Z410" s="324"/>
      <c r="AA410" s="324"/>
      <c r="AB410" s="326"/>
      <c r="AC410" s="326"/>
    </row>
    <row r="411" spans="2:29" s="311" customFormat="1">
      <c r="B411" s="324"/>
      <c r="C411" s="324"/>
      <c r="F411" s="325"/>
      <c r="I411" s="324"/>
      <c r="J411" s="324"/>
      <c r="K411" s="324"/>
      <c r="L411" s="324"/>
      <c r="M411" s="324"/>
      <c r="N411" s="324"/>
      <c r="O411" s="324"/>
      <c r="P411" s="324"/>
      <c r="Q411" s="324"/>
      <c r="R411" s="324"/>
      <c r="S411" s="324"/>
      <c r="T411" s="324"/>
      <c r="U411" s="324"/>
      <c r="Y411" s="324"/>
      <c r="Z411" s="324"/>
      <c r="AA411" s="324"/>
      <c r="AB411" s="326"/>
      <c r="AC411" s="326"/>
    </row>
    <row r="412" spans="2:29" s="311" customFormat="1">
      <c r="B412" s="324"/>
      <c r="C412" s="324"/>
      <c r="F412" s="325"/>
      <c r="I412" s="324"/>
      <c r="J412" s="324"/>
      <c r="K412" s="324"/>
      <c r="L412" s="324"/>
      <c r="M412" s="324"/>
      <c r="N412" s="324"/>
      <c r="O412" s="324"/>
      <c r="P412" s="324"/>
      <c r="Q412" s="324"/>
      <c r="R412" s="324"/>
      <c r="S412" s="324"/>
      <c r="T412" s="324"/>
      <c r="U412" s="324"/>
      <c r="Y412" s="324"/>
      <c r="Z412" s="324"/>
      <c r="AA412" s="324"/>
      <c r="AB412" s="326"/>
      <c r="AC412" s="326"/>
    </row>
    <row r="413" spans="2:29" s="311" customFormat="1">
      <c r="B413" s="324"/>
      <c r="C413" s="324"/>
      <c r="F413" s="325"/>
      <c r="I413" s="324"/>
      <c r="J413" s="324"/>
      <c r="K413" s="324"/>
      <c r="L413" s="324"/>
      <c r="M413" s="324"/>
      <c r="N413" s="324"/>
      <c r="O413" s="324"/>
      <c r="P413" s="324"/>
      <c r="Q413" s="324"/>
      <c r="R413" s="324"/>
      <c r="S413" s="324"/>
      <c r="T413" s="324"/>
      <c r="U413" s="324"/>
      <c r="Y413" s="324"/>
      <c r="Z413" s="324"/>
      <c r="AA413" s="324"/>
      <c r="AB413" s="326"/>
      <c r="AC413" s="326"/>
    </row>
    <row r="414" spans="2:29" s="311" customFormat="1">
      <c r="B414" s="324"/>
      <c r="C414" s="324"/>
      <c r="F414" s="325"/>
      <c r="I414" s="324"/>
      <c r="J414" s="324"/>
      <c r="K414" s="324"/>
      <c r="L414" s="324"/>
      <c r="M414" s="324"/>
      <c r="N414" s="324"/>
      <c r="O414" s="324"/>
      <c r="P414" s="324"/>
      <c r="Q414" s="324"/>
      <c r="R414" s="324"/>
      <c r="S414" s="324"/>
      <c r="T414" s="324"/>
      <c r="U414" s="324"/>
      <c r="Y414" s="324"/>
      <c r="Z414" s="324"/>
      <c r="AA414" s="324"/>
      <c r="AB414" s="326"/>
      <c r="AC414" s="326"/>
    </row>
    <row r="415" spans="2:29" s="311" customFormat="1">
      <c r="B415" s="324"/>
      <c r="C415" s="324"/>
      <c r="F415" s="325"/>
      <c r="I415" s="324"/>
      <c r="J415" s="324"/>
      <c r="K415" s="324"/>
      <c r="L415" s="324"/>
      <c r="M415" s="324"/>
      <c r="N415" s="324"/>
      <c r="O415" s="324"/>
      <c r="P415" s="324"/>
      <c r="Q415" s="324"/>
      <c r="R415" s="324"/>
      <c r="S415" s="324"/>
      <c r="T415" s="324"/>
      <c r="U415" s="324"/>
      <c r="Y415" s="324"/>
      <c r="Z415" s="324"/>
      <c r="AA415" s="324"/>
      <c r="AB415" s="326"/>
      <c r="AC415" s="326"/>
    </row>
    <row r="416" spans="2:29" s="311" customFormat="1">
      <c r="B416" s="324"/>
      <c r="C416" s="324"/>
      <c r="F416" s="325"/>
      <c r="I416" s="324"/>
      <c r="J416" s="324"/>
      <c r="K416" s="324"/>
      <c r="L416" s="324"/>
      <c r="M416" s="324"/>
      <c r="N416" s="324"/>
      <c r="O416" s="324"/>
      <c r="P416" s="324"/>
      <c r="Q416" s="324"/>
      <c r="R416" s="324"/>
      <c r="S416" s="324"/>
      <c r="T416" s="324"/>
      <c r="U416" s="324"/>
      <c r="Y416" s="324"/>
      <c r="Z416" s="324"/>
      <c r="AA416" s="324"/>
      <c r="AB416" s="326"/>
      <c r="AC416" s="326"/>
    </row>
    <row r="417" spans="2:29" s="311" customFormat="1">
      <c r="B417" s="324"/>
      <c r="C417" s="324"/>
      <c r="F417" s="325"/>
      <c r="I417" s="324"/>
      <c r="J417" s="324"/>
      <c r="K417" s="324"/>
      <c r="L417" s="324"/>
      <c r="M417" s="324"/>
      <c r="N417" s="324"/>
      <c r="O417" s="324"/>
      <c r="P417" s="324"/>
      <c r="Q417" s="324"/>
      <c r="R417" s="324"/>
      <c r="S417" s="324"/>
      <c r="T417" s="324"/>
      <c r="U417" s="324"/>
      <c r="Y417" s="324"/>
      <c r="Z417" s="324"/>
      <c r="AA417" s="324"/>
      <c r="AB417" s="326"/>
      <c r="AC417" s="326"/>
    </row>
    <row r="418" spans="2:29" s="311" customFormat="1">
      <c r="B418" s="324"/>
      <c r="C418" s="324"/>
      <c r="F418" s="325"/>
      <c r="I418" s="324"/>
      <c r="J418" s="324"/>
      <c r="K418" s="324"/>
      <c r="L418" s="324"/>
      <c r="M418" s="324"/>
      <c r="N418" s="324"/>
      <c r="O418" s="324"/>
      <c r="P418" s="324"/>
      <c r="Q418" s="324"/>
      <c r="R418" s="324"/>
      <c r="S418" s="324"/>
      <c r="T418" s="324"/>
      <c r="U418" s="324"/>
      <c r="Y418" s="324"/>
      <c r="Z418" s="324"/>
      <c r="AA418" s="324"/>
      <c r="AB418" s="326"/>
      <c r="AC418" s="326"/>
    </row>
    <row r="419" spans="2:29" s="311" customFormat="1">
      <c r="B419" s="324"/>
      <c r="C419" s="324"/>
      <c r="F419" s="325"/>
      <c r="I419" s="324"/>
      <c r="J419" s="324"/>
      <c r="K419" s="324"/>
      <c r="L419" s="324"/>
      <c r="M419" s="324"/>
      <c r="N419" s="324"/>
      <c r="O419" s="324"/>
      <c r="P419" s="324"/>
      <c r="Q419" s="324"/>
      <c r="R419" s="324"/>
      <c r="S419" s="324"/>
      <c r="T419" s="324"/>
      <c r="U419" s="324"/>
      <c r="Y419" s="324"/>
      <c r="Z419" s="324"/>
      <c r="AA419" s="324"/>
      <c r="AB419" s="326"/>
      <c r="AC419" s="326"/>
    </row>
    <row r="420" spans="2:29" s="311" customFormat="1">
      <c r="B420" s="324"/>
      <c r="C420" s="324"/>
      <c r="F420" s="325"/>
      <c r="I420" s="324"/>
      <c r="J420" s="324"/>
      <c r="K420" s="324"/>
      <c r="L420" s="324"/>
      <c r="M420" s="324"/>
      <c r="N420" s="324"/>
      <c r="O420" s="324"/>
      <c r="P420" s="324"/>
      <c r="Q420" s="324"/>
      <c r="R420" s="324"/>
      <c r="S420" s="324"/>
      <c r="T420" s="324"/>
      <c r="U420" s="324"/>
      <c r="Y420" s="324"/>
      <c r="Z420" s="324"/>
      <c r="AA420" s="324"/>
      <c r="AB420" s="326"/>
      <c r="AC420" s="326"/>
    </row>
    <row r="421" spans="2:29" s="311" customFormat="1">
      <c r="B421" s="324"/>
      <c r="C421" s="324"/>
      <c r="F421" s="325"/>
      <c r="I421" s="324"/>
      <c r="J421" s="324"/>
      <c r="K421" s="324"/>
      <c r="L421" s="324"/>
      <c r="M421" s="324"/>
      <c r="N421" s="324"/>
      <c r="O421" s="324"/>
      <c r="P421" s="324"/>
      <c r="Q421" s="324"/>
      <c r="R421" s="324"/>
      <c r="S421" s="324"/>
      <c r="T421" s="324"/>
      <c r="U421" s="324"/>
      <c r="Y421" s="324"/>
      <c r="Z421" s="324"/>
      <c r="AA421" s="324"/>
      <c r="AB421" s="326"/>
      <c r="AC421" s="326"/>
    </row>
    <row r="422" spans="2:29" s="311" customFormat="1">
      <c r="B422" s="324"/>
      <c r="C422" s="324"/>
      <c r="F422" s="325"/>
      <c r="I422" s="324"/>
      <c r="J422" s="324"/>
      <c r="K422" s="324"/>
      <c r="L422" s="324"/>
      <c r="M422" s="324"/>
      <c r="N422" s="324"/>
      <c r="O422" s="324"/>
      <c r="P422" s="324"/>
      <c r="Q422" s="324"/>
      <c r="R422" s="324"/>
      <c r="S422" s="324"/>
      <c r="T422" s="324"/>
      <c r="U422" s="324"/>
      <c r="Y422" s="324"/>
      <c r="Z422" s="324"/>
      <c r="AA422" s="324"/>
      <c r="AB422" s="326"/>
      <c r="AC422" s="326"/>
    </row>
    <row r="423" spans="2:29" s="311" customFormat="1">
      <c r="B423" s="324"/>
      <c r="C423" s="324"/>
      <c r="F423" s="325"/>
      <c r="I423" s="324"/>
      <c r="J423" s="324"/>
      <c r="K423" s="324"/>
      <c r="L423" s="324"/>
      <c r="M423" s="324"/>
      <c r="N423" s="324"/>
      <c r="O423" s="324"/>
      <c r="P423" s="324"/>
      <c r="Q423" s="324"/>
      <c r="R423" s="324"/>
      <c r="S423" s="324"/>
      <c r="T423" s="324"/>
      <c r="U423" s="324"/>
      <c r="Y423" s="324"/>
      <c r="Z423" s="324"/>
      <c r="AA423" s="324"/>
      <c r="AB423" s="326"/>
      <c r="AC423" s="326"/>
    </row>
    <row r="424" spans="2:29" s="311" customFormat="1">
      <c r="B424" s="324"/>
      <c r="C424" s="324"/>
      <c r="F424" s="325"/>
      <c r="I424" s="324"/>
      <c r="J424" s="324"/>
      <c r="K424" s="324"/>
      <c r="L424" s="324"/>
      <c r="M424" s="324"/>
      <c r="N424" s="324"/>
      <c r="O424" s="324"/>
      <c r="P424" s="324"/>
      <c r="Q424" s="324"/>
      <c r="R424" s="324"/>
      <c r="S424" s="324"/>
      <c r="T424" s="324"/>
      <c r="U424" s="324"/>
      <c r="Y424" s="324"/>
      <c r="Z424" s="324"/>
      <c r="AA424" s="324"/>
      <c r="AB424" s="326"/>
      <c r="AC424" s="326"/>
    </row>
    <row r="425" spans="2:29" s="311" customFormat="1">
      <c r="B425" s="324"/>
      <c r="C425" s="324"/>
      <c r="F425" s="325"/>
      <c r="I425" s="324"/>
      <c r="J425" s="324"/>
      <c r="K425" s="324"/>
      <c r="L425" s="324"/>
      <c r="M425" s="324"/>
      <c r="N425" s="324"/>
      <c r="O425" s="324"/>
      <c r="P425" s="324"/>
      <c r="Q425" s="324"/>
      <c r="R425" s="324"/>
      <c r="S425" s="324"/>
      <c r="T425" s="324"/>
      <c r="U425" s="324"/>
      <c r="Y425" s="324"/>
      <c r="Z425" s="324"/>
      <c r="AA425" s="324"/>
      <c r="AB425" s="326"/>
      <c r="AC425" s="326"/>
    </row>
    <row r="426" spans="2:29" s="311" customFormat="1">
      <c r="B426" s="324"/>
      <c r="C426" s="324"/>
      <c r="F426" s="325"/>
      <c r="I426" s="324"/>
      <c r="J426" s="324"/>
      <c r="K426" s="324"/>
      <c r="L426" s="324"/>
      <c r="M426" s="324"/>
      <c r="N426" s="324"/>
      <c r="O426" s="324"/>
      <c r="P426" s="324"/>
      <c r="Q426" s="324"/>
      <c r="R426" s="324"/>
      <c r="S426" s="324"/>
      <c r="T426" s="324"/>
      <c r="U426" s="324"/>
      <c r="Y426" s="324"/>
      <c r="Z426" s="324"/>
      <c r="AA426" s="324"/>
      <c r="AB426" s="326"/>
      <c r="AC426" s="326"/>
    </row>
    <row r="427" spans="2:29" s="311" customFormat="1">
      <c r="B427" s="324"/>
      <c r="C427" s="324"/>
      <c r="F427" s="325"/>
      <c r="I427" s="324"/>
      <c r="J427" s="324"/>
      <c r="K427" s="324"/>
      <c r="L427" s="324"/>
      <c r="M427" s="324"/>
      <c r="N427" s="324"/>
      <c r="O427" s="324"/>
      <c r="P427" s="324"/>
      <c r="Q427" s="324"/>
      <c r="R427" s="324"/>
      <c r="S427" s="324"/>
      <c r="T427" s="324"/>
      <c r="U427" s="324"/>
      <c r="Y427" s="324"/>
      <c r="Z427" s="324"/>
      <c r="AA427" s="324"/>
      <c r="AB427" s="326"/>
      <c r="AC427" s="326"/>
    </row>
    <row r="428" spans="2:29" s="311" customFormat="1">
      <c r="B428" s="324"/>
      <c r="C428" s="324"/>
      <c r="F428" s="325"/>
      <c r="I428" s="324"/>
      <c r="J428" s="324"/>
      <c r="K428" s="324"/>
      <c r="L428" s="324"/>
      <c r="M428" s="324"/>
      <c r="N428" s="324"/>
      <c r="O428" s="324"/>
      <c r="P428" s="324"/>
      <c r="Q428" s="324"/>
      <c r="R428" s="324"/>
      <c r="S428" s="324"/>
      <c r="T428" s="324"/>
      <c r="U428" s="324"/>
      <c r="Y428" s="324"/>
      <c r="Z428" s="324"/>
      <c r="AA428" s="324"/>
      <c r="AB428" s="326"/>
      <c r="AC428" s="326"/>
    </row>
    <row r="429" spans="2:29" s="311" customFormat="1">
      <c r="B429" s="324"/>
      <c r="C429" s="324"/>
      <c r="F429" s="325"/>
      <c r="I429" s="324"/>
      <c r="J429" s="324"/>
      <c r="K429" s="324"/>
      <c r="L429" s="324"/>
      <c r="M429" s="324"/>
      <c r="N429" s="324"/>
      <c r="O429" s="324"/>
      <c r="P429" s="324"/>
      <c r="Q429" s="324"/>
      <c r="R429" s="324"/>
      <c r="S429" s="324"/>
      <c r="T429" s="324"/>
      <c r="U429" s="324"/>
      <c r="Y429" s="324"/>
      <c r="Z429" s="324"/>
      <c r="AA429" s="324"/>
      <c r="AB429" s="326"/>
      <c r="AC429" s="326"/>
    </row>
    <row r="430" spans="2:29" s="311" customFormat="1">
      <c r="B430" s="324"/>
      <c r="C430" s="324"/>
      <c r="F430" s="325"/>
      <c r="I430" s="324"/>
      <c r="J430" s="324"/>
      <c r="K430" s="324"/>
      <c r="L430" s="324"/>
      <c r="M430" s="324"/>
      <c r="N430" s="324"/>
      <c r="O430" s="324"/>
      <c r="P430" s="324"/>
      <c r="Q430" s="324"/>
      <c r="R430" s="324"/>
      <c r="S430" s="324"/>
      <c r="T430" s="324"/>
      <c r="U430" s="324"/>
      <c r="Y430" s="324"/>
      <c r="Z430" s="324"/>
      <c r="AA430" s="324"/>
      <c r="AB430" s="326"/>
      <c r="AC430" s="326"/>
    </row>
    <row r="431" spans="2:29" s="311" customFormat="1">
      <c r="B431" s="324"/>
      <c r="C431" s="324"/>
      <c r="F431" s="325"/>
      <c r="I431" s="324"/>
      <c r="J431" s="324"/>
      <c r="K431" s="324"/>
      <c r="L431" s="324"/>
      <c r="M431" s="324"/>
      <c r="N431" s="324"/>
      <c r="O431" s="324"/>
      <c r="P431" s="324"/>
      <c r="Q431" s="324"/>
      <c r="R431" s="324"/>
      <c r="S431" s="324"/>
      <c r="T431" s="324"/>
      <c r="U431" s="324"/>
      <c r="Y431" s="324"/>
      <c r="Z431" s="324"/>
      <c r="AA431" s="324"/>
      <c r="AB431" s="326"/>
      <c r="AC431" s="326"/>
    </row>
    <row r="432" spans="2:29" s="311" customFormat="1">
      <c r="B432" s="324"/>
      <c r="C432" s="324"/>
      <c r="F432" s="325"/>
      <c r="I432" s="324"/>
      <c r="J432" s="324"/>
      <c r="K432" s="324"/>
      <c r="L432" s="324"/>
      <c r="M432" s="324"/>
      <c r="N432" s="324"/>
      <c r="O432" s="324"/>
      <c r="P432" s="324"/>
      <c r="Q432" s="324"/>
      <c r="R432" s="324"/>
      <c r="S432" s="324"/>
      <c r="T432" s="324"/>
      <c r="U432" s="324"/>
      <c r="Y432" s="324"/>
      <c r="Z432" s="324"/>
      <c r="AA432" s="324"/>
      <c r="AB432" s="326"/>
      <c r="AC432" s="326"/>
    </row>
    <row r="433" spans="2:29" s="311" customFormat="1">
      <c r="B433" s="324"/>
      <c r="C433" s="324"/>
      <c r="F433" s="325"/>
      <c r="I433" s="324"/>
      <c r="J433" s="324"/>
      <c r="K433" s="324"/>
      <c r="L433" s="324"/>
      <c r="M433" s="324"/>
      <c r="N433" s="324"/>
      <c r="O433" s="324"/>
      <c r="P433" s="324"/>
      <c r="Q433" s="324"/>
      <c r="R433" s="324"/>
      <c r="S433" s="324"/>
      <c r="T433" s="324"/>
      <c r="U433" s="324"/>
      <c r="Y433" s="324"/>
      <c r="Z433" s="324"/>
      <c r="AA433" s="324"/>
      <c r="AB433" s="326"/>
      <c r="AC433" s="326"/>
    </row>
    <row r="434" spans="2:29" s="311" customFormat="1">
      <c r="B434" s="324"/>
      <c r="C434" s="324"/>
      <c r="F434" s="325"/>
      <c r="I434" s="324"/>
      <c r="J434" s="324"/>
      <c r="K434" s="324"/>
      <c r="L434" s="324"/>
      <c r="M434" s="324"/>
      <c r="N434" s="324"/>
      <c r="O434" s="324"/>
      <c r="P434" s="324"/>
      <c r="Q434" s="324"/>
      <c r="R434" s="324"/>
      <c r="S434" s="324"/>
      <c r="T434" s="324"/>
      <c r="U434" s="324"/>
      <c r="Y434" s="324"/>
      <c r="Z434" s="324"/>
      <c r="AA434" s="324"/>
      <c r="AB434" s="326"/>
      <c r="AC434" s="326"/>
    </row>
    <row r="435" spans="2:29" s="311" customFormat="1">
      <c r="B435" s="324"/>
      <c r="C435" s="324"/>
      <c r="F435" s="325"/>
      <c r="I435" s="324"/>
      <c r="J435" s="324"/>
      <c r="K435" s="324"/>
      <c r="L435" s="324"/>
      <c r="M435" s="324"/>
      <c r="N435" s="324"/>
      <c r="O435" s="324"/>
      <c r="P435" s="324"/>
      <c r="Q435" s="324"/>
      <c r="R435" s="324"/>
      <c r="S435" s="324"/>
      <c r="T435" s="324"/>
      <c r="U435" s="324"/>
      <c r="Y435" s="324"/>
      <c r="Z435" s="324"/>
      <c r="AA435" s="324"/>
      <c r="AB435" s="326"/>
      <c r="AC435" s="326"/>
    </row>
    <row r="436" spans="2:29" s="311" customFormat="1">
      <c r="B436" s="324"/>
      <c r="C436" s="324"/>
      <c r="F436" s="325"/>
      <c r="I436" s="324"/>
      <c r="J436" s="324"/>
      <c r="K436" s="324"/>
      <c r="L436" s="324"/>
      <c r="M436" s="324"/>
      <c r="N436" s="324"/>
      <c r="O436" s="324"/>
      <c r="P436" s="324"/>
      <c r="Q436" s="324"/>
      <c r="R436" s="324"/>
      <c r="S436" s="324"/>
      <c r="T436" s="324"/>
      <c r="U436" s="324"/>
      <c r="Y436" s="324"/>
      <c r="Z436" s="324"/>
      <c r="AA436" s="324"/>
      <c r="AB436" s="326"/>
      <c r="AC436" s="326"/>
    </row>
    <row r="437" spans="2:29" s="311" customFormat="1">
      <c r="B437" s="324"/>
      <c r="C437" s="324"/>
      <c r="F437" s="325"/>
      <c r="I437" s="324"/>
      <c r="J437" s="324"/>
      <c r="K437" s="324"/>
      <c r="L437" s="324"/>
      <c r="M437" s="324"/>
      <c r="N437" s="324"/>
      <c r="O437" s="324"/>
      <c r="P437" s="324"/>
      <c r="Q437" s="324"/>
      <c r="R437" s="324"/>
      <c r="S437" s="324"/>
      <c r="T437" s="324"/>
      <c r="U437" s="324"/>
      <c r="Y437" s="324"/>
      <c r="Z437" s="324"/>
      <c r="AA437" s="324"/>
      <c r="AB437" s="326"/>
      <c r="AC437" s="326"/>
    </row>
    <row r="438" spans="2:29" s="311" customFormat="1">
      <c r="B438" s="324"/>
      <c r="C438" s="324"/>
      <c r="F438" s="325"/>
      <c r="I438" s="324"/>
      <c r="J438" s="324"/>
      <c r="K438" s="324"/>
      <c r="L438" s="324"/>
      <c r="M438" s="324"/>
      <c r="N438" s="324"/>
      <c r="O438" s="324"/>
      <c r="P438" s="324"/>
      <c r="Q438" s="324"/>
      <c r="R438" s="324"/>
      <c r="S438" s="324"/>
      <c r="T438" s="324"/>
      <c r="U438" s="324"/>
      <c r="Y438" s="324"/>
      <c r="Z438" s="324"/>
      <c r="AA438" s="324"/>
      <c r="AB438" s="326"/>
      <c r="AC438" s="326"/>
    </row>
    <row r="439" spans="2:29" s="311" customFormat="1">
      <c r="B439" s="324"/>
      <c r="C439" s="324"/>
      <c r="F439" s="325"/>
      <c r="I439" s="324"/>
      <c r="J439" s="324"/>
      <c r="K439" s="324"/>
      <c r="L439" s="324"/>
      <c r="M439" s="324"/>
      <c r="N439" s="324"/>
      <c r="O439" s="324"/>
      <c r="P439" s="324"/>
      <c r="Q439" s="324"/>
      <c r="R439" s="324"/>
      <c r="S439" s="324"/>
      <c r="T439" s="324"/>
      <c r="U439" s="324"/>
      <c r="Y439" s="324"/>
      <c r="Z439" s="324"/>
      <c r="AA439" s="324"/>
      <c r="AB439" s="326"/>
      <c r="AC439" s="326"/>
    </row>
    <row r="440" spans="2:29" s="311" customFormat="1">
      <c r="B440" s="324"/>
      <c r="C440" s="324"/>
      <c r="F440" s="325"/>
      <c r="I440" s="324"/>
      <c r="J440" s="324"/>
      <c r="K440" s="324"/>
      <c r="L440" s="324"/>
      <c r="M440" s="324"/>
      <c r="N440" s="324"/>
      <c r="O440" s="324"/>
      <c r="P440" s="324"/>
      <c r="Q440" s="324"/>
      <c r="R440" s="324"/>
      <c r="S440" s="324"/>
      <c r="T440" s="324"/>
      <c r="U440" s="324"/>
      <c r="Y440" s="324"/>
      <c r="Z440" s="324"/>
      <c r="AA440" s="324"/>
      <c r="AB440" s="326"/>
      <c r="AC440" s="326"/>
    </row>
    <row r="441" spans="2:29" s="311" customFormat="1">
      <c r="B441" s="324"/>
      <c r="C441" s="324"/>
      <c r="F441" s="325"/>
      <c r="I441" s="324"/>
      <c r="J441" s="324"/>
      <c r="K441" s="324"/>
      <c r="L441" s="324"/>
      <c r="M441" s="324"/>
      <c r="N441" s="324"/>
      <c r="O441" s="324"/>
      <c r="P441" s="324"/>
      <c r="Q441" s="324"/>
      <c r="R441" s="324"/>
      <c r="S441" s="324"/>
      <c r="T441" s="324"/>
      <c r="U441" s="324"/>
      <c r="Y441" s="324"/>
      <c r="Z441" s="324"/>
      <c r="AA441" s="324"/>
      <c r="AB441" s="326"/>
      <c r="AC441" s="326"/>
    </row>
    <row r="442" spans="2:29" s="311" customFormat="1">
      <c r="B442" s="324"/>
      <c r="C442" s="324"/>
      <c r="F442" s="325"/>
      <c r="I442" s="324"/>
      <c r="J442" s="324"/>
      <c r="K442" s="324"/>
      <c r="L442" s="324"/>
      <c r="M442" s="324"/>
      <c r="N442" s="324"/>
      <c r="O442" s="324"/>
      <c r="P442" s="324"/>
      <c r="Q442" s="324"/>
      <c r="R442" s="324"/>
      <c r="S442" s="324"/>
      <c r="T442" s="324"/>
      <c r="U442" s="324"/>
      <c r="Y442" s="324"/>
      <c r="Z442" s="324"/>
      <c r="AA442" s="324"/>
      <c r="AB442" s="326"/>
      <c r="AC442" s="326"/>
    </row>
    <row r="443" spans="2:29" s="311" customFormat="1">
      <c r="B443" s="324"/>
      <c r="C443" s="324"/>
      <c r="F443" s="325"/>
      <c r="I443" s="324"/>
      <c r="J443" s="324"/>
      <c r="K443" s="324"/>
      <c r="L443" s="324"/>
      <c r="M443" s="324"/>
      <c r="N443" s="324"/>
      <c r="O443" s="324"/>
      <c r="P443" s="324"/>
      <c r="Q443" s="324"/>
      <c r="R443" s="324"/>
      <c r="S443" s="324"/>
      <c r="T443" s="324"/>
      <c r="U443" s="324"/>
      <c r="Y443" s="324"/>
      <c r="Z443" s="324"/>
      <c r="AA443" s="324"/>
      <c r="AB443" s="326"/>
      <c r="AC443" s="326"/>
    </row>
    <row r="444" spans="2:29" s="311" customFormat="1">
      <c r="B444" s="324"/>
      <c r="C444" s="324"/>
      <c r="F444" s="325"/>
      <c r="I444" s="324"/>
      <c r="J444" s="324"/>
      <c r="K444" s="324"/>
      <c r="L444" s="324"/>
      <c r="M444" s="324"/>
      <c r="N444" s="324"/>
      <c r="O444" s="324"/>
      <c r="P444" s="324"/>
      <c r="Q444" s="324"/>
      <c r="R444" s="324"/>
      <c r="S444" s="324"/>
      <c r="T444" s="324"/>
      <c r="U444" s="324"/>
      <c r="Y444" s="324"/>
      <c r="Z444" s="324"/>
      <c r="AA444" s="324"/>
      <c r="AB444" s="326"/>
      <c r="AC444" s="326"/>
    </row>
    <row r="445" spans="2:29" s="311" customFormat="1">
      <c r="B445" s="324"/>
      <c r="C445" s="324"/>
      <c r="F445" s="325"/>
      <c r="I445" s="324"/>
      <c r="J445" s="324"/>
      <c r="K445" s="324"/>
      <c r="L445" s="324"/>
      <c r="M445" s="324"/>
      <c r="N445" s="324"/>
      <c r="O445" s="324"/>
      <c r="P445" s="324"/>
      <c r="Q445" s="324"/>
      <c r="R445" s="324"/>
      <c r="S445" s="324"/>
      <c r="T445" s="324"/>
      <c r="U445" s="324"/>
      <c r="Y445" s="324"/>
      <c r="Z445" s="324"/>
      <c r="AA445" s="324"/>
      <c r="AB445" s="326"/>
      <c r="AC445" s="326"/>
    </row>
    <row r="446" spans="2:29" s="311" customFormat="1">
      <c r="B446" s="324"/>
      <c r="C446" s="324"/>
      <c r="F446" s="325"/>
      <c r="I446" s="324"/>
      <c r="J446" s="324"/>
      <c r="K446" s="324"/>
      <c r="L446" s="324"/>
      <c r="M446" s="324"/>
      <c r="N446" s="324"/>
      <c r="O446" s="324"/>
      <c r="P446" s="324"/>
      <c r="Q446" s="324"/>
      <c r="R446" s="324"/>
      <c r="S446" s="324"/>
      <c r="T446" s="324"/>
      <c r="U446" s="324"/>
      <c r="Y446" s="324"/>
      <c r="Z446" s="324"/>
      <c r="AA446" s="324"/>
      <c r="AB446" s="326"/>
      <c r="AC446" s="326"/>
    </row>
    <row r="447" spans="2:29" s="311" customFormat="1">
      <c r="B447" s="324"/>
      <c r="C447" s="324"/>
      <c r="F447" s="325"/>
      <c r="I447" s="324"/>
      <c r="J447" s="324"/>
      <c r="K447" s="324"/>
      <c r="L447" s="324"/>
      <c r="M447" s="324"/>
      <c r="N447" s="324"/>
      <c r="O447" s="324"/>
      <c r="P447" s="324"/>
      <c r="Q447" s="324"/>
      <c r="R447" s="324"/>
      <c r="S447" s="324"/>
      <c r="T447" s="324"/>
      <c r="U447" s="324"/>
      <c r="Y447" s="324"/>
      <c r="Z447" s="324"/>
      <c r="AA447" s="324"/>
      <c r="AB447" s="326"/>
      <c r="AC447" s="326"/>
    </row>
    <row r="448" spans="2:29" s="311" customFormat="1">
      <c r="B448" s="324"/>
      <c r="C448" s="324"/>
      <c r="F448" s="325"/>
      <c r="I448" s="324"/>
      <c r="J448" s="324"/>
      <c r="K448" s="324"/>
      <c r="L448" s="324"/>
      <c r="M448" s="324"/>
      <c r="N448" s="324"/>
      <c r="O448" s="324"/>
      <c r="P448" s="324"/>
      <c r="Q448" s="324"/>
      <c r="R448" s="324"/>
      <c r="S448" s="324"/>
      <c r="T448" s="324"/>
      <c r="U448" s="324"/>
      <c r="Y448" s="324"/>
      <c r="Z448" s="324"/>
      <c r="AA448" s="324"/>
      <c r="AB448" s="326"/>
      <c r="AC448" s="326"/>
    </row>
    <row r="449" spans="2:29" s="311" customFormat="1">
      <c r="B449" s="324"/>
      <c r="C449" s="324"/>
      <c r="F449" s="325"/>
      <c r="I449" s="324"/>
      <c r="J449" s="324"/>
      <c r="K449" s="324"/>
      <c r="L449" s="324"/>
      <c r="M449" s="324"/>
      <c r="N449" s="324"/>
      <c r="O449" s="324"/>
      <c r="P449" s="324"/>
      <c r="Q449" s="324"/>
      <c r="R449" s="324"/>
      <c r="S449" s="324"/>
      <c r="T449" s="324"/>
      <c r="U449" s="324"/>
      <c r="Y449" s="324"/>
      <c r="Z449" s="324"/>
      <c r="AA449" s="324"/>
      <c r="AB449" s="326"/>
      <c r="AC449" s="326"/>
    </row>
    <row r="450" spans="2:29" s="311" customFormat="1">
      <c r="B450" s="324"/>
      <c r="C450" s="324"/>
      <c r="F450" s="325"/>
      <c r="I450" s="324"/>
      <c r="J450" s="324"/>
      <c r="K450" s="324"/>
      <c r="L450" s="324"/>
      <c r="M450" s="324"/>
      <c r="N450" s="324"/>
      <c r="O450" s="324"/>
      <c r="P450" s="324"/>
      <c r="Q450" s="324"/>
      <c r="R450" s="324"/>
      <c r="S450" s="324"/>
      <c r="T450" s="324"/>
      <c r="U450" s="324"/>
      <c r="Y450" s="324"/>
      <c r="Z450" s="324"/>
      <c r="AA450" s="324"/>
      <c r="AB450" s="326"/>
      <c r="AC450" s="326"/>
    </row>
    <row r="451" spans="2:29" s="311" customFormat="1">
      <c r="B451" s="324"/>
      <c r="C451" s="324"/>
      <c r="F451" s="325"/>
      <c r="I451" s="324"/>
      <c r="J451" s="324"/>
      <c r="K451" s="324"/>
      <c r="L451" s="324"/>
      <c r="M451" s="324"/>
      <c r="N451" s="324"/>
      <c r="O451" s="324"/>
      <c r="P451" s="324"/>
      <c r="Q451" s="324"/>
      <c r="R451" s="324"/>
      <c r="S451" s="324"/>
      <c r="T451" s="324"/>
      <c r="U451" s="324"/>
      <c r="Y451" s="324"/>
      <c r="Z451" s="324"/>
      <c r="AA451" s="324"/>
      <c r="AB451" s="326"/>
      <c r="AC451" s="326"/>
    </row>
    <row r="452" spans="2:29" s="311" customFormat="1">
      <c r="B452" s="324"/>
      <c r="C452" s="324"/>
      <c r="F452" s="325"/>
      <c r="I452" s="324"/>
      <c r="J452" s="324"/>
      <c r="K452" s="324"/>
      <c r="L452" s="324"/>
      <c r="M452" s="324"/>
      <c r="N452" s="324"/>
      <c r="O452" s="324"/>
      <c r="P452" s="324"/>
      <c r="Q452" s="324"/>
      <c r="R452" s="324"/>
      <c r="S452" s="324"/>
      <c r="T452" s="324"/>
      <c r="U452" s="324"/>
      <c r="Y452" s="324"/>
      <c r="Z452" s="324"/>
      <c r="AA452" s="324"/>
      <c r="AB452" s="326"/>
      <c r="AC452" s="326"/>
    </row>
    <row r="453" spans="2:29" s="311" customFormat="1">
      <c r="B453" s="324"/>
      <c r="C453" s="324"/>
      <c r="F453" s="325"/>
      <c r="I453" s="324"/>
      <c r="J453" s="324"/>
      <c r="K453" s="324"/>
      <c r="L453" s="324"/>
      <c r="M453" s="324"/>
      <c r="N453" s="324"/>
      <c r="O453" s="324"/>
      <c r="P453" s="324"/>
      <c r="Q453" s="324"/>
      <c r="R453" s="324"/>
      <c r="S453" s="324"/>
      <c r="T453" s="324"/>
      <c r="U453" s="324"/>
      <c r="Y453" s="324"/>
      <c r="Z453" s="324"/>
      <c r="AA453" s="324"/>
      <c r="AB453" s="326"/>
      <c r="AC453" s="326"/>
    </row>
    <row r="454" spans="2:29" s="311" customFormat="1">
      <c r="B454" s="324"/>
      <c r="C454" s="324"/>
      <c r="F454" s="325"/>
      <c r="I454" s="324"/>
      <c r="J454" s="324"/>
      <c r="K454" s="324"/>
      <c r="L454" s="324"/>
      <c r="M454" s="324"/>
      <c r="N454" s="324"/>
      <c r="O454" s="324"/>
      <c r="P454" s="324"/>
      <c r="Q454" s="324"/>
      <c r="R454" s="324"/>
      <c r="S454" s="324"/>
      <c r="T454" s="324"/>
      <c r="U454" s="324"/>
      <c r="Y454" s="324"/>
      <c r="Z454" s="324"/>
      <c r="AA454" s="324"/>
      <c r="AB454" s="326"/>
      <c r="AC454" s="326"/>
    </row>
    <row r="455" spans="2:29" s="311" customFormat="1">
      <c r="B455" s="324"/>
      <c r="C455" s="324"/>
      <c r="F455" s="325"/>
      <c r="I455" s="324"/>
      <c r="J455" s="324"/>
      <c r="K455" s="324"/>
      <c r="L455" s="324"/>
      <c r="M455" s="324"/>
      <c r="N455" s="324"/>
      <c r="O455" s="324"/>
      <c r="P455" s="324"/>
      <c r="Q455" s="324"/>
      <c r="R455" s="324"/>
      <c r="S455" s="324"/>
      <c r="T455" s="324"/>
      <c r="U455" s="324"/>
      <c r="Y455" s="324"/>
      <c r="Z455" s="324"/>
      <c r="AA455" s="324"/>
      <c r="AB455" s="326"/>
      <c r="AC455" s="326"/>
    </row>
    <row r="456" spans="2:29" s="311" customFormat="1">
      <c r="B456" s="324"/>
      <c r="C456" s="324"/>
      <c r="F456" s="325"/>
      <c r="I456" s="324"/>
      <c r="J456" s="324"/>
      <c r="K456" s="324"/>
      <c r="L456" s="324"/>
      <c r="M456" s="324"/>
      <c r="N456" s="324"/>
      <c r="O456" s="324"/>
      <c r="P456" s="324"/>
      <c r="Q456" s="324"/>
      <c r="R456" s="324"/>
      <c r="S456" s="324"/>
      <c r="T456" s="324"/>
      <c r="U456" s="324"/>
      <c r="Y456" s="324"/>
      <c r="Z456" s="324"/>
      <c r="AA456" s="324"/>
      <c r="AB456" s="326"/>
      <c r="AC456" s="326"/>
    </row>
    <row r="457" spans="2:29" s="311" customFormat="1">
      <c r="B457" s="324"/>
      <c r="C457" s="324"/>
      <c r="F457" s="325"/>
      <c r="I457" s="324"/>
      <c r="J457" s="324"/>
      <c r="K457" s="324"/>
      <c r="L457" s="324"/>
      <c r="M457" s="324"/>
      <c r="N457" s="324"/>
      <c r="O457" s="324"/>
      <c r="P457" s="324"/>
      <c r="Q457" s="324"/>
      <c r="R457" s="324"/>
      <c r="S457" s="324"/>
      <c r="T457" s="324"/>
      <c r="U457" s="324"/>
      <c r="Y457" s="324"/>
      <c r="Z457" s="324"/>
      <c r="AA457" s="324"/>
      <c r="AB457" s="326"/>
      <c r="AC457" s="326"/>
    </row>
    <row r="458" spans="2:29" s="311" customFormat="1">
      <c r="B458" s="324"/>
      <c r="C458" s="324"/>
      <c r="F458" s="325"/>
      <c r="I458" s="324"/>
      <c r="J458" s="324"/>
      <c r="K458" s="324"/>
      <c r="L458" s="324"/>
      <c r="M458" s="324"/>
      <c r="N458" s="324"/>
      <c r="O458" s="324"/>
      <c r="P458" s="324"/>
      <c r="Q458" s="324"/>
      <c r="R458" s="324"/>
      <c r="S458" s="324"/>
      <c r="T458" s="324"/>
      <c r="U458" s="324"/>
      <c r="Y458" s="324"/>
      <c r="Z458" s="324"/>
      <c r="AA458" s="324"/>
      <c r="AB458" s="326"/>
      <c r="AC458" s="326"/>
    </row>
    <row r="459" spans="2:29" s="311" customFormat="1">
      <c r="B459" s="324"/>
      <c r="C459" s="324"/>
      <c r="F459" s="325"/>
      <c r="I459" s="324"/>
      <c r="J459" s="324"/>
      <c r="K459" s="324"/>
      <c r="L459" s="324"/>
      <c r="M459" s="324"/>
      <c r="N459" s="324"/>
      <c r="O459" s="324"/>
      <c r="P459" s="324"/>
      <c r="Q459" s="324"/>
      <c r="R459" s="324"/>
      <c r="S459" s="324"/>
      <c r="T459" s="324"/>
      <c r="U459" s="324"/>
      <c r="Y459" s="324"/>
      <c r="Z459" s="324"/>
      <c r="AA459" s="324"/>
      <c r="AB459" s="326"/>
      <c r="AC459" s="326"/>
    </row>
    <row r="460" spans="2:29" s="311" customFormat="1">
      <c r="B460" s="324"/>
      <c r="C460" s="324"/>
      <c r="F460" s="325"/>
      <c r="I460" s="324"/>
      <c r="J460" s="324"/>
      <c r="K460" s="324"/>
      <c r="L460" s="324"/>
      <c r="M460" s="324"/>
      <c r="N460" s="324"/>
      <c r="O460" s="324"/>
      <c r="P460" s="324"/>
      <c r="Q460" s="324"/>
      <c r="R460" s="324"/>
      <c r="S460" s="324"/>
      <c r="T460" s="324"/>
      <c r="U460" s="324"/>
      <c r="Y460" s="324"/>
      <c r="Z460" s="324"/>
      <c r="AA460" s="324"/>
      <c r="AB460" s="326"/>
      <c r="AC460" s="326"/>
    </row>
    <row r="461" spans="2:29" s="311" customFormat="1">
      <c r="B461" s="324"/>
      <c r="C461" s="324"/>
      <c r="F461" s="325"/>
      <c r="I461" s="324"/>
      <c r="J461" s="324"/>
      <c r="K461" s="324"/>
      <c r="L461" s="324"/>
      <c r="M461" s="324"/>
      <c r="N461" s="324"/>
      <c r="O461" s="324"/>
      <c r="P461" s="324"/>
      <c r="Q461" s="324"/>
      <c r="R461" s="324"/>
      <c r="S461" s="324"/>
      <c r="T461" s="324"/>
      <c r="U461" s="324"/>
      <c r="Y461" s="324"/>
      <c r="Z461" s="324"/>
      <c r="AA461" s="324"/>
      <c r="AB461" s="326"/>
      <c r="AC461" s="326"/>
    </row>
    <row r="462" spans="2:29" s="311" customFormat="1">
      <c r="B462" s="324"/>
      <c r="C462" s="324"/>
      <c r="F462" s="325"/>
      <c r="I462" s="324"/>
      <c r="J462" s="324"/>
      <c r="K462" s="324"/>
      <c r="L462" s="324"/>
      <c r="M462" s="324"/>
      <c r="N462" s="324"/>
      <c r="O462" s="324"/>
      <c r="P462" s="324"/>
      <c r="Q462" s="324"/>
      <c r="R462" s="324"/>
      <c r="S462" s="324"/>
      <c r="T462" s="324"/>
      <c r="U462" s="324"/>
      <c r="Y462" s="324"/>
      <c r="Z462" s="324"/>
      <c r="AA462" s="324"/>
      <c r="AB462" s="326"/>
      <c r="AC462" s="326"/>
    </row>
    <row r="463" spans="2:29" s="311" customFormat="1">
      <c r="B463" s="324"/>
      <c r="C463" s="324"/>
      <c r="F463" s="325"/>
      <c r="I463" s="324"/>
      <c r="J463" s="324"/>
      <c r="K463" s="324"/>
      <c r="L463" s="324"/>
      <c r="M463" s="324"/>
      <c r="N463" s="324"/>
      <c r="O463" s="324"/>
      <c r="P463" s="324"/>
      <c r="Q463" s="324"/>
      <c r="R463" s="324"/>
      <c r="S463" s="324"/>
      <c r="T463" s="324"/>
      <c r="U463" s="324"/>
      <c r="Y463" s="324"/>
      <c r="Z463" s="324"/>
      <c r="AA463" s="324"/>
      <c r="AB463" s="326"/>
      <c r="AC463" s="326"/>
    </row>
    <row r="464" spans="2:29" s="311" customFormat="1">
      <c r="B464" s="324"/>
      <c r="C464" s="324"/>
      <c r="F464" s="325"/>
      <c r="I464" s="324"/>
      <c r="J464" s="324"/>
      <c r="K464" s="324"/>
      <c r="L464" s="324"/>
      <c r="M464" s="324"/>
      <c r="N464" s="324"/>
      <c r="O464" s="324"/>
      <c r="P464" s="324"/>
      <c r="Q464" s="324"/>
      <c r="R464" s="324"/>
      <c r="S464" s="324"/>
      <c r="T464" s="324"/>
      <c r="U464" s="324"/>
      <c r="Y464" s="324"/>
      <c r="Z464" s="324"/>
      <c r="AA464" s="324"/>
      <c r="AB464" s="326"/>
      <c r="AC464" s="326"/>
    </row>
    <row r="465" spans="2:29" s="311" customFormat="1">
      <c r="B465" s="324"/>
      <c r="C465" s="324"/>
      <c r="F465" s="325"/>
      <c r="I465" s="324"/>
      <c r="J465" s="324"/>
      <c r="K465" s="324"/>
      <c r="L465" s="324"/>
      <c r="M465" s="324"/>
      <c r="N465" s="324"/>
      <c r="O465" s="324"/>
      <c r="P465" s="324"/>
      <c r="Q465" s="324"/>
      <c r="R465" s="324"/>
      <c r="S465" s="324"/>
      <c r="T465" s="324"/>
      <c r="U465" s="324"/>
      <c r="Y465" s="324"/>
      <c r="Z465" s="324"/>
      <c r="AA465" s="324"/>
      <c r="AB465" s="326"/>
      <c r="AC465" s="326"/>
    </row>
    <row r="466" spans="2:29" s="311" customFormat="1">
      <c r="B466" s="324"/>
      <c r="C466" s="324"/>
      <c r="F466" s="325"/>
      <c r="I466" s="324"/>
      <c r="J466" s="324"/>
      <c r="K466" s="324"/>
      <c r="L466" s="324"/>
      <c r="M466" s="324"/>
      <c r="N466" s="324"/>
      <c r="O466" s="324"/>
      <c r="P466" s="324"/>
      <c r="Q466" s="324"/>
      <c r="R466" s="324"/>
      <c r="S466" s="324"/>
      <c r="T466" s="324"/>
      <c r="U466" s="324"/>
      <c r="Y466" s="324"/>
      <c r="Z466" s="324"/>
      <c r="AA466" s="324"/>
      <c r="AB466" s="326"/>
      <c r="AC466" s="326"/>
    </row>
    <row r="467" spans="2:29" s="311" customFormat="1">
      <c r="B467" s="324"/>
      <c r="C467" s="324"/>
      <c r="F467" s="325"/>
      <c r="I467" s="324"/>
      <c r="J467" s="324"/>
      <c r="K467" s="324"/>
      <c r="L467" s="324"/>
      <c r="M467" s="324"/>
      <c r="N467" s="324"/>
      <c r="O467" s="324"/>
      <c r="P467" s="324"/>
      <c r="Q467" s="324"/>
      <c r="R467" s="324"/>
      <c r="S467" s="324"/>
      <c r="T467" s="324"/>
      <c r="U467" s="324"/>
      <c r="Y467" s="324"/>
      <c r="Z467" s="324"/>
      <c r="AA467" s="324"/>
      <c r="AB467" s="326"/>
      <c r="AC467" s="326"/>
    </row>
    <row r="468" spans="2:29" s="311" customFormat="1">
      <c r="B468" s="324"/>
      <c r="C468" s="324"/>
      <c r="F468" s="325"/>
      <c r="I468" s="324"/>
      <c r="J468" s="324"/>
      <c r="K468" s="324"/>
      <c r="L468" s="324"/>
      <c r="M468" s="324"/>
      <c r="N468" s="324"/>
      <c r="O468" s="324"/>
      <c r="P468" s="324"/>
      <c r="Q468" s="324"/>
      <c r="R468" s="324"/>
      <c r="S468" s="324"/>
      <c r="T468" s="324"/>
      <c r="U468" s="324"/>
      <c r="Y468" s="324"/>
      <c r="Z468" s="324"/>
      <c r="AA468" s="324"/>
      <c r="AB468" s="326"/>
      <c r="AC468" s="326"/>
    </row>
    <row r="469" spans="2:29" s="311" customFormat="1">
      <c r="B469" s="324"/>
      <c r="C469" s="324"/>
      <c r="F469" s="325"/>
      <c r="I469" s="324"/>
      <c r="J469" s="324"/>
      <c r="K469" s="324"/>
      <c r="L469" s="324"/>
      <c r="M469" s="324"/>
      <c r="N469" s="324"/>
      <c r="O469" s="324"/>
      <c r="P469" s="324"/>
      <c r="Q469" s="324"/>
      <c r="R469" s="324"/>
      <c r="S469" s="324"/>
      <c r="T469" s="324"/>
      <c r="U469" s="324"/>
      <c r="Y469" s="324"/>
      <c r="Z469" s="324"/>
      <c r="AA469" s="324"/>
      <c r="AB469" s="326"/>
      <c r="AC469" s="326"/>
    </row>
    <row r="470" spans="2:29" s="311" customFormat="1">
      <c r="B470" s="324"/>
      <c r="C470" s="324"/>
      <c r="F470" s="325"/>
      <c r="I470" s="324"/>
      <c r="J470" s="324"/>
      <c r="K470" s="324"/>
      <c r="L470" s="324"/>
      <c r="M470" s="324"/>
      <c r="N470" s="324"/>
      <c r="O470" s="324"/>
      <c r="P470" s="324"/>
      <c r="Q470" s="324"/>
      <c r="R470" s="324"/>
      <c r="S470" s="324"/>
      <c r="T470" s="324"/>
      <c r="U470" s="324"/>
      <c r="Y470" s="324"/>
      <c r="Z470" s="324"/>
      <c r="AA470" s="324"/>
      <c r="AB470" s="326"/>
      <c r="AC470" s="326"/>
    </row>
    <row r="471" spans="2:29" s="311" customFormat="1">
      <c r="B471" s="324"/>
      <c r="C471" s="324"/>
      <c r="F471" s="325"/>
      <c r="I471" s="324"/>
      <c r="J471" s="324"/>
      <c r="K471" s="324"/>
      <c r="L471" s="324"/>
      <c r="M471" s="324"/>
      <c r="N471" s="324"/>
      <c r="O471" s="324"/>
      <c r="P471" s="324"/>
      <c r="Q471" s="324"/>
      <c r="R471" s="324"/>
      <c r="S471" s="324"/>
      <c r="T471" s="324"/>
      <c r="U471" s="324"/>
      <c r="Y471" s="324"/>
      <c r="Z471" s="324"/>
      <c r="AA471" s="324"/>
      <c r="AB471" s="326"/>
      <c r="AC471" s="326"/>
    </row>
    <row r="472" spans="2:29" s="311" customFormat="1">
      <c r="B472" s="324"/>
      <c r="C472" s="324"/>
      <c r="F472" s="325"/>
      <c r="I472" s="324"/>
      <c r="J472" s="324"/>
      <c r="K472" s="324"/>
      <c r="L472" s="324"/>
      <c r="M472" s="324"/>
      <c r="N472" s="324"/>
      <c r="O472" s="324"/>
      <c r="P472" s="324"/>
      <c r="Q472" s="324"/>
      <c r="R472" s="324"/>
      <c r="S472" s="324"/>
      <c r="T472" s="324"/>
      <c r="U472" s="324"/>
      <c r="Y472" s="324"/>
      <c r="Z472" s="324"/>
      <c r="AA472" s="324"/>
      <c r="AB472" s="326"/>
      <c r="AC472" s="326"/>
    </row>
    <row r="473" spans="2:29" s="311" customFormat="1">
      <c r="B473" s="324"/>
      <c r="C473" s="324"/>
      <c r="F473" s="325"/>
      <c r="I473" s="324"/>
      <c r="J473" s="324"/>
      <c r="K473" s="324"/>
      <c r="L473" s="324"/>
      <c r="M473" s="324"/>
      <c r="N473" s="324"/>
      <c r="O473" s="324"/>
      <c r="P473" s="324"/>
      <c r="Q473" s="324"/>
      <c r="R473" s="324"/>
      <c r="S473" s="324"/>
      <c r="T473" s="324"/>
      <c r="U473" s="324"/>
      <c r="Y473" s="324"/>
      <c r="Z473" s="324"/>
      <c r="AA473" s="324"/>
      <c r="AB473" s="326"/>
      <c r="AC473" s="326"/>
    </row>
    <row r="474" spans="2:29" s="311" customFormat="1">
      <c r="B474" s="324"/>
      <c r="C474" s="324"/>
      <c r="F474" s="325"/>
      <c r="I474" s="324"/>
      <c r="J474" s="324"/>
      <c r="K474" s="324"/>
      <c r="L474" s="324"/>
      <c r="M474" s="324"/>
      <c r="N474" s="324"/>
      <c r="O474" s="324"/>
      <c r="P474" s="324"/>
      <c r="Q474" s="324"/>
      <c r="R474" s="324"/>
      <c r="S474" s="324"/>
      <c r="T474" s="324"/>
      <c r="U474" s="324"/>
      <c r="Y474" s="324"/>
      <c r="Z474" s="324"/>
      <c r="AA474" s="324"/>
      <c r="AB474" s="326"/>
      <c r="AC474" s="326"/>
    </row>
    <row r="475" spans="2:29" s="311" customFormat="1">
      <c r="B475" s="324"/>
      <c r="C475" s="324"/>
      <c r="F475" s="325"/>
      <c r="I475" s="324"/>
      <c r="J475" s="324"/>
      <c r="K475" s="324"/>
      <c r="L475" s="324"/>
      <c r="M475" s="324"/>
      <c r="N475" s="324"/>
      <c r="O475" s="324"/>
      <c r="P475" s="324"/>
      <c r="Q475" s="324"/>
      <c r="R475" s="324"/>
      <c r="S475" s="324"/>
      <c r="T475" s="324"/>
      <c r="U475" s="324"/>
      <c r="Y475" s="324"/>
      <c r="Z475" s="324"/>
      <c r="AA475" s="324"/>
      <c r="AB475" s="326"/>
      <c r="AC475" s="326"/>
    </row>
    <row r="476" spans="2:29" s="311" customFormat="1">
      <c r="B476" s="324"/>
      <c r="C476" s="324"/>
      <c r="F476" s="325"/>
      <c r="I476" s="324"/>
      <c r="J476" s="324"/>
      <c r="K476" s="324"/>
      <c r="L476" s="324"/>
      <c r="M476" s="324"/>
      <c r="N476" s="324"/>
      <c r="O476" s="324"/>
      <c r="P476" s="324"/>
      <c r="Q476" s="324"/>
      <c r="R476" s="324"/>
      <c r="S476" s="324"/>
      <c r="T476" s="324"/>
      <c r="U476" s="324"/>
      <c r="Y476" s="324"/>
      <c r="Z476" s="324"/>
      <c r="AA476" s="324"/>
      <c r="AB476" s="326"/>
      <c r="AC476" s="326"/>
    </row>
    <row r="477" spans="2:29" s="311" customFormat="1">
      <c r="B477" s="324"/>
      <c r="C477" s="324"/>
      <c r="F477" s="325"/>
      <c r="I477" s="324"/>
      <c r="J477" s="324"/>
      <c r="K477" s="324"/>
      <c r="L477" s="324"/>
      <c r="M477" s="324"/>
      <c r="N477" s="324"/>
      <c r="O477" s="324"/>
      <c r="P477" s="324"/>
      <c r="Q477" s="324"/>
      <c r="R477" s="324"/>
      <c r="S477" s="324"/>
      <c r="T477" s="324"/>
      <c r="U477" s="324"/>
      <c r="Y477" s="324"/>
      <c r="Z477" s="324"/>
      <c r="AA477" s="324"/>
      <c r="AB477" s="326"/>
      <c r="AC477" s="326"/>
    </row>
    <row r="478" spans="2:29" s="311" customFormat="1">
      <c r="B478" s="324"/>
      <c r="C478" s="324"/>
      <c r="F478" s="325"/>
      <c r="I478" s="324"/>
      <c r="J478" s="324"/>
      <c r="K478" s="324"/>
      <c r="L478" s="324"/>
      <c r="M478" s="324"/>
      <c r="N478" s="324"/>
      <c r="O478" s="324"/>
      <c r="P478" s="324"/>
      <c r="Q478" s="324"/>
      <c r="R478" s="324"/>
      <c r="S478" s="324"/>
      <c r="T478" s="324"/>
      <c r="U478" s="324"/>
      <c r="Y478" s="324"/>
      <c r="Z478" s="324"/>
      <c r="AA478" s="324"/>
      <c r="AB478" s="326"/>
      <c r="AC478" s="326"/>
    </row>
    <row r="479" spans="2:29" s="311" customFormat="1">
      <c r="B479" s="324"/>
      <c r="C479" s="324"/>
      <c r="F479" s="325"/>
      <c r="I479" s="324"/>
      <c r="J479" s="324"/>
      <c r="K479" s="324"/>
      <c r="L479" s="324"/>
      <c r="M479" s="324"/>
      <c r="N479" s="324"/>
      <c r="O479" s="324"/>
      <c r="P479" s="324"/>
      <c r="Q479" s="324"/>
      <c r="R479" s="324"/>
      <c r="S479" s="324"/>
      <c r="T479" s="324"/>
      <c r="U479" s="324"/>
      <c r="Y479" s="324"/>
      <c r="Z479" s="324"/>
      <c r="AA479" s="324"/>
      <c r="AB479" s="326"/>
      <c r="AC479" s="326"/>
    </row>
    <row r="480" spans="2:29" s="311" customFormat="1">
      <c r="B480" s="324"/>
      <c r="C480" s="324"/>
      <c r="F480" s="325"/>
      <c r="I480" s="324"/>
      <c r="J480" s="324"/>
      <c r="K480" s="324"/>
      <c r="L480" s="324"/>
      <c r="M480" s="324"/>
      <c r="N480" s="324"/>
      <c r="O480" s="324"/>
      <c r="P480" s="324"/>
      <c r="Q480" s="324"/>
      <c r="R480" s="324"/>
      <c r="S480" s="324"/>
      <c r="T480" s="324"/>
      <c r="U480" s="324"/>
      <c r="Y480" s="324"/>
      <c r="Z480" s="324"/>
      <c r="AA480" s="324"/>
      <c r="AB480" s="326"/>
      <c r="AC480" s="326"/>
    </row>
    <row r="481" spans="2:29" s="311" customFormat="1">
      <c r="B481" s="324"/>
      <c r="C481" s="324"/>
      <c r="F481" s="325"/>
      <c r="I481" s="324"/>
      <c r="J481" s="324"/>
      <c r="K481" s="324"/>
      <c r="L481" s="324"/>
      <c r="M481" s="324"/>
      <c r="N481" s="324"/>
      <c r="O481" s="324"/>
      <c r="P481" s="324"/>
      <c r="Q481" s="324"/>
      <c r="R481" s="324"/>
      <c r="S481" s="324"/>
      <c r="T481" s="324"/>
      <c r="U481" s="324"/>
      <c r="Y481" s="324"/>
      <c r="Z481" s="324"/>
      <c r="AA481" s="324"/>
      <c r="AB481" s="326"/>
      <c r="AC481" s="326"/>
    </row>
    <row r="482" spans="2:29" s="311" customFormat="1">
      <c r="B482" s="324"/>
      <c r="C482" s="324"/>
      <c r="F482" s="325"/>
      <c r="I482" s="324"/>
      <c r="J482" s="324"/>
      <c r="K482" s="324"/>
      <c r="L482" s="324"/>
      <c r="M482" s="324"/>
      <c r="N482" s="324"/>
      <c r="O482" s="324"/>
      <c r="P482" s="324"/>
      <c r="Q482" s="324"/>
      <c r="R482" s="324"/>
      <c r="S482" s="324"/>
      <c r="T482" s="324"/>
      <c r="U482" s="324"/>
      <c r="Y482" s="324"/>
      <c r="Z482" s="324"/>
      <c r="AA482" s="324"/>
      <c r="AB482" s="326"/>
      <c r="AC482" s="326"/>
    </row>
    <row r="483" spans="2:29" s="311" customFormat="1">
      <c r="B483" s="324"/>
      <c r="C483" s="324"/>
      <c r="F483" s="325"/>
      <c r="I483" s="324"/>
      <c r="J483" s="324"/>
      <c r="K483" s="324"/>
      <c r="L483" s="324"/>
      <c r="M483" s="324"/>
      <c r="N483" s="324"/>
      <c r="O483" s="324"/>
      <c r="P483" s="324"/>
      <c r="Q483" s="324"/>
      <c r="R483" s="324"/>
      <c r="S483" s="324"/>
      <c r="T483" s="324"/>
      <c r="U483" s="324"/>
      <c r="Y483" s="324"/>
      <c r="Z483" s="324"/>
      <c r="AA483" s="324"/>
      <c r="AB483" s="326"/>
      <c r="AC483" s="326"/>
    </row>
    <row r="484" spans="2:29" s="311" customFormat="1">
      <c r="B484" s="324"/>
      <c r="C484" s="324"/>
      <c r="F484" s="325"/>
      <c r="I484" s="324"/>
      <c r="J484" s="324"/>
      <c r="K484" s="324"/>
      <c r="L484" s="324"/>
      <c r="M484" s="324"/>
      <c r="N484" s="324"/>
      <c r="O484" s="324"/>
      <c r="P484" s="324"/>
      <c r="Q484" s="324"/>
      <c r="R484" s="324"/>
      <c r="S484" s="324"/>
      <c r="T484" s="324"/>
      <c r="U484" s="324"/>
      <c r="Y484" s="324"/>
      <c r="Z484" s="324"/>
      <c r="AA484" s="324"/>
      <c r="AB484" s="326"/>
      <c r="AC484" s="326"/>
    </row>
    <row r="485" spans="2:29" s="311" customFormat="1">
      <c r="B485" s="324"/>
      <c r="C485" s="324"/>
      <c r="F485" s="325"/>
      <c r="I485" s="324"/>
      <c r="J485" s="324"/>
      <c r="K485" s="324"/>
      <c r="L485" s="324"/>
      <c r="M485" s="324"/>
      <c r="N485" s="324"/>
      <c r="O485" s="324"/>
      <c r="P485" s="324"/>
      <c r="Q485" s="324"/>
      <c r="R485" s="324"/>
      <c r="S485" s="324"/>
      <c r="T485" s="324"/>
      <c r="U485" s="324"/>
      <c r="Y485" s="324"/>
      <c r="Z485" s="324"/>
      <c r="AA485" s="324"/>
      <c r="AB485" s="326"/>
      <c r="AC485" s="326"/>
    </row>
    <row r="486" spans="2:29" s="311" customFormat="1">
      <c r="B486" s="324"/>
      <c r="C486" s="324"/>
      <c r="F486" s="325"/>
      <c r="I486" s="324"/>
      <c r="J486" s="324"/>
      <c r="K486" s="324"/>
      <c r="L486" s="324"/>
      <c r="M486" s="324"/>
      <c r="N486" s="324"/>
      <c r="O486" s="324"/>
      <c r="P486" s="324"/>
      <c r="Q486" s="324"/>
      <c r="R486" s="324"/>
      <c r="S486" s="324"/>
      <c r="T486" s="324"/>
      <c r="U486" s="324"/>
      <c r="Y486" s="324"/>
      <c r="Z486" s="324"/>
      <c r="AA486" s="324"/>
      <c r="AB486" s="326"/>
      <c r="AC486" s="326"/>
    </row>
    <row r="487" spans="2:29" s="311" customFormat="1">
      <c r="B487" s="324"/>
      <c r="C487" s="324"/>
      <c r="F487" s="325"/>
      <c r="I487" s="324"/>
      <c r="J487" s="324"/>
      <c r="K487" s="324"/>
      <c r="L487" s="324"/>
      <c r="M487" s="324"/>
      <c r="N487" s="324"/>
      <c r="O487" s="324"/>
      <c r="P487" s="324"/>
      <c r="Q487" s="324"/>
      <c r="R487" s="324"/>
      <c r="S487" s="324"/>
      <c r="T487" s="324"/>
      <c r="U487" s="324"/>
      <c r="Y487" s="324"/>
      <c r="Z487" s="324"/>
      <c r="AA487" s="324"/>
      <c r="AB487" s="326"/>
      <c r="AC487" s="326"/>
    </row>
    <row r="488" spans="2:29" s="311" customFormat="1">
      <c r="B488" s="324"/>
      <c r="C488" s="324"/>
      <c r="F488" s="325"/>
      <c r="I488" s="324"/>
      <c r="J488" s="324"/>
      <c r="K488" s="324"/>
      <c r="L488" s="324"/>
      <c r="M488" s="324"/>
      <c r="N488" s="324"/>
      <c r="O488" s="324"/>
      <c r="P488" s="324"/>
      <c r="Q488" s="324"/>
      <c r="R488" s="324"/>
      <c r="S488" s="324"/>
      <c r="T488" s="324"/>
      <c r="U488" s="324"/>
      <c r="Y488" s="324"/>
      <c r="Z488" s="324"/>
      <c r="AA488" s="324"/>
      <c r="AB488" s="326"/>
      <c r="AC488" s="326"/>
    </row>
    <row r="489" spans="2:29" s="311" customFormat="1">
      <c r="B489" s="324"/>
      <c r="C489" s="324"/>
      <c r="F489" s="325"/>
      <c r="I489" s="324"/>
      <c r="J489" s="324"/>
      <c r="K489" s="324"/>
      <c r="L489" s="324"/>
      <c r="M489" s="324"/>
      <c r="N489" s="324"/>
      <c r="O489" s="324"/>
      <c r="P489" s="324"/>
      <c r="Q489" s="324"/>
      <c r="R489" s="324"/>
      <c r="S489" s="324"/>
      <c r="T489" s="324"/>
      <c r="U489" s="324"/>
      <c r="Y489" s="324"/>
      <c r="Z489" s="324"/>
      <c r="AA489" s="324"/>
      <c r="AB489" s="326"/>
      <c r="AC489" s="326"/>
    </row>
    <row r="490" spans="2:29" s="311" customFormat="1">
      <c r="B490" s="324"/>
      <c r="C490" s="324"/>
      <c r="F490" s="325"/>
      <c r="I490" s="324"/>
      <c r="J490" s="324"/>
      <c r="K490" s="324"/>
      <c r="L490" s="324"/>
      <c r="M490" s="324"/>
      <c r="N490" s="324"/>
      <c r="O490" s="324"/>
      <c r="P490" s="324"/>
      <c r="Q490" s="324"/>
      <c r="R490" s="324"/>
      <c r="S490" s="324"/>
      <c r="T490" s="324"/>
      <c r="U490" s="324"/>
      <c r="Y490" s="324"/>
      <c r="Z490" s="324"/>
      <c r="AA490" s="324"/>
      <c r="AB490" s="326"/>
      <c r="AC490" s="326"/>
    </row>
    <row r="491" spans="2:29" s="311" customFormat="1">
      <c r="B491" s="324"/>
      <c r="C491" s="324"/>
      <c r="F491" s="325"/>
      <c r="I491" s="324"/>
      <c r="J491" s="324"/>
      <c r="K491" s="324"/>
      <c r="L491" s="324"/>
      <c r="M491" s="324"/>
      <c r="N491" s="324"/>
      <c r="O491" s="324"/>
      <c r="P491" s="324"/>
      <c r="Q491" s="324"/>
      <c r="R491" s="324"/>
      <c r="S491" s="324"/>
      <c r="T491" s="324"/>
      <c r="U491" s="324"/>
      <c r="Y491" s="324"/>
      <c r="Z491" s="324"/>
      <c r="AA491" s="324"/>
      <c r="AB491" s="326"/>
      <c r="AC491" s="326"/>
    </row>
    <row r="492" spans="2:29" s="311" customFormat="1">
      <c r="B492" s="324"/>
      <c r="C492" s="324"/>
      <c r="F492" s="325"/>
      <c r="I492" s="324"/>
      <c r="J492" s="324"/>
      <c r="K492" s="324"/>
      <c r="L492" s="324"/>
      <c r="M492" s="324"/>
      <c r="N492" s="324"/>
      <c r="O492" s="324"/>
      <c r="P492" s="324"/>
      <c r="Q492" s="324"/>
      <c r="R492" s="324"/>
      <c r="S492" s="324"/>
      <c r="T492" s="324"/>
      <c r="U492" s="324"/>
      <c r="Y492" s="324"/>
      <c r="Z492" s="324"/>
      <c r="AA492" s="324"/>
      <c r="AB492" s="326"/>
      <c r="AC492" s="326"/>
    </row>
    <row r="493" spans="2:29" s="311" customFormat="1">
      <c r="B493" s="324"/>
      <c r="C493" s="324"/>
      <c r="F493" s="325"/>
      <c r="I493" s="324"/>
      <c r="J493" s="324"/>
      <c r="K493" s="324"/>
      <c r="L493" s="324"/>
      <c r="M493" s="324"/>
      <c r="N493" s="324"/>
      <c r="O493" s="324"/>
      <c r="P493" s="324"/>
      <c r="Q493" s="324"/>
      <c r="R493" s="324"/>
      <c r="S493" s="324"/>
      <c r="T493" s="324"/>
      <c r="U493" s="324"/>
      <c r="Y493" s="324"/>
      <c r="Z493" s="324"/>
      <c r="AA493" s="324"/>
      <c r="AB493" s="326"/>
      <c r="AC493" s="326"/>
    </row>
    <row r="494" spans="2:29" s="311" customFormat="1">
      <c r="B494" s="324"/>
      <c r="C494" s="324"/>
      <c r="F494" s="325"/>
      <c r="I494" s="324"/>
      <c r="J494" s="324"/>
      <c r="K494" s="324"/>
      <c r="L494" s="324"/>
      <c r="M494" s="324"/>
      <c r="N494" s="324"/>
      <c r="O494" s="324"/>
      <c r="P494" s="324"/>
      <c r="Q494" s="324"/>
      <c r="R494" s="324"/>
      <c r="S494" s="324"/>
      <c r="T494" s="324"/>
      <c r="U494" s="324"/>
      <c r="Y494" s="324"/>
      <c r="Z494" s="324"/>
      <c r="AA494" s="324"/>
      <c r="AB494" s="326"/>
      <c r="AC494" s="326"/>
    </row>
    <row r="495" spans="2:29" s="311" customFormat="1">
      <c r="B495" s="324"/>
      <c r="C495" s="324"/>
      <c r="F495" s="325"/>
      <c r="I495" s="324"/>
      <c r="J495" s="324"/>
      <c r="K495" s="324"/>
      <c r="L495" s="324"/>
      <c r="M495" s="324"/>
      <c r="N495" s="324"/>
      <c r="O495" s="324"/>
      <c r="P495" s="324"/>
      <c r="Q495" s="324"/>
      <c r="R495" s="324"/>
      <c r="S495" s="324"/>
      <c r="T495" s="324"/>
      <c r="U495" s="324"/>
      <c r="Y495" s="324"/>
      <c r="Z495" s="324"/>
      <c r="AA495" s="324"/>
      <c r="AB495" s="326"/>
      <c r="AC495" s="326"/>
    </row>
    <row r="496" spans="2:29" s="311" customFormat="1">
      <c r="B496" s="324"/>
      <c r="C496" s="324"/>
      <c r="F496" s="325"/>
      <c r="I496" s="324"/>
      <c r="J496" s="324"/>
      <c r="K496" s="324"/>
      <c r="L496" s="324"/>
      <c r="M496" s="324"/>
      <c r="N496" s="324"/>
      <c r="O496" s="324"/>
      <c r="P496" s="324"/>
      <c r="Q496" s="324"/>
      <c r="R496" s="324"/>
      <c r="S496" s="324"/>
      <c r="T496" s="324"/>
      <c r="U496" s="324"/>
      <c r="Y496" s="324"/>
      <c r="Z496" s="324"/>
      <c r="AA496" s="324"/>
      <c r="AB496" s="326"/>
      <c r="AC496" s="326"/>
    </row>
    <row r="497" spans="2:29" s="311" customFormat="1">
      <c r="B497" s="324"/>
      <c r="C497" s="324"/>
      <c r="F497" s="325"/>
      <c r="I497" s="324"/>
      <c r="J497" s="324"/>
      <c r="K497" s="324"/>
      <c r="L497" s="324"/>
      <c r="M497" s="324"/>
      <c r="N497" s="324"/>
      <c r="O497" s="324"/>
      <c r="P497" s="324"/>
      <c r="Q497" s="324"/>
      <c r="R497" s="324"/>
      <c r="S497" s="324"/>
      <c r="T497" s="324"/>
      <c r="U497" s="324"/>
      <c r="Y497" s="324"/>
      <c r="Z497" s="324"/>
      <c r="AA497" s="324"/>
      <c r="AB497" s="326"/>
      <c r="AC497" s="326"/>
    </row>
    <row r="498" spans="2:29" s="311" customFormat="1">
      <c r="B498" s="324"/>
      <c r="C498" s="324"/>
      <c r="F498" s="325"/>
      <c r="I498" s="324"/>
      <c r="J498" s="324"/>
      <c r="K498" s="324"/>
      <c r="L498" s="324"/>
      <c r="M498" s="324"/>
      <c r="N498" s="324"/>
      <c r="O498" s="324"/>
      <c r="P498" s="324"/>
      <c r="Q498" s="324"/>
      <c r="R498" s="324"/>
      <c r="S498" s="324"/>
      <c r="T498" s="324"/>
      <c r="U498" s="324"/>
      <c r="Y498" s="324"/>
      <c r="Z498" s="324"/>
      <c r="AA498" s="324"/>
      <c r="AB498" s="326"/>
      <c r="AC498" s="326"/>
    </row>
    <row r="499" spans="2:29" s="311" customFormat="1">
      <c r="B499" s="324"/>
      <c r="C499" s="324"/>
      <c r="F499" s="325"/>
      <c r="I499" s="324"/>
      <c r="J499" s="324"/>
      <c r="K499" s="324"/>
      <c r="L499" s="324"/>
      <c r="M499" s="324"/>
      <c r="N499" s="324"/>
      <c r="O499" s="324"/>
      <c r="P499" s="324"/>
      <c r="Q499" s="324"/>
      <c r="R499" s="324"/>
      <c r="S499" s="324"/>
      <c r="T499" s="324"/>
      <c r="U499" s="324"/>
      <c r="Y499" s="324"/>
      <c r="Z499" s="324"/>
      <c r="AA499" s="324"/>
      <c r="AB499" s="326"/>
      <c r="AC499" s="326"/>
    </row>
    <row r="500" spans="2:29" s="311" customFormat="1">
      <c r="B500" s="324"/>
      <c r="C500" s="324"/>
      <c r="F500" s="325"/>
      <c r="I500" s="324"/>
      <c r="J500" s="324"/>
      <c r="K500" s="324"/>
      <c r="L500" s="324"/>
      <c r="M500" s="324"/>
      <c r="N500" s="324"/>
      <c r="O500" s="324"/>
      <c r="P500" s="324"/>
      <c r="Q500" s="324"/>
      <c r="R500" s="324"/>
      <c r="S500" s="324"/>
      <c r="T500" s="324"/>
      <c r="U500" s="324"/>
      <c r="Y500" s="324"/>
      <c r="Z500" s="324"/>
      <c r="AA500" s="324"/>
      <c r="AB500" s="326"/>
      <c r="AC500" s="326"/>
    </row>
    <row r="501" spans="2:29" s="311" customFormat="1">
      <c r="B501" s="324"/>
      <c r="C501" s="324"/>
      <c r="F501" s="325"/>
      <c r="I501" s="324"/>
      <c r="J501" s="324"/>
      <c r="K501" s="324"/>
      <c r="L501" s="324"/>
      <c r="M501" s="324"/>
      <c r="N501" s="324"/>
      <c r="O501" s="324"/>
      <c r="P501" s="324"/>
      <c r="Q501" s="324"/>
      <c r="R501" s="324"/>
      <c r="S501" s="324"/>
      <c r="T501" s="324"/>
      <c r="U501" s="324"/>
      <c r="Y501" s="324"/>
      <c r="Z501" s="324"/>
      <c r="AA501" s="324"/>
      <c r="AB501" s="326"/>
      <c r="AC501" s="326"/>
    </row>
    <row r="502" spans="2:29" s="311" customFormat="1">
      <c r="B502" s="324"/>
      <c r="C502" s="324"/>
      <c r="F502" s="325"/>
      <c r="I502" s="324"/>
      <c r="J502" s="324"/>
      <c r="K502" s="324"/>
      <c r="L502" s="324"/>
      <c r="M502" s="324"/>
      <c r="N502" s="324"/>
      <c r="O502" s="324"/>
      <c r="P502" s="324"/>
      <c r="Q502" s="324"/>
      <c r="R502" s="324"/>
      <c r="S502" s="324"/>
      <c r="T502" s="324"/>
      <c r="U502" s="324"/>
      <c r="Y502" s="324"/>
      <c r="Z502" s="324"/>
      <c r="AA502" s="324"/>
      <c r="AB502" s="326"/>
      <c r="AC502" s="326"/>
    </row>
    <row r="503" spans="2:29" s="311" customFormat="1">
      <c r="B503" s="324"/>
      <c r="C503" s="324"/>
      <c r="F503" s="325"/>
      <c r="I503" s="324"/>
      <c r="J503" s="324"/>
      <c r="K503" s="324"/>
      <c r="L503" s="324"/>
      <c r="M503" s="324"/>
      <c r="N503" s="324"/>
      <c r="O503" s="324"/>
      <c r="P503" s="324"/>
      <c r="Q503" s="324"/>
      <c r="R503" s="324"/>
      <c r="S503" s="324"/>
      <c r="T503" s="324"/>
      <c r="U503" s="324"/>
      <c r="Y503" s="324"/>
      <c r="Z503" s="324"/>
      <c r="AA503" s="324"/>
      <c r="AB503" s="326"/>
      <c r="AC503" s="326"/>
    </row>
    <row r="504" spans="2:29" s="311" customFormat="1">
      <c r="B504" s="324"/>
      <c r="C504" s="324"/>
      <c r="F504" s="325"/>
      <c r="I504" s="324"/>
      <c r="J504" s="324"/>
      <c r="K504" s="324"/>
      <c r="L504" s="324"/>
      <c r="M504" s="324"/>
      <c r="N504" s="324"/>
      <c r="O504" s="324"/>
      <c r="P504" s="324"/>
      <c r="Q504" s="324"/>
      <c r="R504" s="324"/>
      <c r="S504" s="324"/>
      <c r="T504" s="324"/>
      <c r="U504" s="324"/>
      <c r="Y504" s="324"/>
      <c r="Z504" s="324"/>
      <c r="AA504" s="324"/>
      <c r="AB504" s="326"/>
      <c r="AC504" s="326"/>
    </row>
    <row r="505" spans="2:29" s="311" customFormat="1">
      <c r="B505" s="324"/>
      <c r="C505" s="324"/>
      <c r="F505" s="325"/>
      <c r="I505" s="324"/>
      <c r="J505" s="324"/>
      <c r="K505" s="324"/>
      <c r="L505" s="324"/>
      <c r="M505" s="324"/>
      <c r="N505" s="324"/>
      <c r="O505" s="324"/>
      <c r="P505" s="324"/>
      <c r="Q505" s="324"/>
      <c r="R505" s="324"/>
      <c r="S505" s="324"/>
      <c r="T505" s="324"/>
      <c r="U505" s="324"/>
      <c r="Y505" s="324"/>
      <c r="Z505" s="324"/>
      <c r="AA505" s="324"/>
      <c r="AB505" s="326"/>
      <c r="AC505" s="326"/>
    </row>
    <row r="506" spans="2:29" s="311" customFormat="1">
      <c r="B506" s="324"/>
      <c r="C506" s="324"/>
      <c r="F506" s="325"/>
      <c r="I506" s="324"/>
      <c r="J506" s="324"/>
      <c r="K506" s="324"/>
      <c r="L506" s="324"/>
      <c r="M506" s="324"/>
      <c r="N506" s="324"/>
      <c r="O506" s="324"/>
      <c r="P506" s="324"/>
      <c r="Q506" s="324"/>
      <c r="R506" s="324"/>
      <c r="S506" s="324"/>
      <c r="T506" s="324"/>
      <c r="U506" s="324"/>
      <c r="Y506" s="324"/>
      <c r="Z506" s="324"/>
      <c r="AA506" s="324"/>
      <c r="AB506" s="326"/>
      <c r="AC506" s="326"/>
    </row>
    <row r="507" spans="2:29" s="311" customFormat="1">
      <c r="B507" s="324"/>
      <c r="C507" s="324"/>
      <c r="F507" s="325"/>
      <c r="I507" s="324"/>
      <c r="J507" s="324"/>
      <c r="K507" s="324"/>
      <c r="L507" s="324"/>
      <c r="M507" s="324"/>
      <c r="N507" s="324"/>
      <c r="O507" s="324"/>
      <c r="P507" s="324"/>
      <c r="Q507" s="324"/>
      <c r="R507" s="324"/>
      <c r="S507" s="324"/>
      <c r="T507" s="324"/>
      <c r="U507" s="324"/>
      <c r="Y507" s="324"/>
      <c r="Z507" s="324"/>
      <c r="AA507" s="324"/>
      <c r="AB507" s="326"/>
      <c r="AC507" s="326"/>
    </row>
    <row r="508" spans="2:29" s="311" customFormat="1">
      <c r="B508" s="324"/>
      <c r="C508" s="324"/>
      <c r="F508" s="325"/>
      <c r="I508" s="324"/>
      <c r="J508" s="324"/>
      <c r="K508" s="324"/>
      <c r="L508" s="324"/>
      <c r="M508" s="324"/>
      <c r="N508" s="324"/>
      <c r="O508" s="324"/>
      <c r="P508" s="324"/>
      <c r="Q508" s="324"/>
      <c r="R508" s="324"/>
      <c r="S508" s="324"/>
      <c r="T508" s="324"/>
      <c r="U508" s="324"/>
      <c r="Y508" s="324"/>
      <c r="Z508" s="324"/>
      <c r="AA508" s="324"/>
      <c r="AB508" s="326"/>
      <c r="AC508" s="326"/>
    </row>
    <row r="509" spans="2:29" s="311" customFormat="1">
      <c r="B509" s="324"/>
      <c r="C509" s="324"/>
      <c r="F509" s="325"/>
      <c r="I509" s="324"/>
      <c r="J509" s="324"/>
      <c r="K509" s="324"/>
      <c r="L509" s="324"/>
      <c r="M509" s="324"/>
      <c r="N509" s="324"/>
      <c r="O509" s="324"/>
      <c r="P509" s="324"/>
      <c r="Q509" s="324"/>
      <c r="R509" s="324"/>
      <c r="S509" s="324"/>
      <c r="T509" s="324"/>
      <c r="U509" s="324"/>
      <c r="Y509" s="324"/>
      <c r="Z509" s="324"/>
      <c r="AA509" s="324"/>
      <c r="AB509" s="326"/>
      <c r="AC509" s="326"/>
    </row>
    <row r="510" spans="2:29" s="311" customFormat="1">
      <c r="B510" s="324"/>
      <c r="C510" s="324"/>
      <c r="F510" s="325"/>
      <c r="I510" s="324"/>
      <c r="J510" s="324"/>
      <c r="K510" s="324"/>
      <c r="L510" s="324"/>
      <c r="M510" s="324"/>
      <c r="N510" s="324"/>
      <c r="O510" s="324"/>
      <c r="P510" s="324"/>
      <c r="Q510" s="324"/>
      <c r="R510" s="324"/>
      <c r="S510" s="324"/>
      <c r="T510" s="324"/>
      <c r="U510" s="324"/>
      <c r="Y510" s="324"/>
      <c r="Z510" s="324"/>
      <c r="AA510" s="324"/>
      <c r="AB510" s="326"/>
      <c r="AC510" s="326"/>
    </row>
    <row r="511" spans="2:29" s="311" customFormat="1">
      <c r="B511" s="324"/>
      <c r="C511" s="324"/>
      <c r="F511" s="325"/>
      <c r="I511" s="324"/>
      <c r="J511" s="324"/>
      <c r="K511" s="324"/>
      <c r="L511" s="324"/>
      <c r="M511" s="324"/>
      <c r="N511" s="324"/>
      <c r="O511" s="324"/>
      <c r="P511" s="324"/>
      <c r="Q511" s="324"/>
      <c r="R511" s="324"/>
      <c r="S511" s="324"/>
      <c r="T511" s="324"/>
      <c r="U511" s="324"/>
      <c r="Y511" s="324"/>
      <c r="Z511" s="324"/>
      <c r="AA511" s="324"/>
      <c r="AB511" s="326"/>
      <c r="AC511" s="326"/>
    </row>
    <row r="512" spans="2:29" s="311" customFormat="1">
      <c r="B512" s="324"/>
      <c r="C512" s="324"/>
      <c r="F512" s="325"/>
      <c r="I512" s="324"/>
      <c r="J512" s="324"/>
      <c r="K512" s="324"/>
      <c r="L512" s="324"/>
      <c r="M512" s="324"/>
      <c r="N512" s="324"/>
      <c r="O512" s="324"/>
      <c r="P512" s="324"/>
      <c r="Q512" s="324"/>
      <c r="R512" s="324"/>
      <c r="S512" s="324"/>
      <c r="T512" s="324"/>
      <c r="U512" s="324"/>
      <c r="Y512" s="324"/>
      <c r="Z512" s="324"/>
      <c r="AA512" s="324"/>
      <c r="AB512" s="326"/>
      <c r="AC512" s="326"/>
    </row>
    <row r="513" spans="2:29" s="311" customFormat="1">
      <c r="B513" s="324"/>
      <c r="C513" s="324"/>
      <c r="F513" s="325"/>
      <c r="I513" s="324"/>
      <c r="J513" s="324"/>
      <c r="K513" s="324"/>
      <c r="L513" s="324"/>
      <c r="M513" s="324"/>
      <c r="N513" s="324"/>
      <c r="O513" s="324"/>
      <c r="P513" s="324"/>
      <c r="Q513" s="324"/>
      <c r="R513" s="324"/>
      <c r="S513" s="324"/>
      <c r="T513" s="324"/>
      <c r="U513" s="324"/>
      <c r="Y513" s="324"/>
      <c r="Z513" s="324"/>
      <c r="AA513" s="324"/>
      <c r="AB513" s="326"/>
      <c r="AC513" s="326"/>
    </row>
    <row r="514" spans="2:29" s="311" customFormat="1">
      <c r="B514" s="324"/>
      <c r="C514" s="324"/>
      <c r="F514" s="325"/>
      <c r="I514" s="324"/>
      <c r="J514" s="324"/>
      <c r="K514" s="324"/>
      <c r="L514" s="324"/>
      <c r="M514" s="324"/>
      <c r="N514" s="324"/>
      <c r="O514" s="324"/>
      <c r="P514" s="324"/>
      <c r="Q514" s="324"/>
      <c r="R514" s="324"/>
      <c r="S514" s="324"/>
      <c r="T514" s="324"/>
      <c r="U514" s="324"/>
      <c r="Y514" s="324"/>
      <c r="Z514" s="324"/>
      <c r="AA514" s="324"/>
      <c r="AB514" s="326"/>
      <c r="AC514" s="326"/>
    </row>
    <row r="515" spans="2:29" s="311" customFormat="1">
      <c r="B515" s="324"/>
      <c r="C515" s="324"/>
      <c r="F515" s="325"/>
      <c r="I515" s="324"/>
      <c r="J515" s="324"/>
      <c r="K515" s="324"/>
      <c r="L515" s="324"/>
      <c r="M515" s="324"/>
      <c r="N515" s="324"/>
      <c r="O515" s="324"/>
      <c r="P515" s="324"/>
      <c r="Q515" s="324"/>
      <c r="R515" s="324"/>
      <c r="S515" s="324"/>
      <c r="T515" s="324"/>
      <c r="U515" s="324"/>
      <c r="Y515" s="324"/>
      <c r="Z515" s="324"/>
      <c r="AA515" s="324"/>
      <c r="AB515" s="326"/>
      <c r="AC515" s="326"/>
    </row>
    <row r="516" spans="2:29" s="311" customFormat="1">
      <c r="B516" s="324"/>
      <c r="C516" s="324"/>
      <c r="F516" s="325"/>
      <c r="I516" s="324"/>
      <c r="J516" s="324"/>
      <c r="K516" s="324"/>
      <c r="L516" s="324"/>
      <c r="M516" s="324"/>
      <c r="N516" s="324"/>
      <c r="O516" s="324"/>
      <c r="P516" s="324"/>
      <c r="Q516" s="324"/>
      <c r="R516" s="324"/>
      <c r="S516" s="324"/>
      <c r="T516" s="324"/>
      <c r="U516" s="324"/>
      <c r="Y516" s="324"/>
      <c r="Z516" s="324"/>
      <c r="AA516" s="324"/>
      <c r="AB516" s="326"/>
      <c r="AC516" s="326"/>
    </row>
    <row r="517" spans="2:29" s="311" customFormat="1">
      <c r="B517" s="324"/>
      <c r="C517" s="324"/>
      <c r="F517" s="325"/>
      <c r="I517" s="324"/>
      <c r="J517" s="324"/>
      <c r="K517" s="324"/>
      <c r="L517" s="324"/>
      <c r="M517" s="324"/>
      <c r="N517" s="324"/>
      <c r="O517" s="324"/>
      <c r="P517" s="324"/>
      <c r="Q517" s="324"/>
      <c r="R517" s="324"/>
      <c r="S517" s="324"/>
      <c r="T517" s="324"/>
      <c r="U517" s="324"/>
      <c r="Y517" s="324"/>
      <c r="Z517" s="324"/>
      <c r="AA517" s="324"/>
      <c r="AB517" s="326"/>
      <c r="AC517" s="326"/>
    </row>
    <row r="518" spans="2:29" s="311" customFormat="1">
      <c r="B518" s="324"/>
      <c r="C518" s="324"/>
      <c r="F518" s="325"/>
      <c r="I518" s="324"/>
      <c r="J518" s="324"/>
      <c r="K518" s="324"/>
      <c r="L518" s="324"/>
      <c r="M518" s="324"/>
      <c r="N518" s="324"/>
      <c r="O518" s="324"/>
      <c r="P518" s="324"/>
      <c r="Q518" s="324"/>
      <c r="R518" s="324"/>
      <c r="S518" s="324"/>
      <c r="T518" s="324"/>
      <c r="U518" s="324"/>
      <c r="Y518" s="324"/>
      <c r="Z518" s="324"/>
      <c r="AA518" s="324"/>
      <c r="AB518" s="326"/>
      <c r="AC518" s="326"/>
    </row>
    <row r="519" spans="2:29" s="311" customFormat="1">
      <c r="B519" s="324"/>
      <c r="C519" s="324"/>
      <c r="F519" s="325"/>
      <c r="I519" s="324"/>
      <c r="J519" s="324"/>
      <c r="K519" s="324"/>
      <c r="L519" s="324"/>
      <c r="M519" s="324"/>
      <c r="N519" s="324"/>
      <c r="O519" s="324"/>
      <c r="P519" s="324"/>
      <c r="Q519" s="324"/>
      <c r="R519" s="324"/>
      <c r="S519" s="324"/>
      <c r="T519" s="324"/>
      <c r="U519" s="324"/>
      <c r="Y519" s="324"/>
      <c r="Z519" s="324"/>
      <c r="AA519" s="324"/>
      <c r="AB519" s="326"/>
      <c r="AC519" s="326"/>
    </row>
    <row r="520" spans="2:29" s="311" customFormat="1">
      <c r="B520" s="324"/>
      <c r="C520" s="324"/>
      <c r="F520" s="325"/>
      <c r="I520" s="324"/>
      <c r="J520" s="324"/>
      <c r="K520" s="324"/>
      <c r="L520" s="324"/>
      <c r="M520" s="324"/>
      <c r="N520" s="324"/>
      <c r="O520" s="324"/>
      <c r="P520" s="324"/>
      <c r="Q520" s="324"/>
      <c r="R520" s="324"/>
      <c r="S520" s="324"/>
      <c r="T520" s="324"/>
      <c r="U520" s="324"/>
      <c r="Y520" s="324"/>
      <c r="Z520" s="324"/>
      <c r="AA520" s="324"/>
      <c r="AB520" s="326"/>
      <c r="AC520" s="326"/>
    </row>
    <row r="521" spans="2:29" s="311" customFormat="1">
      <c r="B521" s="324"/>
      <c r="C521" s="324"/>
      <c r="F521" s="325"/>
      <c r="I521" s="324"/>
      <c r="J521" s="324"/>
      <c r="K521" s="324"/>
      <c r="L521" s="324"/>
      <c r="M521" s="324"/>
      <c r="N521" s="324"/>
      <c r="O521" s="324"/>
      <c r="P521" s="324"/>
      <c r="Q521" s="324"/>
      <c r="R521" s="324"/>
      <c r="S521" s="324"/>
      <c r="T521" s="324"/>
      <c r="U521" s="324"/>
      <c r="Y521" s="324"/>
      <c r="Z521" s="324"/>
      <c r="AA521" s="324"/>
      <c r="AB521" s="326"/>
      <c r="AC521" s="326"/>
    </row>
    <row r="522" spans="2:29" s="311" customFormat="1">
      <c r="B522" s="324"/>
      <c r="C522" s="324"/>
      <c r="F522" s="325"/>
      <c r="I522" s="324"/>
      <c r="J522" s="324"/>
      <c r="K522" s="324"/>
      <c r="L522" s="324"/>
      <c r="M522" s="324"/>
      <c r="N522" s="324"/>
      <c r="O522" s="324"/>
      <c r="P522" s="324"/>
      <c r="Q522" s="324"/>
      <c r="R522" s="324"/>
      <c r="S522" s="324"/>
      <c r="T522" s="324"/>
      <c r="U522" s="324"/>
      <c r="Y522" s="324"/>
      <c r="Z522" s="324"/>
      <c r="AA522" s="324"/>
      <c r="AB522" s="326"/>
      <c r="AC522" s="326"/>
    </row>
    <row r="523" spans="2:29" s="311" customFormat="1">
      <c r="B523" s="324"/>
      <c r="C523" s="324"/>
      <c r="F523" s="325"/>
      <c r="I523" s="324"/>
      <c r="J523" s="324"/>
      <c r="K523" s="324"/>
      <c r="L523" s="324"/>
      <c r="M523" s="324"/>
      <c r="N523" s="324"/>
      <c r="O523" s="324"/>
      <c r="P523" s="324"/>
      <c r="Q523" s="324"/>
      <c r="R523" s="324"/>
      <c r="S523" s="324"/>
      <c r="T523" s="324"/>
      <c r="U523" s="324"/>
      <c r="Y523" s="324"/>
      <c r="Z523" s="324"/>
      <c r="AA523" s="324"/>
      <c r="AB523" s="326"/>
      <c r="AC523" s="326"/>
    </row>
    <row r="524" spans="2:29" s="311" customFormat="1">
      <c r="B524" s="324"/>
      <c r="C524" s="324"/>
      <c r="F524" s="325"/>
      <c r="I524" s="324"/>
      <c r="J524" s="324"/>
      <c r="K524" s="324"/>
      <c r="L524" s="324"/>
      <c r="M524" s="324"/>
      <c r="N524" s="324"/>
      <c r="O524" s="324"/>
      <c r="P524" s="324"/>
      <c r="Q524" s="324"/>
      <c r="R524" s="324"/>
      <c r="S524" s="324"/>
      <c r="T524" s="324"/>
      <c r="U524" s="324"/>
      <c r="Y524" s="324"/>
      <c r="Z524" s="324"/>
      <c r="AA524" s="324"/>
      <c r="AB524" s="326"/>
      <c r="AC524" s="326"/>
    </row>
    <row r="525" spans="2:29" s="311" customFormat="1">
      <c r="B525" s="324"/>
      <c r="C525" s="324"/>
      <c r="F525" s="325"/>
      <c r="I525" s="324"/>
      <c r="J525" s="324"/>
      <c r="K525" s="324"/>
      <c r="L525" s="324"/>
      <c r="M525" s="324"/>
      <c r="N525" s="324"/>
      <c r="O525" s="324"/>
      <c r="P525" s="324"/>
      <c r="Q525" s="324"/>
      <c r="R525" s="324"/>
      <c r="S525" s="324"/>
      <c r="T525" s="324"/>
      <c r="U525" s="324"/>
      <c r="Y525" s="324"/>
      <c r="Z525" s="324"/>
      <c r="AA525" s="324"/>
      <c r="AB525" s="326"/>
      <c r="AC525" s="326"/>
    </row>
    <row r="526" spans="2:29" s="311" customFormat="1">
      <c r="B526" s="324"/>
      <c r="C526" s="324"/>
      <c r="F526" s="325"/>
      <c r="I526" s="324"/>
      <c r="J526" s="324"/>
      <c r="K526" s="324"/>
      <c r="L526" s="324"/>
      <c r="M526" s="324"/>
      <c r="N526" s="324"/>
      <c r="O526" s="324"/>
      <c r="P526" s="324"/>
      <c r="Q526" s="324"/>
      <c r="R526" s="324"/>
      <c r="S526" s="324"/>
      <c r="T526" s="324"/>
      <c r="U526" s="324"/>
      <c r="Y526" s="324"/>
      <c r="Z526" s="324"/>
      <c r="AA526" s="324"/>
      <c r="AB526" s="326"/>
      <c r="AC526" s="326"/>
    </row>
    <row r="527" spans="2:29" s="311" customFormat="1">
      <c r="B527" s="324"/>
      <c r="C527" s="324"/>
      <c r="F527" s="325"/>
      <c r="I527" s="324"/>
      <c r="J527" s="324"/>
      <c r="K527" s="324"/>
      <c r="L527" s="324"/>
      <c r="M527" s="324"/>
      <c r="N527" s="324"/>
      <c r="O527" s="324"/>
      <c r="P527" s="324"/>
      <c r="Q527" s="324"/>
      <c r="R527" s="324"/>
      <c r="S527" s="324"/>
      <c r="T527" s="324"/>
      <c r="U527" s="324"/>
      <c r="Y527" s="324"/>
      <c r="Z527" s="324"/>
      <c r="AA527" s="324"/>
      <c r="AB527" s="326"/>
      <c r="AC527" s="326"/>
    </row>
    <row r="528" spans="2:29" s="311" customFormat="1">
      <c r="B528" s="324"/>
      <c r="C528" s="324"/>
      <c r="F528" s="325"/>
      <c r="I528" s="324"/>
      <c r="J528" s="324"/>
      <c r="K528" s="324"/>
      <c r="L528" s="324"/>
      <c r="M528" s="324"/>
      <c r="N528" s="324"/>
      <c r="O528" s="324"/>
      <c r="P528" s="324"/>
      <c r="Q528" s="324"/>
      <c r="R528" s="324"/>
      <c r="S528" s="324"/>
      <c r="T528" s="324"/>
      <c r="U528" s="324"/>
      <c r="Y528" s="324"/>
      <c r="Z528" s="324"/>
      <c r="AA528" s="324"/>
      <c r="AB528" s="326"/>
      <c r="AC528" s="326"/>
    </row>
    <row r="529" spans="2:29" s="311" customFormat="1">
      <c r="B529" s="324"/>
      <c r="C529" s="324"/>
      <c r="F529" s="325"/>
      <c r="I529" s="324"/>
      <c r="J529" s="324"/>
      <c r="K529" s="324"/>
      <c r="L529" s="324"/>
      <c r="M529" s="324"/>
      <c r="N529" s="324"/>
      <c r="O529" s="324"/>
      <c r="P529" s="324"/>
      <c r="Q529" s="324"/>
      <c r="R529" s="324"/>
      <c r="S529" s="324"/>
      <c r="T529" s="324"/>
      <c r="U529" s="324"/>
      <c r="Y529" s="324"/>
      <c r="Z529" s="324"/>
      <c r="AA529" s="324"/>
      <c r="AB529" s="326"/>
      <c r="AC529" s="326"/>
    </row>
    <row r="530" spans="2:29" s="311" customFormat="1">
      <c r="B530" s="324"/>
      <c r="C530" s="324"/>
      <c r="F530" s="325"/>
      <c r="I530" s="324"/>
      <c r="J530" s="324"/>
      <c r="K530" s="324"/>
      <c r="L530" s="324"/>
      <c r="M530" s="324"/>
      <c r="N530" s="324"/>
      <c r="O530" s="324"/>
      <c r="P530" s="324"/>
      <c r="Q530" s="324"/>
      <c r="R530" s="324"/>
      <c r="S530" s="324"/>
      <c r="T530" s="324"/>
      <c r="U530" s="324"/>
      <c r="Y530" s="324"/>
      <c r="Z530" s="324"/>
      <c r="AA530" s="324"/>
      <c r="AB530" s="326"/>
      <c r="AC530" s="326"/>
    </row>
    <row r="531" spans="2:29" s="311" customFormat="1">
      <c r="B531" s="324"/>
      <c r="C531" s="324"/>
      <c r="F531" s="325"/>
      <c r="I531" s="324"/>
      <c r="J531" s="324"/>
      <c r="K531" s="324"/>
      <c r="L531" s="324"/>
      <c r="M531" s="324"/>
      <c r="N531" s="324"/>
      <c r="O531" s="324"/>
      <c r="P531" s="324"/>
      <c r="Q531" s="324"/>
      <c r="R531" s="324"/>
      <c r="S531" s="324"/>
      <c r="T531" s="324"/>
      <c r="U531" s="324"/>
      <c r="Y531" s="324"/>
      <c r="Z531" s="324"/>
      <c r="AA531" s="324"/>
      <c r="AB531" s="326"/>
      <c r="AC531" s="326"/>
    </row>
    <row r="532" spans="2:29" s="311" customFormat="1">
      <c r="B532" s="324"/>
      <c r="C532" s="324"/>
      <c r="F532" s="325"/>
      <c r="I532" s="324"/>
      <c r="J532" s="324"/>
      <c r="K532" s="324"/>
      <c r="L532" s="324"/>
      <c r="M532" s="324"/>
      <c r="N532" s="324"/>
      <c r="O532" s="324"/>
      <c r="P532" s="324"/>
      <c r="Q532" s="324"/>
      <c r="R532" s="324"/>
      <c r="S532" s="324"/>
      <c r="T532" s="324"/>
      <c r="U532" s="324"/>
      <c r="Y532" s="324"/>
      <c r="Z532" s="324"/>
      <c r="AA532" s="324"/>
      <c r="AB532" s="326"/>
      <c r="AC532" s="326"/>
    </row>
    <row r="533" spans="2:29" s="311" customFormat="1">
      <c r="B533" s="324"/>
      <c r="C533" s="324"/>
      <c r="F533" s="325"/>
      <c r="I533" s="324"/>
      <c r="J533" s="324"/>
      <c r="K533" s="324"/>
      <c r="L533" s="324"/>
      <c r="M533" s="324"/>
      <c r="N533" s="324"/>
      <c r="O533" s="324"/>
      <c r="P533" s="324"/>
      <c r="Q533" s="324"/>
      <c r="R533" s="324"/>
      <c r="S533" s="324"/>
      <c r="T533" s="324"/>
      <c r="U533" s="324"/>
      <c r="Y533" s="324"/>
      <c r="Z533" s="324"/>
      <c r="AA533" s="324"/>
      <c r="AB533" s="326"/>
      <c r="AC533" s="326"/>
    </row>
    <row r="534" spans="2:29" s="311" customFormat="1">
      <c r="B534" s="324"/>
      <c r="C534" s="324"/>
      <c r="F534" s="325"/>
      <c r="I534" s="324"/>
      <c r="J534" s="324"/>
      <c r="K534" s="324"/>
      <c r="L534" s="324"/>
      <c r="M534" s="324"/>
      <c r="N534" s="324"/>
      <c r="O534" s="324"/>
      <c r="P534" s="324"/>
      <c r="Q534" s="324"/>
      <c r="R534" s="324"/>
      <c r="S534" s="324"/>
      <c r="T534" s="324"/>
      <c r="U534" s="324"/>
      <c r="Y534" s="324"/>
      <c r="Z534" s="324"/>
      <c r="AA534" s="324"/>
      <c r="AB534" s="326"/>
      <c r="AC534" s="326"/>
    </row>
    <row r="535" spans="2:29" s="311" customFormat="1">
      <c r="B535" s="324"/>
      <c r="C535" s="324"/>
      <c r="F535" s="325"/>
      <c r="I535" s="324"/>
      <c r="J535" s="324"/>
      <c r="K535" s="324"/>
      <c r="L535" s="324"/>
      <c r="M535" s="324"/>
      <c r="N535" s="324"/>
      <c r="O535" s="324"/>
      <c r="P535" s="324"/>
      <c r="Q535" s="324"/>
      <c r="R535" s="324"/>
      <c r="S535" s="324"/>
      <c r="T535" s="324"/>
      <c r="U535" s="324"/>
      <c r="Y535" s="324"/>
      <c r="Z535" s="324"/>
      <c r="AA535" s="324"/>
      <c r="AB535" s="326"/>
      <c r="AC535" s="326"/>
    </row>
    <row r="536" spans="2:29" s="311" customFormat="1">
      <c r="B536" s="324"/>
      <c r="C536" s="324"/>
      <c r="F536" s="325"/>
      <c r="I536" s="324"/>
      <c r="J536" s="324"/>
      <c r="K536" s="324"/>
      <c r="L536" s="324"/>
      <c r="M536" s="324"/>
      <c r="N536" s="324"/>
      <c r="O536" s="324"/>
      <c r="P536" s="324"/>
      <c r="Q536" s="324"/>
      <c r="R536" s="324"/>
      <c r="S536" s="324"/>
      <c r="T536" s="324"/>
      <c r="U536" s="324"/>
      <c r="Y536" s="324"/>
      <c r="Z536" s="324"/>
      <c r="AA536" s="324"/>
      <c r="AB536" s="326"/>
      <c r="AC536" s="326"/>
    </row>
    <row r="537" spans="2:29" s="311" customFormat="1">
      <c r="B537" s="324"/>
      <c r="C537" s="324"/>
      <c r="F537" s="325"/>
      <c r="I537" s="324"/>
      <c r="J537" s="324"/>
      <c r="K537" s="324"/>
      <c r="L537" s="324"/>
      <c r="M537" s="324"/>
      <c r="N537" s="324"/>
      <c r="O537" s="324"/>
      <c r="P537" s="324"/>
      <c r="Q537" s="324"/>
      <c r="R537" s="324"/>
      <c r="S537" s="324"/>
      <c r="T537" s="324"/>
      <c r="U537" s="324"/>
      <c r="Y537" s="324"/>
      <c r="Z537" s="324"/>
      <c r="AA537" s="324"/>
      <c r="AB537" s="326"/>
      <c r="AC537" s="326"/>
    </row>
    <row r="538" spans="2:29" s="311" customFormat="1">
      <c r="B538" s="324"/>
      <c r="C538" s="324"/>
      <c r="F538" s="325"/>
      <c r="I538" s="324"/>
      <c r="J538" s="324"/>
      <c r="K538" s="324"/>
      <c r="L538" s="324"/>
      <c r="M538" s="324"/>
      <c r="N538" s="324"/>
      <c r="O538" s="324"/>
      <c r="P538" s="324"/>
      <c r="Q538" s="324"/>
      <c r="R538" s="324"/>
      <c r="S538" s="324"/>
      <c r="T538" s="324"/>
      <c r="U538" s="324"/>
      <c r="Y538" s="324"/>
      <c r="Z538" s="324"/>
      <c r="AA538" s="324"/>
      <c r="AB538" s="326"/>
      <c r="AC538" s="326"/>
    </row>
    <row r="539" spans="2:29" s="311" customFormat="1">
      <c r="B539" s="324"/>
      <c r="C539" s="324"/>
      <c r="F539" s="325"/>
      <c r="I539" s="324"/>
      <c r="J539" s="324"/>
      <c r="K539" s="324"/>
      <c r="L539" s="324"/>
      <c r="M539" s="324"/>
      <c r="N539" s="324"/>
      <c r="O539" s="324"/>
      <c r="P539" s="324"/>
      <c r="Q539" s="324"/>
      <c r="R539" s="324"/>
      <c r="S539" s="324"/>
      <c r="T539" s="324"/>
      <c r="U539" s="324"/>
      <c r="Y539" s="324"/>
      <c r="Z539" s="324"/>
      <c r="AA539" s="324"/>
      <c r="AB539" s="326"/>
      <c r="AC539" s="326"/>
    </row>
    <row r="540" spans="2:29" s="311" customFormat="1">
      <c r="B540" s="324"/>
      <c r="C540" s="324"/>
      <c r="F540" s="325"/>
      <c r="I540" s="324"/>
      <c r="J540" s="324"/>
      <c r="K540" s="324"/>
      <c r="L540" s="324"/>
      <c r="M540" s="324"/>
      <c r="N540" s="324"/>
      <c r="O540" s="324"/>
      <c r="P540" s="324"/>
      <c r="Q540" s="324"/>
      <c r="R540" s="324"/>
      <c r="S540" s="324"/>
      <c r="T540" s="324"/>
      <c r="U540" s="324"/>
      <c r="Y540" s="324"/>
      <c r="Z540" s="324"/>
      <c r="AA540" s="324"/>
      <c r="AB540" s="326"/>
      <c r="AC540" s="326"/>
    </row>
    <row r="541" spans="2:29" s="311" customFormat="1">
      <c r="B541" s="324"/>
      <c r="C541" s="324"/>
      <c r="F541" s="325"/>
      <c r="I541" s="324"/>
      <c r="J541" s="324"/>
      <c r="K541" s="324"/>
      <c r="L541" s="324"/>
      <c r="M541" s="324"/>
      <c r="N541" s="324"/>
      <c r="O541" s="324"/>
      <c r="P541" s="324"/>
      <c r="Q541" s="324"/>
      <c r="R541" s="324"/>
      <c r="S541" s="324"/>
      <c r="T541" s="324"/>
      <c r="U541" s="324"/>
      <c r="Y541" s="324"/>
      <c r="Z541" s="324"/>
      <c r="AA541" s="324"/>
      <c r="AB541" s="326"/>
      <c r="AC541" s="326"/>
    </row>
    <row r="542" spans="2:29" s="311" customFormat="1">
      <c r="B542" s="324"/>
      <c r="C542" s="324"/>
      <c r="F542" s="325"/>
      <c r="I542" s="324"/>
      <c r="J542" s="324"/>
      <c r="K542" s="324"/>
      <c r="L542" s="324"/>
      <c r="M542" s="324"/>
      <c r="N542" s="324"/>
      <c r="O542" s="324"/>
      <c r="P542" s="324"/>
      <c r="Q542" s="324"/>
      <c r="R542" s="324"/>
      <c r="S542" s="324"/>
      <c r="T542" s="324"/>
      <c r="U542" s="324"/>
      <c r="Y542" s="324"/>
      <c r="Z542" s="324"/>
      <c r="AA542" s="324"/>
      <c r="AB542" s="326"/>
      <c r="AC542" s="326"/>
    </row>
    <row r="543" spans="2:29" s="311" customFormat="1">
      <c r="B543" s="324"/>
      <c r="C543" s="324"/>
      <c r="F543" s="325"/>
      <c r="I543" s="324"/>
      <c r="J543" s="324"/>
      <c r="K543" s="324"/>
      <c r="L543" s="324"/>
      <c r="M543" s="324"/>
      <c r="N543" s="324"/>
      <c r="O543" s="324"/>
      <c r="P543" s="324"/>
      <c r="Q543" s="324"/>
      <c r="R543" s="324"/>
      <c r="S543" s="324"/>
      <c r="T543" s="324"/>
      <c r="U543" s="324"/>
      <c r="Y543" s="324"/>
      <c r="Z543" s="324"/>
      <c r="AA543" s="324"/>
      <c r="AB543" s="326"/>
      <c r="AC543" s="326"/>
    </row>
    <row r="544" spans="2:29" s="311" customFormat="1">
      <c r="B544" s="324"/>
      <c r="C544" s="324"/>
      <c r="F544" s="325"/>
      <c r="I544" s="324"/>
      <c r="J544" s="324"/>
      <c r="K544" s="324"/>
      <c r="L544" s="324"/>
      <c r="M544" s="324"/>
      <c r="N544" s="324"/>
      <c r="O544" s="324"/>
      <c r="P544" s="324"/>
      <c r="Q544" s="324"/>
      <c r="R544" s="324"/>
      <c r="S544" s="324"/>
      <c r="T544" s="324"/>
      <c r="U544" s="324"/>
      <c r="Y544" s="324"/>
      <c r="Z544" s="324"/>
      <c r="AA544" s="324"/>
      <c r="AB544" s="326"/>
      <c r="AC544" s="326"/>
    </row>
    <row r="545" spans="2:29" s="311" customFormat="1">
      <c r="B545" s="324"/>
      <c r="C545" s="324"/>
      <c r="F545" s="325"/>
      <c r="I545" s="324"/>
      <c r="J545" s="324"/>
      <c r="K545" s="324"/>
      <c r="L545" s="324"/>
      <c r="M545" s="324"/>
      <c r="N545" s="324"/>
      <c r="O545" s="324"/>
      <c r="P545" s="324"/>
      <c r="Q545" s="324"/>
      <c r="R545" s="324"/>
      <c r="S545" s="324"/>
      <c r="T545" s="324"/>
      <c r="U545" s="324"/>
      <c r="Y545" s="324"/>
      <c r="Z545" s="324"/>
      <c r="AA545" s="324"/>
      <c r="AB545" s="326"/>
      <c r="AC545" s="326"/>
    </row>
    <row r="546" spans="2:29" s="311" customFormat="1">
      <c r="B546" s="324"/>
      <c r="C546" s="324"/>
      <c r="F546" s="325"/>
      <c r="I546" s="324"/>
      <c r="J546" s="324"/>
      <c r="K546" s="324"/>
      <c r="L546" s="324"/>
      <c r="M546" s="324"/>
      <c r="N546" s="324"/>
      <c r="O546" s="324"/>
      <c r="P546" s="324"/>
      <c r="Q546" s="324"/>
      <c r="R546" s="324"/>
      <c r="S546" s="324"/>
      <c r="T546" s="324"/>
      <c r="U546" s="324"/>
      <c r="Y546" s="324"/>
      <c r="Z546" s="324"/>
      <c r="AA546" s="324"/>
      <c r="AB546" s="326"/>
      <c r="AC546" s="326"/>
    </row>
    <row r="547" spans="2:29" s="311" customFormat="1">
      <c r="B547" s="324"/>
      <c r="C547" s="324"/>
      <c r="F547" s="325"/>
      <c r="I547" s="324"/>
      <c r="J547" s="324"/>
      <c r="K547" s="324"/>
      <c r="L547" s="324"/>
      <c r="M547" s="324"/>
      <c r="N547" s="324"/>
      <c r="O547" s="324"/>
      <c r="P547" s="324"/>
      <c r="Q547" s="324"/>
      <c r="R547" s="324"/>
      <c r="S547" s="324"/>
      <c r="T547" s="324"/>
      <c r="U547" s="324"/>
      <c r="Y547" s="324"/>
      <c r="Z547" s="324"/>
      <c r="AA547" s="324"/>
      <c r="AB547" s="326"/>
      <c r="AC547" s="326"/>
    </row>
    <row r="548" spans="2:29" s="311" customFormat="1">
      <c r="B548" s="324"/>
      <c r="C548" s="324"/>
      <c r="F548" s="325"/>
      <c r="I548" s="324"/>
      <c r="J548" s="324"/>
      <c r="K548" s="324"/>
      <c r="L548" s="324"/>
      <c r="M548" s="324"/>
      <c r="N548" s="324"/>
      <c r="O548" s="324"/>
      <c r="P548" s="324"/>
      <c r="Q548" s="324"/>
      <c r="R548" s="324"/>
      <c r="S548" s="324"/>
      <c r="T548" s="324"/>
      <c r="U548" s="324"/>
      <c r="Y548" s="324"/>
      <c r="Z548" s="324"/>
      <c r="AA548" s="324"/>
      <c r="AB548" s="326"/>
      <c r="AC548" s="326"/>
    </row>
    <row r="549" spans="2:29" s="311" customFormat="1">
      <c r="B549" s="324"/>
      <c r="C549" s="324"/>
      <c r="F549" s="325"/>
      <c r="I549" s="324"/>
      <c r="J549" s="324"/>
      <c r="K549" s="324"/>
      <c r="L549" s="324"/>
      <c r="M549" s="324"/>
      <c r="N549" s="324"/>
      <c r="O549" s="324"/>
      <c r="P549" s="324"/>
      <c r="Q549" s="324"/>
      <c r="R549" s="324"/>
      <c r="S549" s="324"/>
      <c r="T549" s="324"/>
      <c r="U549" s="324"/>
      <c r="Y549" s="324"/>
      <c r="Z549" s="324"/>
      <c r="AA549" s="324"/>
      <c r="AB549" s="326"/>
      <c r="AC549" s="326"/>
    </row>
    <row r="550" spans="2:29" s="311" customFormat="1">
      <c r="B550" s="324"/>
      <c r="C550" s="324"/>
      <c r="F550" s="325"/>
      <c r="I550" s="324"/>
      <c r="J550" s="324"/>
      <c r="K550" s="324"/>
      <c r="L550" s="324"/>
      <c r="M550" s="324"/>
      <c r="N550" s="324"/>
      <c r="O550" s="324"/>
      <c r="P550" s="324"/>
      <c r="Q550" s="324"/>
      <c r="R550" s="324"/>
      <c r="S550" s="324"/>
      <c r="T550" s="324"/>
      <c r="U550" s="324"/>
      <c r="Y550" s="324"/>
      <c r="Z550" s="324"/>
      <c r="AA550" s="324"/>
      <c r="AB550" s="326"/>
      <c r="AC550" s="326"/>
    </row>
    <row r="551" spans="2:29" s="311" customFormat="1">
      <c r="B551" s="324"/>
      <c r="C551" s="324"/>
      <c r="F551" s="325"/>
      <c r="I551" s="324"/>
      <c r="J551" s="324"/>
      <c r="K551" s="324"/>
      <c r="L551" s="324"/>
      <c r="M551" s="324"/>
      <c r="N551" s="324"/>
      <c r="O551" s="324"/>
      <c r="P551" s="324"/>
      <c r="Q551" s="324"/>
      <c r="R551" s="324"/>
      <c r="S551" s="324"/>
      <c r="T551" s="324"/>
      <c r="U551" s="324"/>
      <c r="Y551" s="324"/>
      <c r="Z551" s="324"/>
      <c r="AA551" s="324"/>
      <c r="AB551" s="326"/>
      <c r="AC551" s="326"/>
    </row>
    <row r="552" spans="2:29" s="311" customFormat="1">
      <c r="B552" s="324"/>
      <c r="C552" s="324"/>
      <c r="F552" s="325"/>
      <c r="I552" s="324"/>
      <c r="J552" s="324"/>
      <c r="K552" s="324"/>
      <c r="L552" s="324"/>
      <c r="M552" s="324"/>
      <c r="N552" s="324"/>
      <c r="O552" s="324"/>
      <c r="P552" s="324"/>
      <c r="Q552" s="324"/>
      <c r="R552" s="324"/>
      <c r="S552" s="324"/>
      <c r="T552" s="324"/>
      <c r="U552" s="324"/>
      <c r="Y552" s="324"/>
      <c r="Z552" s="324"/>
      <c r="AA552" s="324"/>
      <c r="AB552" s="326"/>
      <c r="AC552" s="326"/>
    </row>
    <row r="553" spans="2:29" s="311" customFormat="1">
      <c r="B553" s="324"/>
      <c r="C553" s="324"/>
      <c r="F553" s="325"/>
      <c r="I553" s="324"/>
      <c r="J553" s="324"/>
      <c r="K553" s="324"/>
      <c r="L553" s="324"/>
      <c r="M553" s="324"/>
      <c r="N553" s="324"/>
      <c r="O553" s="324"/>
      <c r="P553" s="324"/>
      <c r="Q553" s="324"/>
      <c r="R553" s="324"/>
      <c r="S553" s="324"/>
      <c r="T553" s="324"/>
      <c r="U553" s="324"/>
      <c r="Y553" s="324"/>
      <c r="Z553" s="324"/>
      <c r="AA553" s="324"/>
      <c r="AB553" s="326"/>
      <c r="AC553" s="326"/>
    </row>
    <row r="554" spans="2:29" s="311" customFormat="1">
      <c r="B554" s="324"/>
      <c r="C554" s="324"/>
      <c r="F554" s="325"/>
      <c r="I554" s="324"/>
      <c r="J554" s="324"/>
      <c r="K554" s="324"/>
      <c r="L554" s="324"/>
      <c r="M554" s="324"/>
      <c r="N554" s="324"/>
      <c r="O554" s="324"/>
      <c r="P554" s="324"/>
      <c r="Q554" s="324"/>
      <c r="R554" s="324"/>
      <c r="S554" s="324"/>
      <c r="T554" s="324"/>
      <c r="U554" s="324"/>
      <c r="Y554" s="324"/>
      <c r="Z554" s="324"/>
      <c r="AA554" s="324"/>
      <c r="AB554" s="326"/>
      <c r="AC554" s="326"/>
    </row>
    <row r="555" spans="2:29" s="311" customFormat="1">
      <c r="B555" s="324"/>
      <c r="C555" s="324"/>
      <c r="F555" s="325"/>
      <c r="I555" s="324"/>
      <c r="J555" s="324"/>
      <c r="K555" s="324"/>
      <c r="L555" s="324"/>
      <c r="M555" s="324"/>
      <c r="N555" s="324"/>
      <c r="O555" s="324"/>
      <c r="P555" s="324"/>
      <c r="Q555" s="324"/>
      <c r="R555" s="324"/>
      <c r="S555" s="324"/>
      <c r="T555" s="324"/>
      <c r="U555" s="324"/>
      <c r="Y555" s="324"/>
      <c r="Z555" s="324"/>
      <c r="AA555" s="324"/>
      <c r="AB555" s="326"/>
      <c r="AC555" s="326"/>
    </row>
    <row r="556" spans="2:29" s="311" customFormat="1">
      <c r="B556" s="324"/>
      <c r="C556" s="324"/>
      <c r="F556" s="325"/>
      <c r="I556" s="324"/>
      <c r="J556" s="324"/>
      <c r="K556" s="324"/>
      <c r="L556" s="324"/>
      <c r="M556" s="324"/>
      <c r="N556" s="324"/>
      <c r="O556" s="324"/>
      <c r="P556" s="324"/>
      <c r="Q556" s="324"/>
      <c r="R556" s="324"/>
      <c r="S556" s="324"/>
      <c r="T556" s="324"/>
      <c r="U556" s="324"/>
      <c r="Y556" s="324"/>
      <c r="Z556" s="324"/>
      <c r="AA556" s="324"/>
      <c r="AB556" s="326"/>
      <c r="AC556" s="326"/>
    </row>
    <row r="557" spans="2:29" s="311" customFormat="1">
      <c r="B557" s="324"/>
      <c r="C557" s="324"/>
      <c r="F557" s="325"/>
      <c r="I557" s="324"/>
      <c r="J557" s="324"/>
      <c r="K557" s="324"/>
      <c r="L557" s="324"/>
      <c r="M557" s="324"/>
      <c r="N557" s="324"/>
      <c r="O557" s="324"/>
      <c r="P557" s="324"/>
      <c r="Q557" s="324"/>
      <c r="R557" s="324"/>
      <c r="S557" s="324"/>
      <c r="T557" s="324"/>
      <c r="U557" s="324"/>
      <c r="Y557" s="324"/>
      <c r="Z557" s="324"/>
      <c r="AA557" s="324"/>
      <c r="AB557" s="326"/>
      <c r="AC557" s="326"/>
    </row>
    <row r="558" spans="2:29" s="311" customFormat="1">
      <c r="B558" s="324"/>
      <c r="C558" s="324"/>
      <c r="F558" s="325"/>
      <c r="I558" s="324"/>
      <c r="J558" s="324"/>
      <c r="K558" s="324"/>
      <c r="L558" s="324"/>
      <c r="M558" s="324"/>
      <c r="N558" s="324"/>
      <c r="O558" s="324"/>
      <c r="P558" s="324"/>
      <c r="Q558" s="324"/>
      <c r="R558" s="324"/>
      <c r="S558" s="324"/>
      <c r="T558" s="324"/>
      <c r="U558" s="324"/>
      <c r="Y558" s="324"/>
      <c r="Z558" s="324"/>
      <c r="AA558" s="324"/>
      <c r="AB558" s="326"/>
      <c r="AC558" s="326"/>
    </row>
    <row r="559" spans="2:29" s="311" customFormat="1">
      <c r="B559" s="324"/>
      <c r="C559" s="324"/>
      <c r="F559" s="325"/>
      <c r="I559" s="324"/>
      <c r="J559" s="324"/>
      <c r="K559" s="324"/>
      <c r="L559" s="324"/>
      <c r="M559" s="324"/>
      <c r="N559" s="324"/>
      <c r="O559" s="324"/>
      <c r="P559" s="324"/>
      <c r="Q559" s="324"/>
      <c r="R559" s="324"/>
      <c r="S559" s="324"/>
      <c r="T559" s="324"/>
      <c r="U559" s="324"/>
      <c r="Y559" s="324"/>
      <c r="Z559" s="324"/>
      <c r="AA559" s="324"/>
      <c r="AB559" s="326"/>
      <c r="AC559" s="326"/>
    </row>
    <row r="560" spans="2:29" s="311" customFormat="1">
      <c r="B560" s="324"/>
      <c r="C560" s="324"/>
      <c r="F560" s="325"/>
      <c r="I560" s="324"/>
      <c r="J560" s="324"/>
      <c r="K560" s="324"/>
      <c r="L560" s="324"/>
      <c r="M560" s="324"/>
      <c r="N560" s="324"/>
      <c r="O560" s="324"/>
      <c r="P560" s="324"/>
      <c r="Q560" s="324"/>
      <c r="R560" s="324"/>
      <c r="S560" s="324"/>
      <c r="T560" s="324"/>
      <c r="U560" s="324"/>
      <c r="Y560" s="324"/>
      <c r="Z560" s="324"/>
      <c r="AA560" s="324"/>
      <c r="AB560" s="326"/>
      <c r="AC560" s="326"/>
    </row>
    <row r="561" spans="2:29" s="311" customFormat="1">
      <c r="B561" s="324"/>
      <c r="C561" s="324"/>
      <c r="F561" s="325"/>
      <c r="I561" s="324"/>
      <c r="J561" s="324"/>
      <c r="K561" s="324"/>
      <c r="L561" s="324"/>
      <c r="M561" s="324"/>
      <c r="N561" s="324"/>
      <c r="O561" s="324"/>
      <c r="P561" s="324"/>
      <c r="Q561" s="324"/>
      <c r="R561" s="324"/>
      <c r="S561" s="324"/>
      <c r="T561" s="324"/>
      <c r="U561" s="324"/>
      <c r="Y561" s="324"/>
      <c r="Z561" s="324"/>
      <c r="AA561" s="324"/>
      <c r="AB561" s="326"/>
      <c r="AC561" s="326"/>
    </row>
    <row r="562" spans="2:29" s="311" customFormat="1">
      <c r="B562" s="324"/>
      <c r="C562" s="324"/>
      <c r="F562" s="325"/>
      <c r="I562" s="324"/>
      <c r="J562" s="324"/>
      <c r="K562" s="324"/>
      <c r="L562" s="324"/>
      <c r="M562" s="324"/>
      <c r="N562" s="324"/>
      <c r="O562" s="324"/>
      <c r="P562" s="324"/>
      <c r="Q562" s="324"/>
      <c r="R562" s="324"/>
      <c r="S562" s="324"/>
      <c r="T562" s="324"/>
      <c r="U562" s="324"/>
      <c r="Y562" s="324"/>
      <c r="Z562" s="324"/>
      <c r="AA562" s="324"/>
      <c r="AB562" s="326"/>
      <c r="AC562" s="326"/>
    </row>
    <row r="563" spans="2:29" s="311" customFormat="1">
      <c r="B563" s="324"/>
      <c r="C563" s="324"/>
      <c r="F563" s="325"/>
      <c r="I563" s="324"/>
      <c r="J563" s="324"/>
      <c r="K563" s="324"/>
      <c r="L563" s="324"/>
      <c r="M563" s="324"/>
      <c r="N563" s="324"/>
      <c r="O563" s="324"/>
      <c r="P563" s="324"/>
      <c r="Q563" s="324"/>
      <c r="R563" s="324"/>
      <c r="S563" s="324"/>
      <c r="T563" s="324"/>
      <c r="U563" s="324"/>
      <c r="Y563" s="324"/>
      <c r="Z563" s="324"/>
      <c r="AA563" s="324"/>
      <c r="AB563" s="326"/>
      <c r="AC563" s="326"/>
    </row>
    <row r="564" spans="2:29" s="311" customFormat="1">
      <c r="B564" s="324"/>
      <c r="C564" s="324"/>
      <c r="F564" s="325"/>
      <c r="I564" s="324"/>
      <c r="J564" s="324"/>
      <c r="K564" s="324"/>
      <c r="L564" s="324"/>
      <c r="M564" s="324"/>
      <c r="N564" s="324"/>
      <c r="O564" s="324"/>
      <c r="P564" s="324"/>
      <c r="Q564" s="324"/>
      <c r="R564" s="324"/>
      <c r="S564" s="324"/>
      <c r="T564" s="324"/>
      <c r="U564" s="324"/>
      <c r="Y564" s="324"/>
      <c r="Z564" s="324"/>
      <c r="AA564" s="324"/>
      <c r="AB564" s="326"/>
      <c r="AC564" s="326"/>
    </row>
    <row r="565" spans="2:29" s="311" customFormat="1">
      <c r="B565" s="324"/>
      <c r="C565" s="324"/>
      <c r="F565" s="325"/>
      <c r="I565" s="324"/>
      <c r="J565" s="324"/>
      <c r="K565" s="324"/>
      <c r="L565" s="324"/>
      <c r="M565" s="324"/>
      <c r="N565" s="324"/>
      <c r="O565" s="324"/>
      <c r="P565" s="324"/>
      <c r="Q565" s="324"/>
      <c r="R565" s="324"/>
      <c r="S565" s="324"/>
      <c r="T565" s="324"/>
      <c r="U565" s="324"/>
      <c r="Y565" s="324"/>
      <c r="Z565" s="324"/>
      <c r="AA565" s="324"/>
      <c r="AB565" s="326"/>
      <c r="AC565" s="326"/>
    </row>
    <row r="566" spans="2:29" s="311" customFormat="1">
      <c r="B566" s="324"/>
      <c r="C566" s="324"/>
      <c r="F566" s="325"/>
      <c r="I566" s="324"/>
      <c r="J566" s="324"/>
      <c r="K566" s="324"/>
      <c r="L566" s="324"/>
      <c r="M566" s="324"/>
      <c r="N566" s="324"/>
      <c r="O566" s="324"/>
      <c r="P566" s="324"/>
      <c r="Q566" s="324"/>
      <c r="R566" s="324"/>
      <c r="S566" s="324"/>
      <c r="T566" s="324"/>
      <c r="U566" s="324"/>
      <c r="Y566" s="324"/>
      <c r="Z566" s="324"/>
      <c r="AA566" s="324"/>
      <c r="AB566" s="326"/>
      <c r="AC566" s="326"/>
    </row>
    <row r="567" spans="2:29" s="311" customFormat="1">
      <c r="B567" s="324"/>
      <c r="C567" s="324"/>
      <c r="F567" s="325"/>
      <c r="I567" s="324"/>
      <c r="J567" s="324"/>
      <c r="K567" s="324"/>
      <c r="L567" s="324"/>
      <c r="M567" s="324"/>
      <c r="N567" s="324"/>
      <c r="O567" s="324"/>
      <c r="P567" s="324"/>
      <c r="Q567" s="324"/>
      <c r="R567" s="324"/>
      <c r="S567" s="324"/>
      <c r="T567" s="324"/>
      <c r="U567" s="324"/>
      <c r="Y567" s="324"/>
      <c r="Z567" s="324"/>
      <c r="AA567" s="324"/>
      <c r="AB567" s="326"/>
      <c r="AC567" s="326"/>
    </row>
    <row r="568" spans="2:29" s="311" customFormat="1">
      <c r="B568" s="324"/>
      <c r="C568" s="324"/>
      <c r="F568" s="325"/>
      <c r="I568" s="324"/>
      <c r="J568" s="324"/>
      <c r="K568" s="324"/>
      <c r="L568" s="324"/>
      <c r="M568" s="324"/>
      <c r="N568" s="324"/>
      <c r="O568" s="324"/>
      <c r="P568" s="324"/>
      <c r="Q568" s="324"/>
      <c r="R568" s="324"/>
      <c r="S568" s="324"/>
      <c r="T568" s="324"/>
      <c r="U568" s="324"/>
      <c r="Y568" s="324"/>
      <c r="Z568" s="324"/>
      <c r="AA568" s="324"/>
      <c r="AB568" s="326"/>
      <c r="AC568" s="326"/>
    </row>
    <row r="569" spans="2:29" s="311" customFormat="1">
      <c r="B569" s="324"/>
      <c r="C569" s="324"/>
      <c r="F569" s="325"/>
      <c r="I569" s="324"/>
      <c r="J569" s="324"/>
      <c r="K569" s="324"/>
      <c r="L569" s="324"/>
      <c r="M569" s="324"/>
      <c r="N569" s="324"/>
      <c r="O569" s="324"/>
      <c r="P569" s="324"/>
      <c r="Q569" s="324"/>
      <c r="R569" s="324"/>
      <c r="S569" s="324"/>
      <c r="T569" s="324"/>
      <c r="U569" s="324"/>
      <c r="Y569" s="324"/>
      <c r="Z569" s="324"/>
      <c r="AA569" s="324"/>
      <c r="AB569" s="326"/>
      <c r="AC569" s="326"/>
    </row>
    <row r="570" spans="2:29" s="311" customFormat="1">
      <c r="B570" s="324"/>
      <c r="C570" s="324"/>
      <c r="F570" s="325"/>
      <c r="I570" s="324"/>
      <c r="J570" s="324"/>
      <c r="K570" s="324"/>
      <c r="L570" s="324"/>
      <c r="M570" s="324"/>
      <c r="N570" s="324"/>
      <c r="O570" s="324"/>
      <c r="P570" s="324"/>
      <c r="Q570" s="324"/>
      <c r="R570" s="324"/>
      <c r="S570" s="324"/>
      <c r="T570" s="324"/>
      <c r="U570" s="324"/>
      <c r="Y570" s="324"/>
      <c r="Z570" s="324"/>
      <c r="AA570" s="324"/>
      <c r="AB570" s="326"/>
      <c r="AC570" s="326"/>
    </row>
    <row r="571" spans="2:29" s="311" customFormat="1">
      <c r="B571" s="324"/>
      <c r="C571" s="324"/>
      <c r="F571" s="325"/>
      <c r="I571" s="324"/>
      <c r="J571" s="324"/>
      <c r="K571" s="324"/>
      <c r="L571" s="324"/>
      <c r="M571" s="324"/>
      <c r="N571" s="324"/>
      <c r="O571" s="324"/>
      <c r="P571" s="324"/>
      <c r="Q571" s="324"/>
      <c r="R571" s="324"/>
      <c r="S571" s="324"/>
      <c r="T571" s="324"/>
      <c r="U571" s="324"/>
      <c r="Y571" s="324"/>
      <c r="Z571" s="324"/>
      <c r="AA571" s="324"/>
      <c r="AB571" s="326"/>
      <c r="AC571" s="326"/>
    </row>
    <row r="572" spans="2:29" s="311" customFormat="1">
      <c r="B572" s="324"/>
      <c r="C572" s="324"/>
      <c r="F572" s="325"/>
      <c r="I572" s="324"/>
      <c r="J572" s="324"/>
      <c r="K572" s="324"/>
      <c r="L572" s="324"/>
      <c r="M572" s="324"/>
      <c r="N572" s="324"/>
      <c r="O572" s="324"/>
      <c r="P572" s="324"/>
      <c r="Q572" s="324"/>
      <c r="R572" s="324"/>
      <c r="S572" s="324"/>
      <c r="T572" s="324"/>
      <c r="U572" s="324"/>
      <c r="Y572" s="324"/>
      <c r="Z572" s="324"/>
      <c r="AA572" s="324"/>
      <c r="AB572" s="326"/>
      <c r="AC572" s="326"/>
    </row>
    <row r="573" spans="2:29" s="311" customFormat="1">
      <c r="B573" s="324"/>
      <c r="C573" s="324"/>
      <c r="F573" s="325"/>
      <c r="I573" s="324"/>
      <c r="J573" s="324"/>
      <c r="K573" s="324"/>
      <c r="L573" s="324"/>
      <c r="M573" s="324"/>
      <c r="N573" s="324"/>
      <c r="O573" s="324"/>
      <c r="P573" s="324"/>
      <c r="Q573" s="324"/>
      <c r="R573" s="324"/>
      <c r="S573" s="324"/>
      <c r="T573" s="324"/>
      <c r="U573" s="324"/>
      <c r="Y573" s="324"/>
      <c r="Z573" s="324"/>
      <c r="AA573" s="324"/>
      <c r="AB573" s="326"/>
      <c r="AC573" s="326"/>
    </row>
    <row r="574" spans="2:29" s="311" customFormat="1">
      <c r="B574" s="324"/>
      <c r="C574" s="324"/>
      <c r="F574" s="325"/>
      <c r="I574" s="324"/>
      <c r="J574" s="324"/>
      <c r="K574" s="324"/>
      <c r="L574" s="324"/>
      <c r="M574" s="324"/>
      <c r="N574" s="324"/>
      <c r="O574" s="324"/>
      <c r="P574" s="324"/>
      <c r="Q574" s="324"/>
      <c r="R574" s="324"/>
      <c r="S574" s="324"/>
      <c r="T574" s="324"/>
      <c r="U574" s="324"/>
      <c r="Y574" s="324"/>
      <c r="Z574" s="324"/>
      <c r="AA574" s="324"/>
      <c r="AB574" s="326"/>
      <c r="AC574" s="326"/>
    </row>
    <row r="575" spans="2:29" s="311" customFormat="1">
      <c r="B575" s="324"/>
      <c r="C575" s="324"/>
      <c r="F575" s="325"/>
      <c r="I575" s="324"/>
      <c r="J575" s="324"/>
      <c r="K575" s="324"/>
      <c r="L575" s="324"/>
      <c r="M575" s="324"/>
      <c r="N575" s="324"/>
      <c r="O575" s="324"/>
      <c r="P575" s="324"/>
      <c r="Q575" s="324"/>
      <c r="R575" s="324"/>
      <c r="S575" s="324"/>
      <c r="T575" s="324"/>
      <c r="U575" s="324"/>
      <c r="Y575" s="324"/>
      <c r="Z575" s="324"/>
      <c r="AA575" s="324"/>
      <c r="AB575" s="326"/>
      <c r="AC575" s="326"/>
    </row>
    <row r="576" spans="2:29" s="311" customFormat="1">
      <c r="B576" s="324"/>
      <c r="C576" s="324"/>
      <c r="F576" s="325"/>
      <c r="I576" s="324"/>
      <c r="J576" s="324"/>
      <c r="K576" s="324"/>
      <c r="L576" s="324"/>
      <c r="M576" s="324"/>
      <c r="N576" s="324"/>
      <c r="O576" s="324"/>
      <c r="P576" s="324"/>
      <c r="Q576" s="324"/>
      <c r="R576" s="324"/>
      <c r="S576" s="324"/>
      <c r="T576" s="324"/>
      <c r="U576" s="324"/>
      <c r="Y576" s="324"/>
      <c r="Z576" s="324"/>
      <c r="AA576" s="324"/>
      <c r="AB576" s="326"/>
      <c r="AC576" s="326"/>
    </row>
    <row r="577" spans="2:29" s="311" customFormat="1">
      <c r="B577" s="324"/>
      <c r="C577" s="324"/>
      <c r="F577" s="325"/>
      <c r="I577" s="324"/>
      <c r="J577" s="324"/>
      <c r="K577" s="324"/>
      <c r="L577" s="324"/>
      <c r="M577" s="324"/>
      <c r="N577" s="324"/>
      <c r="O577" s="324"/>
      <c r="P577" s="324"/>
      <c r="Q577" s="324"/>
      <c r="R577" s="324"/>
      <c r="S577" s="324"/>
      <c r="T577" s="324"/>
      <c r="U577" s="324"/>
      <c r="Y577" s="324"/>
      <c r="Z577" s="324"/>
      <c r="AA577" s="324"/>
      <c r="AB577" s="326"/>
      <c r="AC577" s="326"/>
    </row>
    <row r="578" spans="2:29" s="311" customFormat="1">
      <c r="B578" s="324"/>
      <c r="C578" s="324"/>
      <c r="F578" s="325"/>
      <c r="I578" s="324"/>
      <c r="J578" s="324"/>
      <c r="K578" s="324"/>
      <c r="L578" s="324"/>
      <c r="M578" s="324"/>
      <c r="N578" s="324"/>
      <c r="O578" s="324"/>
      <c r="P578" s="324"/>
      <c r="Q578" s="324"/>
      <c r="R578" s="324"/>
      <c r="S578" s="324"/>
      <c r="T578" s="324"/>
      <c r="U578" s="324"/>
      <c r="Y578" s="324"/>
      <c r="Z578" s="324"/>
      <c r="AA578" s="324"/>
      <c r="AB578" s="326"/>
      <c r="AC578" s="326"/>
    </row>
    <row r="579" spans="2:29" s="311" customFormat="1">
      <c r="B579" s="324"/>
      <c r="C579" s="324"/>
      <c r="F579" s="325"/>
      <c r="I579" s="324"/>
      <c r="J579" s="324"/>
      <c r="K579" s="324"/>
      <c r="L579" s="324"/>
      <c r="M579" s="324"/>
      <c r="N579" s="324"/>
      <c r="O579" s="324"/>
      <c r="P579" s="324"/>
      <c r="Q579" s="324"/>
      <c r="R579" s="324"/>
      <c r="S579" s="324"/>
      <c r="T579" s="324"/>
      <c r="U579" s="324"/>
      <c r="Y579" s="324"/>
      <c r="Z579" s="324"/>
      <c r="AA579" s="324"/>
      <c r="AB579" s="326"/>
      <c r="AC579" s="326"/>
    </row>
    <row r="580" spans="2:29" s="311" customFormat="1">
      <c r="B580" s="324"/>
      <c r="C580" s="324"/>
      <c r="F580" s="325"/>
      <c r="I580" s="324"/>
      <c r="J580" s="324"/>
      <c r="K580" s="324"/>
      <c r="L580" s="324"/>
      <c r="M580" s="324"/>
      <c r="N580" s="324"/>
      <c r="O580" s="324"/>
      <c r="P580" s="324"/>
      <c r="Q580" s="324"/>
      <c r="R580" s="324"/>
      <c r="S580" s="324"/>
      <c r="T580" s="324"/>
      <c r="U580" s="324"/>
      <c r="Y580" s="324"/>
      <c r="Z580" s="324"/>
      <c r="AA580" s="324"/>
      <c r="AB580" s="326"/>
      <c r="AC580" s="326"/>
    </row>
    <row r="581" spans="2:29" s="311" customFormat="1">
      <c r="B581" s="324"/>
      <c r="C581" s="324"/>
      <c r="F581" s="325"/>
      <c r="I581" s="324"/>
      <c r="J581" s="324"/>
      <c r="K581" s="324"/>
      <c r="L581" s="324"/>
      <c r="M581" s="324"/>
      <c r="N581" s="324"/>
      <c r="O581" s="324"/>
      <c r="P581" s="324"/>
      <c r="Q581" s="324"/>
      <c r="R581" s="324"/>
      <c r="S581" s="324"/>
      <c r="T581" s="324"/>
      <c r="U581" s="324"/>
      <c r="Y581" s="324"/>
      <c r="Z581" s="324"/>
      <c r="AA581" s="324"/>
      <c r="AB581" s="326"/>
      <c r="AC581" s="326"/>
    </row>
    <row r="582" spans="2:29" s="311" customFormat="1">
      <c r="B582" s="324"/>
      <c r="C582" s="324"/>
      <c r="F582" s="325"/>
      <c r="I582" s="324"/>
      <c r="J582" s="324"/>
      <c r="K582" s="324"/>
      <c r="L582" s="324"/>
      <c r="M582" s="324"/>
      <c r="N582" s="324"/>
      <c r="O582" s="324"/>
      <c r="P582" s="324"/>
      <c r="Q582" s="324"/>
      <c r="R582" s="324"/>
      <c r="S582" s="324"/>
      <c r="T582" s="324"/>
      <c r="U582" s="324"/>
      <c r="Y582" s="324"/>
      <c r="Z582" s="324"/>
      <c r="AA582" s="324"/>
      <c r="AB582" s="326"/>
      <c r="AC582" s="326"/>
    </row>
    <row r="583" spans="2:29" s="311" customFormat="1">
      <c r="B583" s="324"/>
      <c r="C583" s="324"/>
      <c r="F583" s="325"/>
      <c r="I583" s="324"/>
      <c r="J583" s="324"/>
      <c r="K583" s="324"/>
      <c r="L583" s="324"/>
      <c r="M583" s="324"/>
      <c r="N583" s="324"/>
      <c r="O583" s="324"/>
      <c r="P583" s="324"/>
      <c r="Q583" s="324"/>
      <c r="R583" s="324"/>
      <c r="S583" s="324"/>
      <c r="T583" s="324"/>
      <c r="U583" s="324"/>
      <c r="Y583" s="324"/>
      <c r="Z583" s="324"/>
      <c r="AA583" s="324"/>
      <c r="AB583" s="326"/>
      <c r="AC583" s="326"/>
    </row>
    <row r="584" spans="2:29" s="311" customFormat="1">
      <c r="B584" s="324"/>
      <c r="C584" s="324"/>
      <c r="F584" s="325"/>
      <c r="I584" s="324"/>
      <c r="J584" s="324"/>
      <c r="K584" s="324"/>
      <c r="L584" s="324"/>
      <c r="M584" s="324"/>
      <c r="N584" s="324"/>
      <c r="O584" s="324"/>
      <c r="P584" s="324"/>
      <c r="Q584" s="324"/>
      <c r="R584" s="324"/>
      <c r="S584" s="324"/>
      <c r="T584" s="324"/>
      <c r="U584" s="324"/>
      <c r="Y584" s="324"/>
      <c r="Z584" s="324"/>
      <c r="AA584" s="324"/>
      <c r="AB584" s="326"/>
      <c r="AC584" s="326"/>
    </row>
    <row r="585" spans="2:29" s="311" customFormat="1">
      <c r="B585" s="324"/>
      <c r="C585" s="324"/>
      <c r="F585" s="325"/>
      <c r="I585" s="324"/>
      <c r="J585" s="324"/>
      <c r="K585" s="324"/>
      <c r="L585" s="324"/>
      <c r="M585" s="324"/>
      <c r="N585" s="324"/>
      <c r="O585" s="324"/>
      <c r="P585" s="324"/>
      <c r="Q585" s="324"/>
      <c r="R585" s="324"/>
      <c r="S585" s="324"/>
      <c r="T585" s="324"/>
      <c r="U585" s="324"/>
      <c r="Y585" s="324"/>
      <c r="Z585" s="324"/>
      <c r="AA585" s="324"/>
      <c r="AB585" s="326"/>
      <c r="AC585" s="326"/>
    </row>
    <row r="586" spans="2:29" s="311" customFormat="1">
      <c r="B586" s="324"/>
      <c r="C586" s="324"/>
      <c r="F586" s="325"/>
      <c r="I586" s="324"/>
      <c r="J586" s="324"/>
      <c r="K586" s="324"/>
      <c r="L586" s="324"/>
      <c r="M586" s="324"/>
      <c r="N586" s="324"/>
      <c r="O586" s="324"/>
      <c r="P586" s="324"/>
      <c r="Q586" s="324"/>
      <c r="R586" s="324"/>
      <c r="S586" s="324"/>
      <c r="T586" s="324"/>
      <c r="U586" s="324"/>
      <c r="Y586" s="324"/>
      <c r="Z586" s="324"/>
      <c r="AA586" s="324"/>
      <c r="AB586" s="326"/>
      <c r="AC586" s="326"/>
    </row>
    <row r="587" spans="2:29" s="311" customFormat="1">
      <c r="B587" s="324"/>
      <c r="C587" s="324"/>
      <c r="F587" s="325"/>
      <c r="I587" s="324"/>
      <c r="J587" s="324"/>
      <c r="K587" s="324"/>
      <c r="L587" s="324"/>
      <c r="M587" s="324"/>
      <c r="N587" s="324"/>
      <c r="O587" s="324"/>
      <c r="P587" s="324"/>
      <c r="Q587" s="324"/>
      <c r="R587" s="324"/>
      <c r="S587" s="324"/>
      <c r="T587" s="324"/>
      <c r="U587" s="324"/>
      <c r="Y587" s="324"/>
      <c r="Z587" s="324"/>
      <c r="AA587" s="324"/>
      <c r="AB587" s="326"/>
      <c r="AC587" s="326"/>
    </row>
    <row r="588" spans="2:29" s="311" customFormat="1">
      <c r="B588" s="324"/>
      <c r="C588" s="324"/>
      <c r="F588" s="325"/>
      <c r="I588" s="324"/>
      <c r="J588" s="324"/>
      <c r="K588" s="324"/>
      <c r="L588" s="324"/>
      <c r="M588" s="324"/>
      <c r="N588" s="324"/>
      <c r="O588" s="324"/>
      <c r="P588" s="324"/>
      <c r="Q588" s="324"/>
      <c r="R588" s="324"/>
      <c r="S588" s="324"/>
      <c r="T588" s="324"/>
      <c r="U588" s="324"/>
      <c r="Y588" s="324"/>
      <c r="Z588" s="324"/>
      <c r="AA588" s="324"/>
      <c r="AB588" s="326"/>
      <c r="AC588" s="326"/>
    </row>
    <row r="589" spans="2:29" s="311" customFormat="1">
      <c r="B589" s="324"/>
      <c r="C589" s="324"/>
      <c r="F589" s="325"/>
      <c r="I589" s="324"/>
      <c r="J589" s="324"/>
      <c r="K589" s="324"/>
      <c r="L589" s="324"/>
      <c r="M589" s="324"/>
      <c r="N589" s="324"/>
      <c r="O589" s="324"/>
      <c r="P589" s="324"/>
      <c r="Q589" s="324"/>
      <c r="R589" s="324"/>
      <c r="S589" s="324"/>
      <c r="T589" s="324"/>
      <c r="U589" s="324"/>
      <c r="Y589" s="324"/>
      <c r="Z589" s="324"/>
      <c r="AA589" s="324"/>
      <c r="AB589" s="326"/>
      <c r="AC589" s="326"/>
    </row>
    <row r="590" spans="2:29" s="311" customFormat="1">
      <c r="B590" s="324"/>
      <c r="C590" s="324"/>
      <c r="F590" s="325"/>
      <c r="I590" s="324"/>
      <c r="J590" s="324"/>
      <c r="K590" s="324"/>
      <c r="L590" s="324"/>
      <c r="M590" s="324"/>
      <c r="N590" s="324"/>
      <c r="O590" s="324"/>
      <c r="P590" s="324"/>
      <c r="Q590" s="324"/>
      <c r="R590" s="324"/>
      <c r="S590" s="324"/>
      <c r="T590" s="324"/>
      <c r="U590" s="324"/>
      <c r="Y590" s="324"/>
      <c r="Z590" s="324"/>
      <c r="AA590" s="324"/>
      <c r="AB590" s="326"/>
      <c r="AC590" s="326"/>
    </row>
    <row r="591" spans="2:29" s="311" customFormat="1">
      <c r="B591" s="324"/>
      <c r="C591" s="324"/>
      <c r="F591" s="325"/>
      <c r="I591" s="324"/>
      <c r="J591" s="324"/>
      <c r="K591" s="324"/>
      <c r="L591" s="324"/>
      <c r="M591" s="324"/>
      <c r="N591" s="324"/>
      <c r="O591" s="324"/>
      <c r="P591" s="324"/>
      <c r="Q591" s="324"/>
      <c r="R591" s="324"/>
      <c r="S591" s="324"/>
      <c r="T591" s="324"/>
      <c r="U591" s="324"/>
      <c r="Y591" s="324"/>
      <c r="Z591" s="324"/>
      <c r="AA591" s="324"/>
      <c r="AB591" s="326"/>
      <c r="AC591" s="326"/>
    </row>
    <row r="592" spans="2:29" s="311" customFormat="1">
      <c r="B592" s="324"/>
      <c r="C592" s="324"/>
      <c r="F592" s="325"/>
      <c r="I592" s="324"/>
      <c r="J592" s="324"/>
      <c r="K592" s="324"/>
      <c r="L592" s="324"/>
      <c r="M592" s="324"/>
      <c r="N592" s="324"/>
      <c r="O592" s="324"/>
      <c r="P592" s="324"/>
      <c r="Q592" s="324"/>
      <c r="R592" s="324"/>
      <c r="S592" s="324"/>
      <c r="T592" s="324"/>
      <c r="U592" s="324"/>
      <c r="Y592" s="324"/>
      <c r="Z592" s="324"/>
      <c r="AA592" s="324"/>
      <c r="AB592" s="326"/>
      <c r="AC592" s="326"/>
    </row>
    <row r="593" spans="2:29" s="311" customFormat="1">
      <c r="B593" s="324"/>
      <c r="C593" s="324"/>
      <c r="F593" s="325"/>
      <c r="I593" s="324"/>
      <c r="J593" s="324"/>
      <c r="K593" s="324"/>
      <c r="L593" s="324"/>
      <c r="M593" s="324"/>
      <c r="N593" s="324"/>
      <c r="O593" s="324"/>
      <c r="P593" s="324"/>
      <c r="Q593" s="324"/>
      <c r="R593" s="324"/>
      <c r="S593" s="324"/>
      <c r="T593" s="324"/>
      <c r="U593" s="324"/>
      <c r="Y593" s="324"/>
      <c r="Z593" s="324"/>
      <c r="AA593" s="324"/>
      <c r="AB593" s="326"/>
      <c r="AC593" s="326"/>
    </row>
    <row r="594" spans="2:29" s="311" customFormat="1">
      <c r="B594" s="324"/>
      <c r="C594" s="324"/>
      <c r="F594" s="325"/>
      <c r="I594" s="324"/>
      <c r="J594" s="324"/>
      <c r="K594" s="324"/>
      <c r="L594" s="324"/>
      <c r="M594" s="324"/>
      <c r="N594" s="324"/>
      <c r="O594" s="324"/>
      <c r="P594" s="324"/>
      <c r="Q594" s="324"/>
      <c r="R594" s="324"/>
      <c r="S594" s="324"/>
      <c r="T594" s="324"/>
      <c r="U594" s="324"/>
      <c r="Y594" s="324"/>
      <c r="Z594" s="324"/>
      <c r="AA594" s="324"/>
      <c r="AB594" s="326"/>
      <c r="AC594" s="326"/>
    </row>
    <row r="595" spans="2:29" s="311" customFormat="1">
      <c r="B595" s="324"/>
      <c r="C595" s="324"/>
      <c r="F595" s="325"/>
      <c r="I595" s="324"/>
      <c r="J595" s="324"/>
      <c r="K595" s="324"/>
      <c r="L595" s="324"/>
      <c r="M595" s="324"/>
      <c r="N595" s="324"/>
      <c r="O595" s="324"/>
      <c r="P595" s="324"/>
      <c r="Q595" s="324"/>
      <c r="R595" s="324"/>
      <c r="S595" s="324"/>
      <c r="T595" s="324"/>
      <c r="U595" s="324"/>
      <c r="Y595" s="324"/>
      <c r="Z595" s="324"/>
      <c r="AA595" s="324"/>
      <c r="AB595" s="326"/>
      <c r="AC595" s="326"/>
    </row>
    <row r="596" spans="2:29" s="311" customFormat="1">
      <c r="B596" s="324"/>
      <c r="C596" s="324"/>
      <c r="F596" s="325"/>
      <c r="I596" s="324"/>
      <c r="J596" s="324"/>
      <c r="K596" s="324"/>
      <c r="L596" s="324"/>
      <c r="M596" s="324"/>
      <c r="N596" s="324"/>
      <c r="O596" s="324"/>
      <c r="P596" s="324"/>
      <c r="Q596" s="324"/>
      <c r="R596" s="324"/>
      <c r="S596" s="324"/>
      <c r="T596" s="324"/>
      <c r="U596" s="324"/>
      <c r="Y596" s="324"/>
      <c r="Z596" s="324"/>
      <c r="AA596" s="324"/>
      <c r="AB596" s="326"/>
      <c r="AC596" s="326"/>
    </row>
    <row r="597" spans="2:29" s="311" customFormat="1">
      <c r="B597" s="324"/>
      <c r="C597" s="324"/>
      <c r="F597" s="325"/>
      <c r="I597" s="324"/>
      <c r="J597" s="324"/>
      <c r="K597" s="324"/>
      <c r="L597" s="324"/>
      <c r="M597" s="324"/>
      <c r="N597" s="324"/>
      <c r="O597" s="324"/>
      <c r="P597" s="324"/>
      <c r="Q597" s="324"/>
      <c r="R597" s="324"/>
      <c r="S597" s="324"/>
      <c r="T597" s="324"/>
      <c r="U597" s="324"/>
      <c r="Y597" s="324"/>
      <c r="Z597" s="324"/>
      <c r="AA597" s="324"/>
      <c r="AB597" s="326"/>
      <c r="AC597" s="326"/>
    </row>
    <row r="598" spans="2:29" s="311" customFormat="1">
      <c r="B598" s="324"/>
      <c r="C598" s="324"/>
      <c r="F598" s="325"/>
      <c r="I598" s="324"/>
      <c r="J598" s="324"/>
      <c r="K598" s="324"/>
      <c r="L598" s="324"/>
      <c r="M598" s="324"/>
      <c r="N598" s="324"/>
      <c r="O598" s="324"/>
      <c r="P598" s="324"/>
      <c r="Q598" s="324"/>
      <c r="R598" s="324"/>
      <c r="S598" s="324"/>
      <c r="T598" s="324"/>
      <c r="U598" s="324"/>
      <c r="Y598" s="324"/>
      <c r="Z598" s="324"/>
      <c r="AA598" s="324"/>
      <c r="AB598" s="326"/>
      <c r="AC598" s="326"/>
    </row>
    <row r="599" spans="2:29" s="311" customFormat="1">
      <c r="B599" s="324"/>
      <c r="C599" s="324"/>
      <c r="F599" s="325"/>
      <c r="I599" s="324"/>
      <c r="J599" s="324"/>
      <c r="K599" s="324"/>
      <c r="L599" s="324"/>
      <c r="M599" s="324"/>
      <c r="N599" s="324"/>
      <c r="O599" s="324"/>
      <c r="P599" s="324"/>
      <c r="Q599" s="324"/>
      <c r="R599" s="324"/>
      <c r="S599" s="324"/>
      <c r="T599" s="324"/>
      <c r="U599" s="324"/>
      <c r="Y599" s="324"/>
      <c r="Z599" s="324"/>
      <c r="AA599" s="324"/>
      <c r="AB599" s="326"/>
      <c r="AC599" s="326"/>
    </row>
    <row r="600" spans="2:29" s="311" customFormat="1">
      <c r="B600" s="324"/>
      <c r="C600" s="324"/>
      <c r="F600" s="325"/>
      <c r="I600" s="324"/>
      <c r="J600" s="324"/>
      <c r="K600" s="324"/>
      <c r="L600" s="324"/>
      <c r="M600" s="324"/>
      <c r="N600" s="324"/>
      <c r="O600" s="324"/>
      <c r="P600" s="324"/>
      <c r="Q600" s="324"/>
      <c r="R600" s="324"/>
      <c r="S600" s="324"/>
      <c r="T600" s="324"/>
      <c r="U600" s="324"/>
      <c r="Y600" s="324"/>
      <c r="Z600" s="324"/>
      <c r="AA600" s="324"/>
      <c r="AB600" s="326"/>
      <c r="AC600" s="326"/>
    </row>
    <row r="601" spans="2:29" s="311" customFormat="1">
      <c r="B601" s="324"/>
      <c r="C601" s="324"/>
      <c r="F601" s="325"/>
      <c r="I601" s="324"/>
      <c r="J601" s="324"/>
      <c r="K601" s="324"/>
      <c r="L601" s="324"/>
      <c r="M601" s="324"/>
      <c r="N601" s="324"/>
      <c r="O601" s="324"/>
      <c r="P601" s="324"/>
      <c r="Q601" s="324"/>
      <c r="R601" s="324"/>
      <c r="S601" s="324"/>
      <c r="T601" s="324"/>
      <c r="U601" s="324"/>
      <c r="Y601" s="324"/>
      <c r="Z601" s="324"/>
      <c r="AA601" s="324"/>
      <c r="AB601" s="326"/>
      <c r="AC601" s="326"/>
    </row>
    <row r="602" spans="2:29" s="311" customFormat="1">
      <c r="B602" s="324"/>
      <c r="C602" s="324"/>
      <c r="F602" s="325"/>
      <c r="I602" s="324"/>
      <c r="J602" s="324"/>
      <c r="K602" s="324"/>
      <c r="L602" s="324"/>
      <c r="M602" s="324"/>
      <c r="N602" s="324"/>
      <c r="O602" s="324"/>
      <c r="P602" s="324"/>
      <c r="Q602" s="324"/>
      <c r="R602" s="324"/>
      <c r="S602" s="324"/>
      <c r="T602" s="324"/>
      <c r="U602" s="324"/>
      <c r="Y602" s="324"/>
      <c r="Z602" s="324"/>
      <c r="AA602" s="324"/>
      <c r="AB602" s="326"/>
      <c r="AC602" s="326"/>
    </row>
    <row r="603" spans="2:29" s="311" customFormat="1">
      <c r="B603" s="324"/>
      <c r="C603" s="324"/>
      <c r="F603" s="325"/>
      <c r="I603" s="324"/>
      <c r="J603" s="324"/>
      <c r="K603" s="324"/>
      <c r="L603" s="324"/>
      <c r="M603" s="324"/>
      <c r="N603" s="324"/>
      <c r="O603" s="324"/>
      <c r="P603" s="324"/>
      <c r="Q603" s="324"/>
      <c r="R603" s="324"/>
      <c r="S603" s="324"/>
      <c r="T603" s="324"/>
      <c r="U603" s="324"/>
      <c r="Y603" s="324"/>
      <c r="Z603" s="324"/>
      <c r="AA603" s="324"/>
      <c r="AB603" s="326"/>
      <c r="AC603" s="326"/>
    </row>
    <row r="604" spans="2:29" s="311" customFormat="1">
      <c r="B604" s="324"/>
      <c r="C604" s="324"/>
      <c r="F604" s="325"/>
      <c r="I604" s="324"/>
      <c r="J604" s="324"/>
      <c r="K604" s="324"/>
      <c r="L604" s="324"/>
      <c r="M604" s="324"/>
      <c r="N604" s="324"/>
      <c r="O604" s="324"/>
      <c r="P604" s="324"/>
      <c r="Q604" s="324"/>
      <c r="R604" s="324"/>
      <c r="S604" s="324"/>
      <c r="T604" s="324"/>
      <c r="U604" s="324"/>
      <c r="Y604" s="324"/>
      <c r="Z604" s="324"/>
      <c r="AA604" s="324"/>
      <c r="AB604" s="326"/>
      <c r="AC604" s="326"/>
    </row>
    <row r="605" spans="2:29" s="311" customFormat="1">
      <c r="B605" s="324"/>
      <c r="C605" s="324"/>
      <c r="F605" s="325"/>
      <c r="I605" s="324"/>
      <c r="J605" s="324"/>
      <c r="K605" s="324"/>
      <c r="L605" s="324"/>
      <c r="M605" s="324"/>
      <c r="N605" s="324"/>
      <c r="O605" s="324"/>
      <c r="P605" s="324"/>
      <c r="Q605" s="324"/>
      <c r="R605" s="324"/>
      <c r="S605" s="324"/>
      <c r="T605" s="324"/>
      <c r="U605" s="324"/>
      <c r="Y605" s="324"/>
      <c r="Z605" s="324"/>
      <c r="AA605" s="324"/>
      <c r="AB605" s="326"/>
      <c r="AC605" s="326"/>
    </row>
    <row r="606" spans="2:29" s="311" customFormat="1">
      <c r="B606" s="324"/>
      <c r="C606" s="324"/>
      <c r="F606" s="325"/>
      <c r="I606" s="324"/>
      <c r="J606" s="324"/>
      <c r="K606" s="324"/>
      <c r="L606" s="324"/>
      <c r="M606" s="324"/>
      <c r="N606" s="324"/>
      <c r="O606" s="324"/>
      <c r="P606" s="324"/>
      <c r="Q606" s="324"/>
      <c r="R606" s="324"/>
      <c r="S606" s="324"/>
      <c r="T606" s="324"/>
      <c r="U606" s="324"/>
      <c r="Y606" s="324"/>
      <c r="Z606" s="324"/>
      <c r="AA606" s="324"/>
      <c r="AB606" s="326"/>
      <c r="AC606" s="326"/>
    </row>
    <row r="607" spans="2:29" s="311" customFormat="1">
      <c r="B607" s="324"/>
      <c r="C607" s="324"/>
      <c r="F607" s="325"/>
      <c r="I607" s="324"/>
      <c r="J607" s="324"/>
      <c r="K607" s="324"/>
      <c r="L607" s="324"/>
      <c r="M607" s="324"/>
      <c r="N607" s="324"/>
      <c r="O607" s="324"/>
      <c r="P607" s="324"/>
      <c r="Q607" s="324"/>
      <c r="R607" s="324"/>
      <c r="S607" s="324"/>
      <c r="T607" s="324"/>
      <c r="U607" s="324"/>
      <c r="Y607" s="324"/>
      <c r="Z607" s="324"/>
      <c r="AA607" s="324"/>
      <c r="AB607" s="326"/>
      <c r="AC607" s="326"/>
    </row>
    <row r="608" spans="2:29" s="311" customFormat="1">
      <c r="B608" s="324"/>
      <c r="C608" s="324"/>
      <c r="F608" s="325"/>
      <c r="I608" s="324"/>
      <c r="J608" s="324"/>
      <c r="K608" s="324"/>
      <c r="L608" s="324"/>
      <c r="M608" s="324"/>
      <c r="N608" s="324"/>
      <c r="O608" s="324"/>
      <c r="P608" s="324"/>
      <c r="Q608" s="324"/>
      <c r="R608" s="324"/>
      <c r="S608" s="324"/>
      <c r="T608" s="324"/>
      <c r="U608" s="324"/>
      <c r="Y608" s="324"/>
      <c r="Z608" s="324"/>
      <c r="AA608" s="324"/>
      <c r="AB608" s="326"/>
      <c r="AC608" s="326"/>
    </row>
    <row r="609" spans="2:29" s="311" customFormat="1">
      <c r="B609" s="324"/>
      <c r="C609" s="324"/>
      <c r="F609" s="325"/>
      <c r="I609" s="324"/>
      <c r="J609" s="324"/>
      <c r="K609" s="324"/>
      <c r="L609" s="324"/>
      <c r="M609" s="324"/>
      <c r="N609" s="324"/>
      <c r="O609" s="324"/>
      <c r="P609" s="324"/>
      <c r="Q609" s="324"/>
      <c r="R609" s="324"/>
      <c r="S609" s="324"/>
      <c r="T609" s="324"/>
      <c r="U609" s="324"/>
      <c r="Y609" s="324"/>
      <c r="Z609" s="324"/>
      <c r="AA609" s="324"/>
      <c r="AB609" s="326"/>
      <c r="AC609" s="326"/>
    </row>
    <row r="610" spans="2:29" s="311" customFormat="1">
      <c r="B610" s="324"/>
      <c r="C610" s="324"/>
      <c r="F610" s="325"/>
      <c r="I610" s="324"/>
      <c r="J610" s="324"/>
      <c r="K610" s="324"/>
      <c r="L610" s="324"/>
      <c r="M610" s="324"/>
      <c r="N610" s="324"/>
      <c r="O610" s="324"/>
      <c r="P610" s="324"/>
      <c r="Q610" s="324"/>
      <c r="R610" s="324"/>
      <c r="S610" s="324"/>
      <c r="T610" s="324"/>
      <c r="U610" s="324"/>
      <c r="Y610" s="324"/>
      <c r="Z610" s="324"/>
      <c r="AA610" s="324"/>
      <c r="AB610" s="326"/>
      <c r="AC610" s="326"/>
    </row>
    <row r="611" spans="2:29" s="311" customFormat="1">
      <c r="B611" s="324"/>
      <c r="C611" s="324"/>
      <c r="F611" s="325"/>
      <c r="I611" s="324"/>
      <c r="J611" s="324"/>
      <c r="K611" s="324"/>
      <c r="L611" s="324"/>
      <c r="M611" s="324"/>
      <c r="N611" s="324"/>
      <c r="O611" s="324"/>
      <c r="P611" s="324"/>
      <c r="Q611" s="324"/>
      <c r="R611" s="324"/>
      <c r="S611" s="324"/>
      <c r="T611" s="324"/>
      <c r="U611" s="324"/>
      <c r="Y611" s="324"/>
      <c r="Z611" s="324"/>
      <c r="AA611" s="324"/>
      <c r="AB611" s="326"/>
      <c r="AC611" s="326"/>
    </row>
    <row r="612" spans="2:29" s="311" customFormat="1">
      <c r="B612" s="324"/>
      <c r="C612" s="324"/>
      <c r="F612" s="325"/>
      <c r="I612" s="324"/>
      <c r="J612" s="324"/>
      <c r="K612" s="324"/>
      <c r="L612" s="324"/>
      <c r="M612" s="324"/>
      <c r="N612" s="324"/>
      <c r="O612" s="324"/>
      <c r="P612" s="324"/>
      <c r="Q612" s="324"/>
      <c r="R612" s="324"/>
      <c r="S612" s="324"/>
      <c r="T612" s="324"/>
      <c r="U612" s="324"/>
      <c r="Y612" s="324"/>
      <c r="Z612" s="324"/>
      <c r="AA612" s="324"/>
      <c r="AB612" s="326"/>
      <c r="AC612" s="326"/>
    </row>
    <row r="613" spans="2:29" s="311" customFormat="1">
      <c r="B613" s="324"/>
      <c r="C613" s="324"/>
      <c r="F613" s="325"/>
      <c r="I613" s="324"/>
      <c r="J613" s="324"/>
      <c r="K613" s="324"/>
      <c r="L613" s="324"/>
      <c r="M613" s="324"/>
      <c r="N613" s="324"/>
      <c r="O613" s="324"/>
      <c r="P613" s="324"/>
      <c r="Q613" s="324"/>
      <c r="R613" s="324"/>
      <c r="S613" s="324"/>
      <c r="T613" s="324"/>
      <c r="U613" s="324"/>
      <c r="Y613" s="324"/>
      <c r="Z613" s="324"/>
      <c r="AA613" s="324"/>
      <c r="AB613" s="326"/>
      <c r="AC613" s="326"/>
    </row>
    <row r="614" spans="2:29" s="311" customFormat="1">
      <c r="B614" s="324"/>
      <c r="C614" s="324"/>
      <c r="F614" s="325"/>
      <c r="I614" s="324"/>
      <c r="J614" s="324"/>
      <c r="K614" s="324"/>
      <c r="L614" s="324"/>
      <c r="M614" s="324"/>
      <c r="N614" s="324"/>
      <c r="O614" s="324"/>
      <c r="P614" s="324"/>
      <c r="Q614" s="324"/>
      <c r="R614" s="324"/>
      <c r="S614" s="324"/>
      <c r="T614" s="324"/>
      <c r="U614" s="324"/>
      <c r="Y614" s="324"/>
      <c r="Z614" s="324"/>
      <c r="AA614" s="324"/>
      <c r="AB614" s="326"/>
      <c r="AC614" s="326"/>
    </row>
    <row r="615" spans="2:29" s="311" customFormat="1">
      <c r="B615" s="324"/>
      <c r="C615" s="324"/>
      <c r="F615" s="325"/>
      <c r="I615" s="324"/>
      <c r="J615" s="324"/>
      <c r="K615" s="324"/>
      <c r="L615" s="324"/>
      <c r="M615" s="324"/>
      <c r="N615" s="324"/>
      <c r="O615" s="324"/>
      <c r="P615" s="324"/>
      <c r="Q615" s="324"/>
      <c r="R615" s="324"/>
      <c r="S615" s="324"/>
      <c r="T615" s="324"/>
      <c r="U615" s="324"/>
      <c r="Y615" s="324"/>
      <c r="Z615" s="324"/>
      <c r="AA615" s="324"/>
      <c r="AB615" s="326"/>
      <c r="AC615" s="326"/>
    </row>
    <row r="616" spans="2:29" s="311" customFormat="1">
      <c r="B616" s="324"/>
      <c r="C616" s="324"/>
      <c r="F616" s="325"/>
      <c r="I616" s="324"/>
      <c r="J616" s="324"/>
      <c r="K616" s="324"/>
      <c r="L616" s="324"/>
      <c r="M616" s="324"/>
      <c r="N616" s="324"/>
      <c r="O616" s="324"/>
      <c r="P616" s="324"/>
      <c r="Q616" s="324"/>
      <c r="R616" s="324"/>
      <c r="S616" s="324"/>
      <c r="T616" s="324"/>
      <c r="U616" s="324"/>
      <c r="Y616" s="324"/>
      <c r="Z616" s="324"/>
      <c r="AA616" s="324"/>
      <c r="AB616" s="326"/>
      <c r="AC616" s="326"/>
    </row>
    <row r="617" spans="2:29" s="311" customFormat="1">
      <c r="B617" s="324"/>
      <c r="C617" s="324"/>
      <c r="F617" s="325"/>
      <c r="I617" s="324"/>
      <c r="J617" s="324"/>
      <c r="K617" s="324"/>
      <c r="L617" s="324"/>
      <c r="M617" s="324"/>
      <c r="N617" s="324"/>
      <c r="O617" s="324"/>
      <c r="P617" s="324"/>
      <c r="Q617" s="324"/>
      <c r="R617" s="324"/>
      <c r="S617" s="324"/>
      <c r="T617" s="324"/>
      <c r="U617" s="324"/>
      <c r="Y617" s="324"/>
      <c r="Z617" s="324"/>
      <c r="AA617" s="324"/>
      <c r="AB617" s="326"/>
      <c r="AC617" s="326"/>
    </row>
    <row r="618" spans="2:29" s="311" customFormat="1">
      <c r="B618" s="324"/>
      <c r="C618" s="324"/>
      <c r="F618" s="325"/>
      <c r="I618" s="324"/>
      <c r="J618" s="324"/>
      <c r="K618" s="324"/>
      <c r="L618" s="324"/>
      <c r="M618" s="324"/>
      <c r="N618" s="324"/>
      <c r="O618" s="324"/>
      <c r="P618" s="324"/>
      <c r="Q618" s="324"/>
      <c r="R618" s="324"/>
      <c r="S618" s="324"/>
      <c r="T618" s="324"/>
      <c r="U618" s="324"/>
      <c r="Y618" s="324"/>
      <c r="Z618" s="324"/>
      <c r="AA618" s="324"/>
      <c r="AB618" s="326"/>
      <c r="AC618" s="326"/>
    </row>
    <row r="619" spans="2:29" s="311" customFormat="1">
      <c r="B619" s="324"/>
      <c r="C619" s="324"/>
      <c r="F619" s="325"/>
      <c r="I619" s="324"/>
      <c r="J619" s="324"/>
      <c r="K619" s="324"/>
      <c r="L619" s="324"/>
      <c r="M619" s="324"/>
      <c r="N619" s="324"/>
      <c r="O619" s="324"/>
      <c r="P619" s="324"/>
      <c r="Q619" s="324"/>
      <c r="R619" s="324"/>
      <c r="S619" s="324"/>
      <c r="T619" s="324"/>
      <c r="U619" s="324"/>
      <c r="Y619" s="324"/>
      <c r="Z619" s="324"/>
      <c r="AA619" s="324"/>
      <c r="AB619" s="326"/>
      <c r="AC619" s="326"/>
    </row>
    <row r="620" spans="2:29" s="311" customFormat="1">
      <c r="B620" s="324"/>
      <c r="C620" s="324"/>
      <c r="F620" s="325"/>
      <c r="I620" s="324"/>
      <c r="J620" s="324"/>
      <c r="K620" s="324"/>
      <c r="L620" s="324"/>
      <c r="M620" s="324"/>
      <c r="N620" s="324"/>
      <c r="O620" s="324"/>
      <c r="P620" s="324"/>
      <c r="Q620" s="324"/>
      <c r="R620" s="324"/>
      <c r="S620" s="324"/>
      <c r="T620" s="324"/>
      <c r="U620" s="324"/>
      <c r="Y620" s="324"/>
      <c r="Z620" s="324"/>
      <c r="AA620" s="324"/>
      <c r="AB620" s="326"/>
      <c r="AC620" s="326"/>
    </row>
    <row r="621" spans="2:29" s="311" customFormat="1">
      <c r="B621" s="324"/>
      <c r="C621" s="324"/>
      <c r="F621" s="325"/>
      <c r="I621" s="324"/>
      <c r="J621" s="324"/>
      <c r="K621" s="324"/>
      <c r="L621" s="324"/>
      <c r="M621" s="324"/>
      <c r="N621" s="324"/>
      <c r="O621" s="324"/>
      <c r="P621" s="324"/>
      <c r="Q621" s="324"/>
      <c r="R621" s="324"/>
      <c r="S621" s="324"/>
      <c r="T621" s="324"/>
      <c r="U621" s="324"/>
      <c r="Y621" s="324"/>
      <c r="Z621" s="324"/>
      <c r="AA621" s="324"/>
      <c r="AB621" s="326"/>
      <c r="AC621" s="326"/>
    </row>
    <row r="622" spans="2:29" s="311" customFormat="1">
      <c r="B622" s="324"/>
      <c r="C622" s="324"/>
      <c r="F622" s="325"/>
      <c r="I622" s="324"/>
      <c r="J622" s="324"/>
      <c r="K622" s="324"/>
      <c r="L622" s="324"/>
      <c r="M622" s="324"/>
      <c r="N622" s="324"/>
      <c r="O622" s="324"/>
      <c r="P622" s="324"/>
      <c r="Q622" s="324"/>
      <c r="R622" s="324"/>
      <c r="S622" s="324"/>
      <c r="T622" s="324"/>
      <c r="U622" s="324"/>
      <c r="Y622" s="324"/>
      <c r="Z622" s="324"/>
      <c r="AA622" s="324"/>
      <c r="AB622" s="326"/>
      <c r="AC622" s="326"/>
    </row>
    <row r="623" spans="2:29" s="311" customFormat="1">
      <c r="B623" s="324"/>
      <c r="C623" s="324"/>
      <c r="F623" s="325"/>
      <c r="I623" s="324"/>
      <c r="J623" s="324"/>
      <c r="K623" s="324"/>
      <c r="L623" s="324"/>
      <c r="M623" s="324"/>
      <c r="N623" s="324"/>
      <c r="O623" s="324"/>
      <c r="P623" s="324"/>
      <c r="Q623" s="324"/>
      <c r="R623" s="324"/>
      <c r="S623" s="324"/>
      <c r="T623" s="324"/>
      <c r="U623" s="324"/>
      <c r="Y623" s="324"/>
      <c r="Z623" s="324"/>
      <c r="AA623" s="324"/>
      <c r="AB623" s="326"/>
      <c r="AC623" s="326"/>
    </row>
    <row r="624" spans="2:29" s="311" customFormat="1">
      <c r="B624" s="324"/>
      <c r="C624" s="324"/>
      <c r="F624" s="325"/>
      <c r="I624" s="324"/>
      <c r="J624" s="324"/>
      <c r="K624" s="324"/>
      <c r="L624" s="324"/>
      <c r="M624" s="324"/>
      <c r="N624" s="324"/>
      <c r="O624" s="324"/>
      <c r="P624" s="324"/>
      <c r="Q624" s="324"/>
      <c r="R624" s="324"/>
      <c r="S624" s="324"/>
      <c r="T624" s="324"/>
      <c r="U624" s="324"/>
      <c r="Y624" s="324"/>
      <c r="Z624" s="324"/>
      <c r="AA624" s="324"/>
      <c r="AB624" s="326"/>
      <c r="AC624" s="326"/>
    </row>
    <row r="625" spans="2:29" s="311" customFormat="1">
      <c r="B625" s="324"/>
      <c r="C625" s="324"/>
      <c r="F625" s="325"/>
      <c r="I625" s="324"/>
      <c r="J625" s="324"/>
      <c r="K625" s="324"/>
      <c r="L625" s="324"/>
      <c r="M625" s="324"/>
      <c r="N625" s="324"/>
      <c r="O625" s="324"/>
      <c r="P625" s="324"/>
      <c r="Q625" s="324"/>
      <c r="R625" s="324"/>
      <c r="S625" s="324"/>
      <c r="T625" s="324"/>
      <c r="U625" s="324"/>
      <c r="Y625" s="324"/>
      <c r="Z625" s="324"/>
      <c r="AA625" s="324"/>
      <c r="AB625" s="326"/>
      <c r="AC625" s="326"/>
    </row>
    <row r="626" spans="2:29" s="311" customFormat="1">
      <c r="B626" s="324"/>
      <c r="C626" s="324"/>
      <c r="F626" s="325"/>
      <c r="I626" s="324"/>
      <c r="J626" s="324"/>
      <c r="K626" s="324"/>
      <c r="L626" s="324"/>
      <c r="M626" s="324"/>
      <c r="N626" s="324"/>
      <c r="O626" s="324"/>
      <c r="P626" s="324"/>
      <c r="Q626" s="324"/>
      <c r="R626" s="324"/>
      <c r="S626" s="324"/>
      <c r="T626" s="324"/>
      <c r="U626" s="324"/>
      <c r="Y626" s="324"/>
      <c r="Z626" s="324"/>
      <c r="AA626" s="324"/>
      <c r="AB626" s="326"/>
      <c r="AC626" s="326"/>
    </row>
    <row r="627" spans="2:29" s="311" customFormat="1">
      <c r="B627" s="324"/>
      <c r="C627" s="324"/>
      <c r="F627" s="325"/>
      <c r="I627" s="324"/>
      <c r="J627" s="324"/>
      <c r="K627" s="324"/>
      <c r="L627" s="324"/>
      <c r="M627" s="324"/>
      <c r="N627" s="324"/>
      <c r="O627" s="324"/>
      <c r="P627" s="324"/>
      <c r="Q627" s="324"/>
      <c r="R627" s="324"/>
      <c r="S627" s="324"/>
      <c r="T627" s="324"/>
      <c r="U627" s="324"/>
      <c r="Y627" s="324"/>
      <c r="Z627" s="324"/>
      <c r="AA627" s="324"/>
      <c r="AB627" s="326"/>
      <c r="AC627" s="326"/>
    </row>
    <row r="628" spans="2:29" s="311" customFormat="1">
      <c r="B628" s="324"/>
      <c r="C628" s="324"/>
      <c r="F628" s="325"/>
      <c r="I628" s="324"/>
      <c r="J628" s="324"/>
      <c r="K628" s="324"/>
      <c r="L628" s="324"/>
      <c r="M628" s="324"/>
      <c r="N628" s="324"/>
      <c r="O628" s="324"/>
      <c r="P628" s="324"/>
      <c r="Q628" s="324"/>
      <c r="R628" s="324"/>
      <c r="S628" s="324"/>
      <c r="T628" s="324"/>
      <c r="U628" s="324"/>
      <c r="Y628" s="324"/>
      <c r="Z628" s="324"/>
      <c r="AA628" s="324"/>
      <c r="AB628" s="326"/>
      <c r="AC628" s="326"/>
    </row>
    <row r="629" spans="2:29" s="311" customFormat="1">
      <c r="B629" s="324"/>
      <c r="C629" s="324"/>
      <c r="F629" s="325"/>
      <c r="I629" s="324"/>
      <c r="J629" s="324"/>
      <c r="K629" s="324"/>
      <c r="L629" s="324"/>
      <c r="M629" s="324"/>
      <c r="N629" s="324"/>
      <c r="O629" s="324"/>
      <c r="P629" s="324"/>
      <c r="Q629" s="324"/>
      <c r="R629" s="324"/>
      <c r="S629" s="324"/>
      <c r="T629" s="324"/>
      <c r="U629" s="324"/>
      <c r="Y629" s="324"/>
      <c r="Z629" s="324"/>
      <c r="AA629" s="324"/>
      <c r="AB629" s="326"/>
      <c r="AC629" s="326"/>
    </row>
    <row r="630" spans="2:29" s="311" customFormat="1">
      <c r="B630" s="324"/>
      <c r="C630" s="324"/>
      <c r="F630" s="325"/>
      <c r="I630" s="324"/>
      <c r="J630" s="324"/>
      <c r="K630" s="324"/>
      <c r="L630" s="324"/>
      <c r="M630" s="324"/>
      <c r="N630" s="324"/>
      <c r="O630" s="324"/>
      <c r="P630" s="324"/>
      <c r="Q630" s="324"/>
      <c r="R630" s="324"/>
      <c r="S630" s="324"/>
      <c r="T630" s="324"/>
      <c r="U630" s="324"/>
      <c r="Y630" s="324"/>
      <c r="Z630" s="324"/>
      <c r="AA630" s="324"/>
      <c r="AB630" s="326"/>
      <c r="AC630" s="326"/>
    </row>
    <row r="631" spans="2:29" s="311" customFormat="1">
      <c r="B631" s="324"/>
      <c r="C631" s="324"/>
      <c r="F631" s="325"/>
      <c r="I631" s="324"/>
      <c r="J631" s="324"/>
      <c r="K631" s="324"/>
      <c r="L631" s="324"/>
      <c r="M631" s="324"/>
      <c r="N631" s="324"/>
      <c r="O631" s="324"/>
      <c r="P631" s="324"/>
      <c r="Q631" s="324"/>
      <c r="R631" s="324"/>
      <c r="S631" s="324"/>
      <c r="T631" s="324"/>
      <c r="U631" s="324"/>
      <c r="Y631" s="324"/>
      <c r="Z631" s="324"/>
      <c r="AA631" s="324"/>
      <c r="AB631" s="326"/>
      <c r="AC631" s="326"/>
    </row>
    <row r="632" spans="2:29" s="311" customFormat="1">
      <c r="B632" s="324"/>
      <c r="C632" s="324"/>
      <c r="F632" s="325"/>
      <c r="I632" s="324"/>
      <c r="J632" s="324"/>
      <c r="K632" s="324"/>
      <c r="L632" s="324"/>
      <c r="M632" s="324"/>
      <c r="N632" s="324"/>
      <c r="O632" s="324"/>
      <c r="P632" s="324"/>
      <c r="Q632" s="324"/>
      <c r="R632" s="324"/>
      <c r="S632" s="324"/>
      <c r="T632" s="324"/>
      <c r="U632" s="324"/>
      <c r="Y632" s="324"/>
      <c r="Z632" s="324"/>
      <c r="AA632" s="324"/>
      <c r="AB632" s="326"/>
      <c r="AC632" s="326"/>
    </row>
    <row r="633" spans="2:29" s="311" customFormat="1">
      <c r="B633" s="324"/>
      <c r="C633" s="324"/>
      <c r="F633" s="325"/>
      <c r="I633" s="324"/>
      <c r="J633" s="324"/>
      <c r="K633" s="324"/>
      <c r="L633" s="324"/>
      <c r="M633" s="324"/>
      <c r="N633" s="324"/>
      <c r="O633" s="324"/>
      <c r="P633" s="324"/>
      <c r="Q633" s="324"/>
      <c r="R633" s="324"/>
      <c r="S633" s="324"/>
      <c r="T633" s="324"/>
      <c r="U633" s="324"/>
      <c r="Y633" s="324"/>
      <c r="Z633" s="324"/>
      <c r="AA633" s="324"/>
      <c r="AB633" s="326"/>
      <c r="AC633" s="326"/>
    </row>
    <row r="634" spans="2:29" s="311" customFormat="1">
      <c r="B634" s="324"/>
      <c r="C634" s="324"/>
      <c r="F634" s="325"/>
      <c r="I634" s="324"/>
      <c r="J634" s="324"/>
      <c r="K634" s="324"/>
      <c r="L634" s="324"/>
      <c r="M634" s="324"/>
      <c r="N634" s="324"/>
      <c r="O634" s="324"/>
      <c r="P634" s="324"/>
      <c r="Q634" s="324"/>
      <c r="R634" s="324"/>
      <c r="S634" s="324"/>
      <c r="T634" s="324"/>
      <c r="U634" s="324"/>
      <c r="Y634" s="324"/>
      <c r="Z634" s="324"/>
      <c r="AA634" s="324"/>
      <c r="AB634" s="326"/>
      <c r="AC634" s="326"/>
    </row>
    <row r="635" spans="2:29" s="311" customFormat="1">
      <c r="B635" s="324"/>
      <c r="C635" s="324"/>
      <c r="F635" s="325"/>
      <c r="I635" s="324"/>
      <c r="J635" s="324"/>
      <c r="K635" s="324"/>
      <c r="L635" s="324"/>
      <c r="M635" s="324"/>
      <c r="N635" s="324"/>
      <c r="O635" s="324"/>
      <c r="P635" s="324"/>
      <c r="Q635" s="324"/>
      <c r="R635" s="324"/>
      <c r="S635" s="324"/>
      <c r="T635" s="324"/>
      <c r="U635" s="324"/>
      <c r="Y635" s="324"/>
      <c r="Z635" s="324"/>
      <c r="AA635" s="324"/>
      <c r="AB635" s="326"/>
      <c r="AC635" s="326"/>
    </row>
    <row r="636" spans="2:29" s="311" customFormat="1">
      <c r="B636" s="324"/>
      <c r="C636" s="324"/>
      <c r="F636" s="325"/>
      <c r="I636" s="324"/>
      <c r="J636" s="324"/>
      <c r="K636" s="324"/>
      <c r="L636" s="324"/>
      <c r="M636" s="324"/>
      <c r="N636" s="324"/>
      <c r="O636" s="324"/>
      <c r="P636" s="324"/>
      <c r="Q636" s="324"/>
      <c r="R636" s="324"/>
      <c r="S636" s="324"/>
      <c r="T636" s="324"/>
      <c r="U636" s="324"/>
      <c r="Y636" s="324"/>
      <c r="Z636" s="324"/>
      <c r="AA636" s="324"/>
      <c r="AB636" s="326"/>
      <c r="AC636" s="326"/>
    </row>
    <row r="637" spans="2:29" s="311" customFormat="1">
      <c r="B637" s="324"/>
      <c r="C637" s="324"/>
      <c r="F637" s="325"/>
      <c r="I637" s="324"/>
      <c r="J637" s="324"/>
      <c r="K637" s="324"/>
      <c r="L637" s="324"/>
      <c r="M637" s="324"/>
      <c r="N637" s="324"/>
      <c r="O637" s="324"/>
      <c r="P637" s="324"/>
      <c r="Q637" s="324"/>
      <c r="R637" s="324"/>
      <c r="S637" s="324"/>
      <c r="T637" s="324"/>
      <c r="U637" s="324"/>
      <c r="Y637" s="324"/>
      <c r="Z637" s="324"/>
      <c r="AA637" s="324"/>
      <c r="AB637" s="326"/>
      <c r="AC637" s="326"/>
    </row>
    <row r="638" spans="2:29" s="311" customFormat="1">
      <c r="B638" s="324"/>
      <c r="C638" s="324"/>
      <c r="F638" s="325"/>
      <c r="I638" s="324"/>
      <c r="J638" s="324"/>
      <c r="K638" s="324"/>
      <c r="L638" s="324"/>
      <c r="M638" s="324"/>
      <c r="N638" s="324"/>
      <c r="O638" s="324"/>
      <c r="P638" s="324"/>
      <c r="Q638" s="324"/>
      <c r="R638" s="324"/>
      <c r="S638" s="324"/>
      <c r="T638" s="324"/>
      <c r="U638" s="324"/>
      <c r="Y638" s="324"/>
      <c r="Z638" s="324"/>
      <c r="AA638" s="324"/>
      <c r="AB638" s="326"/>
      <c r="AC638" s="326"/>
    </row>
    <row r="639" spans="2:29" s="311" customFormat="1">
      <c r="B639" s="324"/>
      <c r="C639" s="324"/>
      <c r="F639" s="325"/>
      <c r="I639" s="324"/>
      <c r="J639" s="324"/>
      <c r="K639" s="324"/>
      <c r="L639" s="324"/>
      <c r="M639" s="324"/>
      <c r="N639" s="324"/>
      <c r="O639" s="324"/>
      <c r="P639" s="324"/>
      <c r="Q639" s="324"/>
      <c r="R639" s="324"/>
      <c r="S639" s="324"/>
      <c r="T639" s="324"/>
      <c r="U639" s="324"/>
      <c r="Y639" s="324"/>
      <c r="Z639" s="324"/>
      <c r="AA639" s="324"/>
      <c r="AB639" s="326"/>
      <c r="AC639" s="326"/>
    </row>
    <row r="640" spans="2:29" s="311" customFormat="1">
      <c r="B640" s="324"/>
      <c r="C640" s="324"/>
      <c r="F640" s="325"/>
      <c r="I640" s="324"/>
      <c r="J640" s="324"/>
      <c r="K640" s="324"/>
      <c r="L640" s="324"/>
      <c r="M640" s="324"/>
      <c r="N640" s="324"/>
      <c r="O640" s="324"/>
      <c r="P640" s="324"/>
      <c r="Q640" s="324"/>
      <c r="R640" s="324"/>
      <c r="S640" s="324"/>
      <c r="T640" s="324"/>
      <c r="U640" s="324"/>
      <c r="Y640" s="324"/>
      <c r="Z640" s="324"/>
      <c r="AA640" s="324"/>
      <c r="AB640" s="326"/>
      <c r="AC640" s="326"/>
    </row>
    <row r="641" spans="2:29" s="311" customFormat="1">
      <c r="B641" s="324"/>
      <c r="C641" s="324"/>
      <c r="F641" s="325"/>
      <c r="I641" s="324"/>
      <c r="J641" s="324"/>
      <c r="K641" s="324"/>
      <c r="L641" s="324"/>
      <c r="M641" s="324"/>
      <c r="N641" s="324"/>
      <c r="O641" s="324"/>
      <c r="P641" s="324"/>
      <c r="Q641" s="324"/>
      <c r="R641" s="324"/>
      <c r="S641" s="324"/>
      <c r="T641" s="324"/>
      <c r="U641" s="324"/>
      <c r="Y641" s="324"/>
      <c r="Z641" s="324"/>
      <c r="AA641" s="324"/>
      <c r="AB641" s="326"/>
      <c r="AC641" s="326"/>
    </row>
    <row r="642" spans="2:29" s="311" customFormat="1">
      <c r="B642" s="324"/>
      <c r="C642" s="324"/>
      <c r="F642" s="325"/>
      <c r="I642" s="324"/>
      <c r="J642" s="324"/>
      <c r="K642" s="324"/>
      <c r="L642" s="324"/>
      <c r="M642" s="324"/>
      <c r="N642" s="324"/>
      <c r="O642" s="324"/>
      <c r="P642" s="324"/>
      <c r="Q642" s="324"/>
      <c r="R642" s="324"/>
      <c r="S642" s="324"/>
      <c r="T642" s="324"/>
      <c r="U642" s="324"/>
      <c r="Y642" s="324"/>
      <c r="Z642" s="324"/>
      <c r="AA642" s="324"/>
      <c r="AB642" s="326"/>
      <c r="AC642" s="326"/>
    </row>
    <row r="643" spans="2:29" s="311" customFormat="1">
      <c r="B643" s="324"/>
      <c r="C643" s="324"/>
      <c r="F643" s="325"/>
      <c r="I643" s="324"/>
      <c r="J643" s="324"/>
      <c r="K643" s="324"/>
      <c r="L643" s="324"/>
      <c r="M643" s="324"/>
      <c r="N643" s="324"/>
      <c r="O643" s="324"/>
      <c r="P643" s="324"/>
      <c r="Q643" s="324"/>
      <c r="R643" s="324"/>
      <c r="S643" s="324"/>
      <c r="T643" s="324"/>
      <c r="U643" s="324"/>
      <c r="Y643" s="324"/>
      <c r="Z643" s="324"/>
      <c r="AA643" s="324"/>
      <c r="AB643" s="326"/>
      <c r="AC643" s="326"/>
    </row>
    <row r="644" spans="2:29" s="311" customFormat="1">
      <c r="B644" s="324"/>
      <c r="C644" s="324"/>
      <c r="F644" s="325"/>
      <c r="I644" s="324"/>
      <c r="J644" s="324"/>
      <c r="K644" s="324"/>
      <c r="L644" s="324"/>
      <c r="M644" s="324"/>
      <c r="N644" s="324"/>
      <c r="O644" s="324"/>
      <c r="P644" s="324"/>
      <c r="Q644" s="324"/>
      <c r="R644" s="324"/>
      <c r="S644" s="324"/>
      <c r="T644" s="324"/>
      <c r="U644" s="324"/>
      <c r="Y644" s="324"/>
      <c r="Z644" s="324"/>
      <c r="AA644" s="324"/>
      <c r="AB644" s="326"/>
      <c r="AC644" s="326"/>
    </row>
    <row r="645" spans="2:29" s="311" customFormat="1">
      <c r="B645" s="324"/>
      <c r="C645" s="324"/>
      <c r="F645" s="325"/>
      <c r="I645" s="324"/>
      <c r="J645" s="324"/>
      <c r="K645" s="324"/>
      <c r="L645" s="324"/>
      <c r="M645" s="324"/>
      <c r="N645" s="324"/>
      <c r="O645" s="324"/>
      <c r="P645" s="324"/>
      <c r="Q645" s="324"/>
      <c r="R645" s="324"/>
      <c r="S645" s="324"/>
      <c r="T645" s="324"/>
      <c r="U645" s="324"/>
      <c r="Y645" s="324"/>
      <c r="Z645" s="324"/>
      <c r="AA645" s="324"/>
      <c r="AB645" s="326"/>
      <c r="AC645" s="326"/>
    </row>
    <row r="646" spans="2:29" s="311" customFormat="1">
      <c r="B646" s="324"/>
      <c r="C646" s="324"/>
      <c r="F646" s="325"/>
      <c r="I646" s="324"/>
      <c r="J646" s="324"/>
      <c r="K646" s="324"/>
      <c r="L646" s="324"/>
      <c r="M646" s="324"/>
      <c r="N646" s="324"/>
      <c r="O646" s="324"/>
      <c r="P646" s="324"/>
      <c r="Q646" s="324"/>
      <c r="R646" s="324"/>
      <c r="S646" s="324"/>
      <c r="T646" s="324"/>
      <c r="U646" s="324"/>
      <c r="Y646" s="324"/>
      <c r="Z646" s="324"/>
      <c r="AA646" s="324"/>
      <c r="AB646" s="326"/>
      <c r="AC646" s="326"/>
    </row>
    <row r="647" spans="2:29" s="311" customFormat="1">
      <c r="B647" s="324"/>
      <c r="C647" s="324"/>
      <c r="F647" s="325"/>
      <c r="I647" s="324"/>
      <c r="J647" s="324"/>
      <c r="K647" s="324"/>
      <c r="L647" s="324"/>
      <c r="M647" s="324"/>
      <c r="N647" s="324"/>
      <c r="O647" s="324"/>
      <c r="P647" s="324"/>
      <c r="Q647" s="324"/>
      <c r="R647" s="324"/>
      <c r="S647" s="324"/>
      <c r="T647" s="324"/>
      <c r="U647" s="324"/>
      <c r="Y647" s="324"/>
      <c r="Z647" s="324"/>
      <c r="AA647" s="324"/>
      <c r="AB647" s="326"/>
      <c r="AC647" s="326"/>
    </row>
    <row r="648" spans="2:29" s="311" customFormat="1">
      <c r="B648" s="324"/>
      <c r="C648" s="324"/>
      <c r="F648" s="325"/>
      <c r="I648" s="324"/>
      <c r="J648" s="324"/>
      <c r="K648" s="324"/>
      <c r="L648" s="324"/>
      <c r="M648" s="324"/>
      <c r="N648" s="324"/>
      <c r="O648" s="324"/>
      <c r="P648" s="324"/>
      <c r="Q648" s="324"/>
      <c r="R648" s="324"/>
      <c r="S648" s="324"/>
      <c r="T648" s="324"/>
      <c r="U648" s="324"/>
      <c r="Y648" s="324"/>
      <c r="Z648" s="324"/>
      <c r="AA648" s="324"/>
      <c r="AB648" s="326"/>
      <c r="AC648" s="326"/>
    </row>
    <row r="649" spans="2:29" s="311" customFormat="1">
      <c r="B649" s="324"/>
      <c r="C649" s="324"/>
      <c r="F649" s="325"/>
      <c r="I649" s="324"/>
      <c r="J649" s="324"/>
      <c r="K649" s="324"/>
      <c r="L649" s="324"/>
      <c r="M649" s="324"/>
      <c r="N649" s="324"/>
      <c r="O649" s="324"/>
      <c r="P649" s="324"/>
      <c r="Q649" s="324"/>
      <c r="R649" s="324"/>
      <c r="S649" s="324"/>
      <c r="T649" s="324"/>
      <c r="U649" s="324"/>
      <c r="Y649" s="324"/>
      <c r="Z649" s="324"/>
      <c r="AA649" s="324"/>
      <c r="AB649" s="326"/>
      <c r="AC649" s="326"/>
    </row>
    <row r="650" spans="2:29" s="311" customFormat="1">
      <c r="B650" s="324"/>
      <c r="C650" s="324"/>
      <c r="F650" s="325"/>
      <c r="I650" s="324"/>
      <c r="J650" s="324"/>
      <c r="K650" s="324"/>
      <c r="L650" s="324"/>
      <c r="M650" s="324"/>
      <c r="N650" s="324"/>
      <c r="O650" s="324"/>
      <c r="P650" s="324"/>
      <c r="Q650" s="324"/>
      <c r="R650" s="324"/>
      <c r="S650" s="324"/>
      <c r="T650" s="324"/>
      <c r="U650" s="324"/>
      <c r="Y650" s="324"/>
      <c r="Z650" s="324"/>
      <c r="AA650" s="324"/>
      <c r="AB650" s="326"/>
      <c r="AC650" s="326"/>
    </row>
    <row r="651" spans="2:29" s="311" customFormat="1">
      <c r="B651" s="324"/>
      <c r="C651" s="324"/>
      <c r="F651" s="325"/>
      <c r="I651" s="324"/>
      <c r="J651" s="324"/>
      <c r="K651" s="324"/>
      <c r="L651" s="324"/>
      <c r="M651" s="324"/>
      <c r="N651" s="324"/>
      <c r="O651" s="324"/>
      <c r="P651" s="324"/>
      <c r="Q651" s="324"/>
      <c r="R651" s="324"/>
      <c r="S651" s="324"/>
      <c r="T651" s="324"/>
      <c r="U651" s="324"/>
      <c r="Y651" s="324"/>
      <c r="Z651" s="324"/>
      <c r="AA651" s="324"/>
      <c r="AB651" s="326"/>
      <c r="AC651" s="326"/>
    </row>
    <row r="652" spans="2:29" s="311" customFormat="1">
      <c r="B652" s="324"/>
      <c r="C652" s="324"/>
      <c r="F652" s="325"/>
      <c r="I652" s="324"/>
      <c r="J652" s="324"/>
      <c r="K652" s="324"/>
      <c r="L652" s="324"/>
      <c r="M652" s="324"/>
      <c r="N652" s="324"/>
      <c r="O652" s="324"/>
      <c r="P652" s="324"/>
      <c r="Q652" s="324"/>
      <c r="R652" s="324"/>
      <c r="S652" s="324"/>
      <c r="T652" s="324"/>
      <c r="U652" s="324"/>
      <c r="Y652" s="324"/>
      <c r="Z652" s="324"/>
      <c r="AA652" s="324"/>
      <c r="AB652" s="326"/>
      <c r="AC652" s="326"/>
    </row>
    <row r="653" spans="2:29" s="311" customFormat="1">
      <c r="B653" s="324"/>
      <c r="C653" s="324"/>
      <c r="F653" s="325"/>
      <c r="I653" s="324"/>
      <c r="J653" s="324"/>
      <c r="K653" s="324"/>
      <c r="L653" s="324"/>
      <c r="M653" s="324"/>
      <c r="N653" s="324"/>
      <c r="O653" s="324"/>
      <c r="P653" s="324"/>
      <c r="Q653" s="324"/>
      <c r="R653" s="324"/>
      <c r="S653" s="324"/>
      <c r="T653" s="324"/>
      <c r="U653" s="324"/>
      <c r="Y653" s="324"/>
      <c r="Z653" s="324"/>
      <c r="AA653" s="324"/>
      <c r="AB653" s="326"/>
      <c r="AC653" s="326"/>
    </row>
    <row r="654" spans="2:29" s="311" customFormat="1">
      <c r="B654" s="324"/>
      <c r="C654" s="324"/>
      <c r="F654" s="325"/>
      <c r="I654" s="324"/>
      <c r="J654" s="324"/>
      <c r="K654" s="324"/>
      <c r="L654" s="324"/>
      <c r="M654" s="324"/>
      <c r="N654" s="324"/>
      <c r="O654" s="324"/>
      <c r="P654" s="324"/>
      <c r="Q654" s="324"/>
      <c r="R654" s="324"/>
      <c r="S654" s="324"/>
      <c r="T654" s="324"/>
      <c r="U654" s="324"/>
      <c r="Y654" s="324"/>
      <c r="Z654" s="324"/>
      <c r="AA654" s="324"/>
      <c r="AB654" s="326"/>
      <c r="AC654" s="326"/>
    </row>
    <row r="655" spans="2:29" s="311" customFormat="1">
      <c r="B655" s="324"/>
      <c r="C655" s="324"/>
      <c r="F655" s="325"/>
      <c r="I655" s="324"/>
      <c r="J655" s="324"/>
      <c r="K655" s="324"/>
      <c r="L655" s="324"/>
      <c r="M655" s="324"/>
      <c r="N655" s="324"/>
      <c r="O655" s="324"/>
      <c r="P655" s="324"/>
      <c r="Q655" s="324"/>
      <c r="R655" s="324"/>
      <c r="S655" s="324"/>
      <c r="T655" s="324"/>
      <c r="U655" s="324"/>
      <c r="Y655" s="324"/>
      <c r="Z655" s="324"/>
      <c r="AA655" s="324"/>
      <c r="AB655" s="326"/>
      <c r="AC655" s="326"/>
    </row>
    <row r="656" spans="2:29" s="311" customFormat="1">
      <c r="B656" s="324"/>
      <c r="C656" s="324"/>
      <c r="F656" s="325"/>
      <c r="I656" s="324"/>
      <c r="J656" s="324"/>
      <c r="K656" s="324"/>
      <c r="L656" s="324"/>
      <c r="M656" s="324"/>
      <c r="N656" s="324"/>
      <c r="O656" s="324"/>
      <c r="P656" s="324"/>
      <c r="Q656" s="324"/>
      <c r="R656" s="324"/>
      <c r="S656" s="324"/>
      <c r="T656" s="324"/>
      <c r="U656" s="324"/>
      <c r="Y656" s="324"/>
      <c r="Z656" s="324"/>
      <c r="AA656" s="324"/>
      <c r="AB656" s="326"/>
      <c r="AC656" s="326"/>
    </row>
    <row r="657" spans="2:29" s="311" customFormat="1">
      <c r="B657" s="324"/>
      <c r="C657" s="324"/>
      <c r="F657" s="325"/>
      <c r="I657" s="324"/>
      <c r="J657" s="324"/>
      <c r="K657" s="324"/>
      <c r="L657" s="324"/>
      <c r="M657" s="324"/>
      <c r="N657" s="324"/>
      <c r="O657" s="324"/>
      <c r="P657" s="324"/>
      <c r="Q657" s="324"/>
      <c r="R657" s="324"/>
      <c r="S657" s="324"/>
      <c r="T657" s="324"/>
      <c r="U657" s="324"/>
      <c r="Y657" s="324"/>
      <c r="Z657" s="324"/>
      <c r="AA657" s="324"/>
      <c r="AB657" s="326"/>
      <c r="AC657" s="326"/>
    </row>
    <row r="658" spans="2:29" s="311" customFormat="1">
      <c r="B658" s="324"/>
      <c r="C658" s="324"/>
      <c r="F658" s="325"/>
      <c r="I658" s="324"/>
      <c r="J658" s="324"/>
      <c r="K658" s="324"/>
      <c r="L658" s="324"/>
      <c r="M658" s="324"/>
      <c r="N658" s="324"/>
      <c r="O658" s="324"/>
      <c r="P658" s="324"/>
      <c r="Q658" s="324"/>
      <c r="R658" s="324"/>
      <c r="S658" s="324"/>
      <c r="T658" s="324"/>
      <c r="U658" s="324"/>
      <c r="Y658" s="324"/>
      <c r="Z658" s="324"/>
      <c r="AA658" s="324"/>
      <c r="AB658" s="326"/>
      <c r="AC658" s="326"/>
    </row>
    <row r="659" spans="2:29" s="311" customFormat="1">
      <c r="B659" s="324"/>
      <c r="C659" s="324"/>
      <c r="F659" s="325"/>
      <c r="I659" s="324"/>
      <c r="J659" s="324"/>
      <c r="K659" s="324"/>
      <c r="L659" s="324"/>
      <c r="M659" s="324"/>
      <c r="N659" s="324"/>
      <c r="O659" s="324"/>
      <c r="P659" s="324"/>
      <c r="Q659" s="324"/>
      <c r="R659" s="324"/>
      <c r="S659" s="324"/>
      <c r="T659" s="324"/>
      <c r="U659" s="324"/>
      <c r="Y659" s="324"/>
      <c r="Z659" s="324"/>
      <c r="AA659" s="324"/>
      <c r="AB659" s="326"/>
      <c r="AC659" s="326"/>
    </row>
    <row r="660" spans="2:29" s="311" customFormat="1">
      <c r="B660" s="324"/>
      <c r="C660" s="324"/>
      <c r="F660" s="325"/>
      <c r="I660" s="324"/>
      <c r="J660" s="324"/>
      <c r="K660" s="324"/>
      <c r="L660" s="324"/>
      <c r="M660" s="324"/>
      <c r="N660" s="324"/>
      <c r="O660" s="324"/>
      <c r="P660" s="324"/>
      <c r="Q660" s="324"/>
      <c r="R660" s="324"/>
      <c r="S660" s="324"/>
      <c r="T660" s="324"/>
      <c r="U660" s="324"/>
      <c r="Y660" s="324"/>
      <c r="Z660" s="324"/>
      <c r="AA660" s="324"/>
      <c r="AB660" s="326"/>
      <c r="AC660" s="326"/>
    </row>
    <row r="661" spans="2:29" s="311" customFormat="1">
      <c r="B661" s="324"/>
      <c r="C661" s="324"/>
      <c r="F661" s="325"/>
      <c r="I661" s="324"/>
      <c r="J661" s="324"/>
      <c r="K661" s="324"/>
      <c r="L661" s="324"/>
      <c r="M661" s="324"/>
      <c r="N661" s="324"/>
      <c r="O661" s="324"/>
      <c r="P661" s="324"/>
      <c r="Q661" s="324"/>
      <c r="R661" s="324"/>
      <c r="S661" s="324"/>
      <c r="T661" s="324"/>
      <c r="U661" s="324"/>
      <c r="Y661" s="324"/>
      <c r="Z661" s="324"/>
      <c r="AA661" s="324"/>
      <c r="AB661" s="326"/>
      <c r="AC661" s="326"/>
    </row>
    <row r="662" spans="2:29" s="311" customFormat="1">
      <c r="B662" s="324"/>
      <c r="C662" s="324"/>
      <c r="F662" s="325"/>
      <c r="I662" s="324"/>
      <c r="J662" s="324"/>
      <c r="K662" s="324"/>
      <c r="L662" s="324"/>
      <c r="M662" s="324"/>
      <c r="N662" s="324"/>
      <c r="O662" s="324"/>
      <c r="P662" s="324"/>
      <c r="Q662" s="324"/>
      <c r="R662" s="324"/>
      <c r="S662" s="324"/>
      <c r="T662" s="324"/>
      <c r="U662" s="324"/>
      <c r="Y662" s="324"/>
      <c r="Z662" s="324"/>
      <c r="AA662" s="324"/>
      <c r="AB662" s="326"/>
      <c r="AC662" s="326"/>
    </row>
    <row r="663" spans="2:29" s="311" customFormat="1">
      <c r="B663" s="324"/>
      <c r="C663" s="324"/>
      <c r="F663" s="325"/>
      <c r="I663" s="324"/>
      <c r="J663" s="324"/>
      <c r="K663" s="324"/>
      <c r="L663" s="324"/>
      <c r="M663" s="324"/>
      <c r="N663" s="324"/>
      <c r="O663" s="324"/>
      <c r="P663" s="324"/>
      <c r="Q663" s="324"/>
      <c r="R663" s="324"/>
      <c r="S663" s="324"/>
      <c r="T663" s="324"/>
      <c r="U663" s="324"/>
      <c r="Y663" s="324"/>
      <c r="Z663" s="324"/>
      <c r="AA663" s="324"/>
      <c r="AB663" s="326"/>
      <c r="AC663" s="326"/>
    </row>
    <row r="664" spans="2:29" s="311" customFormat="1">
      <c r="B664" s="324"/>
      <c r="C664" s="324"/>
      <c r="F664" s="325"/>
      <c r="I664" s="324"/>
      <c r="J664" s="324"/>
      <c r="K664" s="324"/>
      <c r="L664" s="324"/>
      <c r="M664" s="324"/>
      <c r="N664" s="324"/>
      <c r="O664" s="324"/>
      <c r="P664" s="324"/>
      <c r="Q664" s="324"/>
      <c r="R664" s="324"/>
      <c r="S664" s="324"/>
      <c r="T664" s="324"/>
      <c r="U664" s="324"/>
      <c r="Y664" s="324"/>
      <c r="Z664" s="324"/>
      <c r="AA664" s="324"/>
      <c r="AB664" s="326"/>
      <c r="AC664" s="326"/>
    </row>
    <row r="665" spans="2:29" s="311" customFormat="1">
      <c r="B665" s="324"/>
      <c r="C665" s="324"/>
      <c r="F665" s="325"/>
      <c r="I665" s="324"/>
      <c r="J665" s="324"/>
      <c r="K665" s="324"/>
      <c r="L665" s="324"/>
      <c r="M665" s="324"/>
      <c r="N665" s="324"/>
      <c r="O665" s="324"/>
      <c r="P665" s="324"/>
      <c r="Q665" s="324"/>
      <c r="R665" s="324"/>
      <c r="S665" s="324"/>
      <c r="T665" s="324"/>
      <c r="U665" s="324"/>
      <c r="Y665" s="324"/>
      <c r="Z665" s="324"/>
      <c r="AA665" s="324"/>
      <c r="AB665" s="326"/>
      <c r="AC665" s="326"/>
    </row>
    <row r="666" spans="2:29" s="311" customFormat="1">
      <c r="B666" s="324"/>
      <c r="C666" s="324"/>
      <c r="F666" s="325"/>
      <c r="I666" s="324"/>
      <c r="J666" s="324"/>
      <c r="K666" s="324"/>
      <c r="L666" s="324"/>
      <c r="M666" s="324"/>
      <c r="N666" s="324"/>
      <c r="O666" s="324"/>
      <c r="P666" s="324"/>
      <c r="Q666" s="324"/>
      <c r="R666" s="324"/>
      <c r="S666" s="324"/>
      <c r="T666" s="324"/>
      <c r="U666" s="324"/>
      <c r="Y666" s="324"/>
      <c r="Z666" s="324"/>
      <c r="AA666" s="324"/>
      <c r="AB666" s="326"/>
      <c r="AC666" s="326"/>
    </row>
    <row r="667" spans="2:29" s="311" customFormat="1">
      <c r="B667" s="324"/>
      <c r="C667" s="324"/>
      <c r="F667" s="325"/>
      <c r="I667" s="324"/>
      <c r="J667" s="324"/>
      <c r="K667" s="324"/>
      <c r="L667" s="324"/>
      <c r="M667" s="324"/>
      <c r="N667" s="324"/>
      <c r="O667" s="324"/>
      <c r="P667" s="324"/>
      <c r="Q667" s="324"/>
      <c r="R667" s="324"/>
      <c r="S667" s="324"/>
      <c r="T667" s="324"/>
      <c r="U667" s="324"/>
      <c r="Y667" s="324"/>
      <c r="Z667" s="324"/>
      <c r="AA667" s="324"/>
      <c r="AB667" s="326"/>
      <c r="AC667" s="326"/>
    </row>
    <row r="668" spans="2:29" s="311" customFormat="1">
      <c r="B668" s="324"/>
      <c r="C668" s="324"/>
      <c r="F668" s="325"/>
      <c r="I668" s="324"/>
      <c r="J668" s="324"/>
      <c r="K668" s="324"/>
      <c r="L668" s="324"/>
      <c r="M668" s="324"/>
      <c r="N668" s="324"/>
      <c r="O668" s="324"/>
      <c r="P668" s="324"/>
      <c r="Q668" s="324"/>
      <c r="R668" s="324"/>
      <c r="S668" s="324"/>
      <c r="T668" s="324"/>
      <c r="U668" s="324"/>
      <c r="Y668" s="324"/>
      <c r="Z668" s="324"/>
      <c r="AA668" s="324"/>
      <c r="AB668" s="326"/>
      <c r="AC668" s="326"/>
    </row>
    <row r="669" spans="2:29" s="311" customFormat="1">
      <c r="B669" s="324"/>
      <c r="C669" s="324"/>
      <c r="F669" s="325"/>
      <c r="I669" s="324"/>
      <c r="J669" s="324"/>
      <c r="K669" s="324"/>
      <c r="L669" s="324"/>
      <c r="M669" s="324"/>
      <c r="N669" s="324"/>
      <c r="O669" s="324"/>
      <c r="P669" s="324"/>
      <c r="Q669" s="324"/>
      <c r="R669" s="324"/>
      <c r="S669" s="324"/>
      <c r="T669" s="324"/>
      <c r="U669" s="324"/>
      <c r="Y669" s="324"/>
      <c r="Z669" s="324"/>
      <c r="AA669" s="324"/>
      <c r="AB669" s="326"/>
      <c r="AC669" s="326"/>
    </row>
    <row r="670" spans="2:29" s="311" customFormat="1">
      <c r="B670" s="324"/>
      <c r="C670" s="324"/>
      <c r="F670" s="325"/>
      <c r="I670" s="324"/>
      <c r="J670" s="324"/>
      <c r="K670" s="324"/>
      <c r="L670" s="324"/>
      <c r="M670" s="324"/>
      <c r="N670" s="324"/>
      <c r="O670" s="324"/>
      <c r="P670" s="324"/>
      <c r="Q670" s="324"/>
      <c r="R670" s="324"/>
      <c r="S670" s="324"/>
      <c r="T670" s="324"/>
      <c r="U670" s="324"/>
      <c r="Y670" s="324"/>
      <c r="Z670" s="324"/>
      <c r="AA670" s="324"/>
      <c r="AB670" s="326"/>
      <c r="AC670" s="326"/>
    </row>
    <row r="671" spans="2:29" s="311" customFormat="1">
      <c r="B671" s="324"/>
      <c r="C671" s="324"/>
      <c r="F671" s="325"/>
      <c r="I671" s="324"/>
      <c r="J671" s="324"/>
      <c r="K671" s="324"/>
      <c r="L671" s="324"/>
      <c r="M671" s="324"/>
      <c r="N671" s="324"/>
      <c r="O671" s="324"/>
      <c r="P671" s="324"/>
      <c r="Q671" s="324"/>
      <c r="R671" s="324"/>
      <c r="S671" s="324"/>
      <c r="T671" s="324"/>
      <c r="U671" s="324"/>
      <c r="Y671" s="324"/>
      <c r="Z671" s="324"/>
      <c r="AA671" s="324"/>
      <c r="AB671" s="326"/>
      <c r="AC671" s="326"/>
    </row>
    <row r="672" spans="2:29" s="311" customFormat="1">
      <c r="B672" s="324"/>
      <c r="C672" s="324"/>
      <c r="F672" s="325"/>
      <c r="I672" s="324"/>
      <c r="J672" s="324"/>
      <c r="K672" s="324"/>
      <c r="L672" s="324"/>
      <c r="M672" s="324"/>
      <c r="N672" s="324"/>
      <c r="O672" s="324"/>
      <c r="P672" s="324"/>
      <c r="Q672" s="324"/>
      <c r="R672" s="324"/>
      <c r="S672" s="324"/>
      <c r="T672" s="324"/>
      <c r="U672" s="324"/>
      <c r="Y672" s="324"/>
      <c r="Z672" s="324"/>
      <c r="AA672" s="324"/>
      <c r="AB672" s="326"/>
      <c r="AC672" s="326"/>
    </row>
    <row r="673" spans="2:29" s="311" customFormat="1">
      <c r="B673" s="324"/>
      <c r="C673" s="324"/>
      <c r="F673" s="325"/>
      <c r="I673" s="324"/>
      <c r="J673" s="324"/>
      <c r="K673" s="324"/>
      <c r="L673" s="324"/>
      <c r="M673" s="324"/>
      <c r="N673" s="324"/>
      <c r="O673" s="324"/>
      <c r="P673" s="324"/>
      <c r="Q673" s="324"/>
      <c r="R673" s="324"/>
      <c r="S673" s="324"/>
      <c r="T673" s="324"/>
      <c r="U673" s="324"/>
      <c r="Y673" s="324"/>
      <c r="Z673" s="324"/>
      <c r="AA673" s="324"/>
      <c r="AB673" s="326"/>
      <c r="AC673" s="326"/>
    </row>
    <row r="674" spans="2:29" s="311" customFormat="1">
      <c r="B674" s="324"/>
      <c r="C674" s="324"/>
      <c r="F674" s="325"/>
      <c r="I674" s="324"/>
      <c r="J674" s="324"/>
      <c r="K674" s="324"/>
      <c r="L674" s="324"/>
      <c r="M674" s="324"/>
      <c r="N674" s="324"/>
      <c r="O674" s="324"/>
      <c r="P674" s="324"/>
      <c r="Q674" s="324"/>
      <c r="R674" s="324"/>
      <c r="S674" s="324"/>
      <c r="T674" s="324"/>
      <c r="U674" s="324"/>
      <c r="Y674" s="324"/>
      <c r="Z674" s="324"/>
      <c r="AA674" s="324"/>
      <c r="AB674" s="326"/>
      <c r="AC674" s="326"/>
    </row>
    <row r="675" spans="2:29" s="311" customFormat="1">
      <c r="B675" s="324"/>
      <c r="C675" s="324"/>
      <c r="F675" s="325"/>
      <c r="I675" s="324"/>
      <c r="J675" s="324"/>
      <c r="K675" s="324"/>
      <c r="L675" s="324"/>
      <c r="M675" s="324"/>
      <c r="N675" s="324"/>
      <c r="O675" s="324"/>
      <c r="P675" s="324"/>
      <c r="Q675" s="324"/>
      <c r="R675" s="324"/>
      <c r="S675" s="324"/>
      <c r="T675" s="324"/>
      <c r="U675" s="324"/>
      <c r="Y675" s="324"/>
      <c r="Z675" s="324"/>
      <c r="AA675" s="324"/>
      <c r="AB675" s="326"/>
      <c r="AC675" s="326"/>
    </row>
    <row r="676" spans="2:29" s="311" customFormat="1">
      <c r="B676" s="324"/>
      <c r="C676" s="324"/>
      <c r="F676" s="325"/>
      <c r="I676" s="324"/>
      <c r="J676" s="324"/>
      <c r="K676" s="324"/>
      <c r="L676" s="324"/>
      <c r="M676" s="324"/>
      <c r="N676" s="324"/>
      <c r="O676" s="324"/>
      <c r="P676" s="324"/>
      <c r="Q676" s="324"/>
      <c r="R676" s="324"/>
      <c r="S676" s="324"/>
      <c r="T676" s="324"/>
      <c r="U676" s="324"/>
      <c r="Y676" s="324"/>
      <c r="Z676" s="324"/>
      <c r="AA676" s="324"/>
      <c r="AB676" s="326"/>
      <c r="AC676" s="326"/>
    </row>
    <row r="677" spans="2:29" s="311" customFormat="1">
      <c r="B677" s="324"/>
      <c r="C677" s="324"/>
      <c r="F677" s="325"/>
      <c r="I677" s="324"/>
      <c r="J677" s="324"/>
      <c r="K677" s="324"/>
      <c r="L677" s="324"/>
      <c r="M677" s="324"/>
      <c r="N677" s="324"/>
      <c r="O677" s="324"/>
      <c r="P677" s="324"/>
      <c r="Q677" s="324"/>
      <c r="R677" s="324"/>
      <c r="S677" s="324"/>
      <c r="T677" s="324"/>
      <c r="U677" s="324"/>
      <c r="Y677" s="324"/>
      <c r="Z677" s="324"/>
      <c r="AA677" s="324"/>
      <c r="AB677" s="326"/>
      <c r="AC677" s="326"/>
    </row>
    <row r="678" spans="2:29" s="311" customFormat="1">
      <c r="B678" s="324"/>
      <c r="C678" s="324"/>
      <c r="F678" s="325"/>
      <c r="I678" s="324"/>
      <c r="J678" s="324"/>
      <c r="K678" s="324"/>
      <c r="L678" s="324"/>
      <c r="M678" s="324"/>
      <c r="N678" s="324"/>
      <c r="O678" s="324"/>
      <c r="P678" s="324"/>
      <c r="Q678" s="324"/>
      <c r="R678" s="324"/>
      <c r="S678" s="324"/>
      <c r="T678" s="324"/>
      <c r="U678" s="324"/>
      <c r="Y678" s="324"/>
      <c r="Z678" s="324"/>
      <c r="AA678" s="324"/>
      <c r="AB678" s="326"/>
      <c r="AC678" s="326"/>
    </row>
    <row r="679" spans="2:29" s="311" customFormat="1">
      <c r="B679" s="324"/>
      <c r="C679" s="324"/>
      <c r="F679" s="325"/>
      <c r="I679" s="324"/>
      <c r="J679" s="324"/>
      <c r="K679" s="324"/>
      <c r="L679" s="324"/>
      <c r="M679" s="324"/>
      <c r="N679" s="324"/>
      <c r="O679" s="324"/>
      <c r="P679" s="324"/>
      <c r="Q679" s="324"/>
      <c r="R679" s="324"/>
      <c r="S679" s="324"/>
      <c r="T679" s="324"/>
      <c r="U679" s="324"/>
      <c r="Y679" s="324"/>
      <c r="Z679" s="324"/>
      <c r="AA679" s="324"/>
      <c r="AB679" s="326"/>
      <c r="AC679" s="326"/>
    </row>
    <row r="680" spans="2:29" s="311" customFormat="1">
      <c r="B680" s="324"/>
      <c r="C680" s="324"/>
      <c r="F680" s="325"/>
      <c r="I680" s="324"/>
      <c r="J680" s="324"/>
      <c r="K680" s="324"/>
      <c r="L680" s="324"/>
      <c r="M680" s="324"/>
      <c r="N680" s="324"/>
      <c r="O680" s="324"/>
      <c r="P680" s="324"/>
      <c r="Q680" s="324"/>
      <c r="R680" s="324"/>
      <c r="S680" s="324"/>
      <c r="T680" s="324"/>
      <c r="U680" s="324"/>
      <c r="Y680" s="324"/>
      <c r="Z680" s="324"/>
      <c r="AA680" s="324"/>
      <c r="AB680" s="326"/>
      <c r="AC680" s="326"/>
    </row>
    <row r="681" spans="2:29" s="311" customFormat="1">
      <c r="B681" s="324"/>
      <c r="C681" s="324"/>
      <c r="F681" s="325"/>
      <c r="I681" s="324"/>
      <c r="J681" s="324"/>
      <c r="K681" s="324"/>
      <c r="L681" s="324"/>
      <c r="M681" s="324"/>
      <c r="N681" s="324"/>
      <c r="O681" s="324"/>
      <c r="P681" s="324"/>
      <c r="Q681" s="324"/>
      <c r="R681" s="324"/>
      <c r="S681" s="324"/>
      <c r="T681" s="324"/>
      <c r="U681" s="324"/>
      <c r="Y681" s="324"/>
      <c r="Z681" s="324"/>
      <c r="AA681" s="324"/>
      <c r="AB681" s="326"/>
      <c r="AC681" s="326"/>
    </row>
    <row r="682" spans="2:29" s="311" customFormat="1">
      <c r="B682" s="324"/>
      <c r="C682" s="324"/>
      <c r="F682" s="325"/>
      <c r="I682" s="324"/>
      <c r="J682" s="324"/>
      <c r="K682" s="324"/>
      <c r="L682" s="324"/>
      <c r="M682" s="324"/>
      <c r="N682" s="324"/>
      <c r="O682" s="324"/>
      <c r="P682" s="324"/>
      <c r="Q682" s="324"/>
      <c r="R682" s="324"/>
      <c r="S682" s="324"/>
      <c r="T682" s="324"/>
      <c r="U682" s="324"/>
      <c r="Y682" s="324"/>
      <c r="Z682" s="324"/>
      <c r="AA682" s="324"/>
      <c r="AB682" s="326"/>
      <c r="AC682" s="326"/>
    </row>
    <row r="683" spans="2:29" s="311" customFormat="1">
      <c r="B683" s="324"/>
      <c r="C683" s="324"/>
      <c r="F683" s="325"/>
      <c r="I683" s="324"/>
      <c r="J683" s="324"/>
      <c r="K683" s="324"/>
      <c r="L683" s="324"/>
      <c r="M683" s="324"/>
      <c r="N683" s="324"/>
      <c r="O683" s="324"/>
      <c r="P683" s="324"/>
      <c r="Q683" s="324"/>
      <c r="R683" s="324"/>
      <c r="S683" s="324"/>
      <c r="T683" s="324"/>
      <c r="U683" s="324"/>
      <c r="Y683" s="324"/>
      <c r="Z683" s="324"/>
      <c r="AA683" s="324"/>
      <c r="AB683" s="326"/>
      <c r="AC683" s="326"/>
    </row>
    <row r="684" spans="2:29" s="311" customFormat="1">
      <c r="B684" s="324"/>
      <c r="C684" s="324"/>
      <c r="F684" s="325"/>
      <c r="I684" s="324"/>
      <c r="J684" s="324"/>
      <c r="K684" s="324"/>
      <c r="L684" s="324"/>
      <c r="M684" s="324"/>
      <c r="N684" s="324"/>
      <c r="O684" s="324"/>
      <c r="P684" s="324"/>
      <c r="Q684" s="324"/>
      <c r="R684" s="324"/>
      <c r="S684" s="324"/>
      <c r="T684" s="324"/>
      <c r="U684" s="324"/>
      <c r="Y684" s="324"/>
      <c r="Z684" s="324"/>
      <c r="AA684" s="324"/>
      <c r="AB684" s="326"/>
      <c r="AC684" s="326"/>
    </row>
    <row r="685" spans="2:29" s="311" customFormat="1">
      <c r="B685" s="324"/>
      <c r="C685" s="324"/>
      <c r="F685" s="325"/>
      <c r="I685" s="324"/>
      <c r="J685" s="324"/>
      <c r="K685" s="324"/>
      <c r="L685" s="324"/>
      <c r="M685" s="324"/>
      <c r="N685" s="324"/>
      <c r="O685" s="324"/>
      <c r="P685" s="324"/>
      <c r="Q685" s="324"/>
      <c r="R685" s="324"/>
      <c r="S685" s="324"/>
      <c r="T685" s="324"/>
      <c r="U685" s="324"/>
      <c r="Y685" s="324"/>
      <c r="Z685" s="324"/>
      <c r="AA685" s="324"/>
      <c r="AB685" s="326"/>
      <c r="AC685" s="326"/>
    </row>
    <row r="686" spans="2:29" s="311" customFormat="1">
      <c r="B686" s="324"/>
      <c r="C686" s="324"/>
      <c r="F686" s="325"/>
      <c r="I686" s="324"/>
      <c r="J686" s="324"/>
      <c r="K686" s="324"/>
      <c r="L686" s="324"/>
      <c r="M686" s="324"/>
      <c r="N686" s="324"/>
      <c r="O686" s="324"/>
      <c r="P686" s="324"/>
      <c r="Q686" s="324"/>
      <c r="R686" s="324"/>
      <c r="S686" s="324"/>
      <c r="T686" s="324"/>
      <c r="U686" s="324"/>
      <c r="Y686" s="324"/>
      <c r="Z686" s="324"/>
      <c r="AA686" s="324"/>
      <c r="AB686" s="326"/>
      <c r="AC686" s="326"/>
    </row>
    <row r="687" spans="2:29" s="311" customFormat="1">
      <c r="B687" s="324"/>
      <c r="C687" s="324"/>
      <c r="F687" s="325"/>
      <c r="I687" s="324"/>
      <c r="J687" s="324"/>
      <c r="K687" s="324"/>
      <c r="L687" s="324"/>
      <c r="M687" s="324"/>
      <c r="N687" s="324"/>
      <c r="O687" s="324"/>
      <c r="P687" s="324"/>
      <c r="Q687" s="324"/>
      <c r="R687" s="324"/>
      <c r="S687" s="324"/>
      <c r="T687" s="324"/>
      <c r="U687" s="324"/>
      <c r="Y687" s="324"/>
      <c r="Z687" s="324"/>
      <c r="AA687" s="324"/>
      <c r="AB687" s="326"/>
      <c r="AC687" s="326"/>
    </row>
    <row r="688" spans="2:29" s="311" customFormat="1">
      <c r="B688" s="324"/>
      <c r="C688" s="324"/>
      <c r="F688" s="325"/>
      <c r="I688" s="324"/>
      <c r="J688" s="324"/>
      <c r="K688" s="324"/>
      <c r="L688" s="324"/>
      <c r="M688" s="324"/>
      <c r="N688" s="324"/>
      <c r="O688" s="324"/>
      <c r="P688" s="324"/>
      <c r="Q688" s="324"/>
      <c r="R688" s="324"/>
      <c r="S688" s="324"/>
      <c r="T688" s="324"/>
      <c r="U688" s="324"/>
      <c r="Y688" s="324"/>
      <c r="Z688" s="324"/>
      <c r="AA688" s="324"/>
      <c r="AB688" s="326"/>
      <c r="AC688" s="326"/>
    </row>
    <row r="689" spans="2:29" s="311" customFormat="1">
      <c r="B689" s="324"/>
      <c r="C689" s="324"/>
      <c r="F689" s="325"/>
      <c r="I689" s="324"/>
      <c r="J689" s="324"/>
      <c r="K689" s="324"/>
      <c r="L689" s="324"/>
      <c r="M689" s="324"/>
      <c r="N689" s="324"/>
      <c r="O689" s="324"/>
      <c r="P689" s="324"/>
      <c r="Q689" s="324"/>
      <c r="R689" s="324"/>
      <c r="S689" s="324"/>
      <c r="T689" s="324"/>
      <c r="U689" s="324"/>
      <c r="Y689" s="324"/>
      <c r="Z689" s="324"/>
      <c r="AA689" s="324"/>
      <c r="AB689" s="326"/>
      <c r="AC689" s="326"/>
    </row>
    <row r="690" spans="2:29" s="311" customFormat="1">
      <c r="B690" s="324"/>
      <c r="C690" s="324"/>
      <c r="F690" s="325"/>
      <c r="I690" s="324"/>
      <c r="J690" s="324"/>
      <c r="K690" s="324"/>
      <c r="L690" s="324"/>
      <c r="M690" s="324"/>
      <c r="N690" s="324"/>
      <c r="O690" s="324"/>
      <c r="P690" s="324"/>
      <c r="Q690" s="324"/>
      <c r="R690" s="324"/>
      <c r="S690" s="324"/>
      <c r="T690" s="324"/>
      <c r="U690" s="324"/>
      <c r="Y690" s="324"/>
      <c r="Z690" s="324"/>
      <c r="AA690" s="324"/>
      <c r="AB690" s="326"/>
      <c r="AC690" s="326"/>
    </row>
    <row r="691" spans="2:29" s="311" customFormat="1">
      <c r="B691" s="324"/>
      <c r="C691" s="324"/>
      <c r="F691" s="325"/>
      <c r="I691" s="324"/>
      <c r="J691" s="324"/>
      <c r="K691" s="324"/>
      <c r="L691" s="324"/>
      <c r="M691" s="324"/>
      <c r="N691" s="324"/>
      <c r="O691" s="324"/>
      <c r="P691" s="324"/>
      <c r="Q691" s="324"/>
      <c r="R691" s="324"/>
      <c r="S691" s="324"/>
      <c r="T691" s="324"/>
      <c r="U691" s="324"/>
      <c r="Y691" s="324"/>
      <c r="Z691" s="324"/>
      <c r="AA691" s="324"/>
      <c r="AB691" s="326"/>
      <c r="AC691" s="326"/>
    </row>
    <row r="692" spans="2:29" s="311" customFormat="1">
      <c r="B692" s="324"/>
      <c r="C692" s="324"/>
      <c r="F692" s="325"/>
      <c r="I692" s="324"/>
      <c r="J692" s="324"/>
      <c r="K692" s="324"/>
      <c r="L692" s="324"/>
      <c r="M692" s="324"/>
      <c r="N692" s="324"/>
      <c r="O692" s="324"/>
      <c r="P692" s="324"/>
      <c r="Q692" s="324"/>
      <c r="R692" s="324"/>
      <c r="S692" s="324"/>
      <c r="T692" s="324"/>
      <c r="U692" s="324"/>
      <c r="Y692" s="324"/>
      <c r="Z692" s="324"/>
      <c r="AA692" s="324"/>
      <c r="AB692" s="326"/>
      <c r="AC692" s="326"/>
    </row>
    <row r="693" spans="2:29" s="311" customFormat="1">
      <c r="B693" s="324"/>
      <c r="C693" s="324"/>
      <c r="F693" s="325"/>
      <c r="I693" s="324"/>
      <c r="J693" s="324"/>
      <c r="K693" s="324"/>
      <c r="L693" s="324"/>
      <c r="M693" s="324"/>
      <c r="N693" s="324"/>
      <c r="O693" s="324"/>
      <c r="P693" s="324"/>
      <c r="Q693" s="324"/>
      <c r="R693" s="324"/>
      <c r="S693" s="324"/>
      <c r="T693" s="324"/>
      <c r="U693" s="324"/>
      <c r="Y693" s="324"/>
      <c r="Z693" s="324"/>
      <c r="AA693" s="324"/>
      <c r="AB693" s="326"/>
      <c r="AC693" s="326"/>
    </row>
    <row r="694" spans="2:29" s="311" customFormat="1">
      <c r="B694" s="324"/>
      <c r="C694" s="324"/>
      <c r="F694" s="325"/>
      <c r="I694" s="324"/>
      <c r="J694" s="324"/>
      <c r="K694" s="324"/>
      <c r="L694" s="324"/>
      <c r="M694" s="324"/>
      <c r="N694" s="324"/>
      <c r="O694" s="324"/>
      <c r="P694" s="324"/>
      <c r="Q694" s="324"/>
      <c r="R694" s="324"/>
      <c r="S694" s="324"/>
      <c r="T694" s="324"/>
      <c r="U694" s="324"/>
      <c r="Y694" s="324"/>
      <c r="Z694" s="324"/>
      <c r="AA694" s="324"/>
      <c r="AB694" s="326"/>
      <c r="AC694" s="326"/>
    </row>
    <row r="695" spans="2:29" s="311" customFormat="1">
      <c r="B695" s="324"/>
      <c r="C695" s="324"/>
      <c r="F695" s="325"/>
      <c r="I695" s="324"/>
      <c r="J695" s="324"/>
      <c r="K695" s="324"/>
      <c r="L695" s="324"/>
      <c r="M695" s="324"/>
      <c r="N695" s="324"/>
      <c r="O695" s="324"/>
      <c r="P695" s="324"/>
      <c r="Q695" s="324"/>
      <c r="R695" s="324"/>
      <c r="S695" s="324"/>
      <c r="T695" s="324"/>
      <c r="U695" s="324"/>
      <c r="Y695" s="324"/>
      <c r="Z695" s="324"/>
      <c r="AA695" s="324"/>
      <c r="AB695" s="326"/>
      <c r="AC695" s="326"/>
    </row>
    <row r="696" spans="2:29" s="311" customFormat="1">
      <c r="B696" s="324"/>
      <c r="C696" s="324"/>
      <c r="F696" s="325"/>
      <c r="I696" s="324"/>
      <c r="J696" s="324"/>
      <c r="K696" s="324"/>
      <c r="L696" s="324"/>
      <c r="M696" s="324"/>
      <c r="N696" s="324"/>
      <c r="O696" s="324"/>
      <c r="P696" s="324"/>
      <c r="Q696" s="324"/>
      <c r="R696" s="324"/>
      <c r="S696" s="324"/>
      <c r="T696" s="324"/>
      <c r="U696" s="324"/>
      <c r="Y696" s="324"/>
      <c r="Z696" s="324"/>
      <c r="AA696" s="324"/>
      <c r="AB696" s="326"/>
      <c r="AC696" s="326"/>
    </row>
    <row r="697" spans="2:29" s="311" customFormat="1">
      <c r="B697" s="324"/>
      <c r="C697" s="324"/>
      <c r="F697" s="325"/>
      <c r="I697" s="324"/>
      <c r="J697" s="324"/>
      <c r="K697" s="324"/>
      <c r="L697" s="324"/>
      <c r="M697" s="324"/>
      <c r="N697" s="324"/>
      <c r="O697" s="324"/>
      <c r="P697" s="324"/>
      <c r="Q697" s="324"/>
      <c r="R697" s="324"/>
      <c r="S697" s="324"/>
      <c r="T697" s="324"/>
      <c r="U697" s="324"/>
      <c r="Y697" s="324"/>
      <c r="Z697" s="324"/>
      <c r="AA697" s="324"/>
      <c r="AB697" s="326"/>
      <c r="AC697" s="326"/>
    </row>
    <row r="698" spans="2:29" s="311" customFormat="1">
      <c r="B698" s="324"/>
      <c r="C698" s="324"/>
      <c r="F698" s="325"/>
      <c r="I698" s="324"/>
      <c r="J698" s="324"/>
      <c r="K698" s="324"/>
      <c r="L698" s="324"/>
      <c r="M698" s="324"/>
      <c r="N698" s="324"/>
      <c r="O698" s="324"/>
      <c r="P698" s="324"/>
      <c r="Q698" s="324"/>
      <c r="R698" s="324"/>
      <c r="S698" s="324"/>
      <c r="T698" s="324"/>
      <c r="U698" s="324"/>
      <c r="Y698" s="324"/>
      <c r="Z698" s="324"/>
      <c r="AA698" s="324"/>
      <c r="AB698" s="326"/>
      <c r="AC698" s="326"/>
    </row>
    <row r="699" spans="2:29" s="311" customFormat="1">
      <c r="B699" s="324"/>
      <c r="C699" s="324"/>
      <c r="F699" s="325"/>
      <c r="I699" s="324"/>
      <c r="J699" s="324"/>
      <c r="K699" s="324"/>
      <c r="L699" s="324"/>
      <c r="M699" s="324"/>
      <c r="N699" s="324"/>
      <c r="O699" s="324"/>
      <c r="P699" s="324"/>
      <c r="Q699" s="324"/>
      <c r="R699" s="324"/>
      <c r="S699" s="324"/>
      <c r="T699" s="324"/>
      <c r="U699" s="324"/>
      <c r="Y699" s="324"/>
      <c r="Z699" s="324"/>
      <c r="AA699" s="324"/>
      <c r="AB699" s="326"/>
      <c r="AC699" s="326"/>
    </row>
    <row r="700" spans="2:29" s="311" customFormat="1">
      <c r="B700" s="324"/>
      <c r="C700" s="324"/>
      <c r="F700" s="325"/>
      <c r="I700" s="324"/>
      <c r="J700" s="324"/>
      <c r="K700" s="324"/>
      <c r="L700" s="324"/>
      <c r="M700" s="324"/>
      <c r="N700" s="324"/>
      <c r="O700" s="324"/>
      <c r="P700" s="324"/>
      <c r="Q700" s="324"/>
      <c r="R700" s="324"/>
      <c r="S700" s="324"/>
      <c r="T700" s="324"/>
      <c r="U700" s="324"/>
      <c r="Y700" s="324"/>
      <c r="Z700" s="324"/>
      <c r="AA700" s="324"/>
      <c r="AB700" s="326"/>
      <c r="AC700" s="326"/>
    </row>
    <row r="701" spans="2:29" s="311" customFormat="1">
      <c r="B701" s="324"/>
      <c r="C701" s="324"/>
      <c r="F701" s="325"/>
      <c r="I701" s="324"/>
      <c r="J701" s="324"/>
      <c r="K701" s="324"/>
      <c r="L701" s="324"/>
      <c r="M701" s="324"/>
      <c r="N701" s="324"/>
      <c r="O701" s="324"/>
      <c r="P701" s="324"/>
      <c r="Q701" s="324"/>
      <c r="R701" s="324"/>
      <c r="S701" s="324"/>
      <c r="T701" s="324"/>
      <c r="U701" s="324"/>
      <c r="Y701" s="324"/>
      <c r="Z701" s="324"/>
      <c r="AA701" s="324"/>
      <c r="AB701" s="326"/>
      <c r="AC701" s="326"/>
    </row>
    <row r="702" spans="2:29" s="311" customFormat="1">
      <c r="B702" s="324"/>
      <c r="C702" s="324"/>
      <c r="F702" s="325"/>
      <c r="I702" s="324"/>
      <c r="J702" s="324"/>
      <c r="K702" s="324"/>
      <c r="L702" s="324"/>
      <c r="M702" s="324"/>
      <c r="N702" s="324"/>
      <c r="O702" s="324"/>
      <c r="P702" s="324"/>
      <c r="Q702" s="324"/>
      <c r="R702" s="324"/>
      <c r="S702" s="324"/>
      <c r="T702" s="324"/>
      <c r="U702" s="324"/>
      <c r="Y702" s="324"/>
      <c r="Z702" s="324"/>
      <c r="AA702" s="324"/>
      <c r="AB702" s="326"/>
      <c r="AC702" s="326"/>
    </row>
    <row r="703" spans="2:29" s="311" customFormat="1">
      <c r="B703" s="324"/>
      <c r="C703" s="324"/>
      <c r="F703" s="325"/>
      <c r="I703" s="324"/>
      <c r="J703" s="324"/>
      <c r="K703" s="324"/>
      <c r="L703" s="324"/>
      <c r="M703" s="324"/>
      <c r="N703" s="324"/>
      <c r="O703" s="324"/>
      <c r="P703" s="324"/>
      <c r="Q703" s="324"/>
      <c r="R703" s="324"/>
      <c r="S703" s="324"/>
      <c r="T703" s="324"/>
      <c r="U703" s="324"/>
      <c r="Y703" s="324"/>
      <c r="Z703" s="324"/>
      <c r="AA703" s="324"/>
      <c r="AB703" s="326"/>
      <c r="AC703" s="326"/>
    </row>
    <row r="704" spans="2:29" s="311" customFormat="1">
      <c r="B704" s="324"/>
      <c r="C704" s="324"/>
      <c r="F704" s="325"/>
      <c r="I704" s="324"/>
      <c r="J704" s="324"/>
      <c r="K704" s="324"/>
      <c r="L704" s="324"/>
      <c r="M704" s="324"/>
      <c r="N704" s="324"/>
      <c r="O704" s="324"/>
      <c r="P704" s="324"/>
      <c r="Q704" s="324"/>
      <c r="R704" s="324"/>
      <c r="S704" s="324"/>
      <c r="T704" s="324"/>
      <c r="U704" s="324"/>
      <c r="Y704" s="324"/>
      <c r="Z704" s="324"/>
      <c r="AA704" s="324"/>
      <c r="AB704" s="326"/>
      <c r="AC704" s="326"/>
    </row>
    <row r="705" spans="2:29" s="311" customFormat="1">
      <c r="B705" s="324"/>
      <c r="C705" s="324"/>
      <c r="F705" s="325"/>
      <c r="I705" s="324"/>
      <c r="J705" s="324"/>
      <c r="K705" s="324"/>
      <c r="L705" s="324"/>
      <c r="M705" s="324"/>
      <c r="N705" s="324"/>
      <c r="O705" s="324"/>
      <c r="P705" s="324"/>
      <c r="Q705" s="324"/>
      <c r="R705" s="324"/>
      <c r="S705" s="324"/>
      <c r="T705" s="324"/>
      <c r="U705" s="324"/>
      <c r="Y705" s="324"/>
      <c r="Z705" s="324"/>
      <c r="AA705" s="324"/>
      <c r="AB705" s="326"/>
      <c r="AC705" s="326"/>
    </row>
    <row r="706" spans="2:29" s="311" customFormat="1">
      <c r="B706" s="324"/>
      <c r="C706" s="324"/>
      <c r="F706" s="325"/>
      <c r="I706" s="324"/>
      <c r="J706" s="324"/>
      <c r="K706" s="324"/>
      <c r="L706" s="324"/>
      <c r="M706" s="324"/>
      <c r="N706" s="324"/>
      <c r="O706" s="324"/>
      <c r="P706" s="324"/>
      <c r="Q706" s="324"/>
      <c r="R706" s="324"/>
      <c r="S706" s="324"/>
      <c r="T706" s="324"/>
      <c r="U706" s="324"/>
      <c r="Y706" s="324"/>
      <c r="Z706" s="324"/>
      <c r="AA706" s="324"/>
      <c r="AB706" s="326"/>
      <c r="AC706" s="326"/>
    </row>
    <row r="707" spans="2:29" s="311" customFormat="1">
      <c r="B707" s="324"/>
      <c r="C707" s="324"/>
      <c r="F707" s="325"/>
      <c r="I707" s="324"/>
      <c r="J707" s="324"/>
      <c r="K707" s="324"/>
      <c r="L707" s="324"/>
      <c r="M707" s="324"/>
      <c r="N707" s="324"/>
      <c r="O707" s="324"/>
      <c r="P707" s="324"/>
      <c r="Q707" s="324"/>
      <c r="R707" s="324"/>
      <c r="S707" s="324"/>
      <c r="T707" s="324"/>
      <c r="U707" s="324"/>
      <c r="Y707" s="324"/>
      <c r="Z707" s="324"/>
      <c r="AA707" s="324"/>
      <c r="AB707" s="326"/>
      <c r="AC707" s="326"/>
    </row>
    <row r="708" spans="2:29" s="311" customFormat="1">
      <c r="B708" s="324"/>
      <c r="C708" s="324"/>
      <c r="F708" s="325"/>
      <c r="I708" s="324"/>
      <c r="J708" s="324"/>
      <c r="K708" s="324"/>
      <c r="L708" s="324"/>
      <c r="M708" s="324"/>
      <c r="N708" s="324"/>
      <c r="O708" s="324"/>
      <c r="P708" s="324"/>
      <c r="Q708" s="324"/>
      <c r="R708" s="324"/>
      <c r="S708" s="324"/>
      <c r="T708" s="324"/>
      <c r="U708" s="324"/>
      <c r="Y708" s="324"/>
      <c r="Z708" s="324"/>
      <c r="AA708" s="324"/>
      <c r="AB708" s="326"/>
      <c r="AC708" s="326"/>
    </row>
    <row r="709" spans="2:29" s="311" customFormat="1">
      <c r="B709" s="324"/>
      <c r="C709" s="324"/>
      <c r="F709" s="325"/>
      <c r="I709" s="324"/>
      <c r="J709" s="324"/>
      <c r="K709" s="324"/>
      <c r="L709" s="324"/>
      <c r="M709" s="324"/>
      <c r="N709" s="324"/>
      <c r="O709" s="324"/>
      <c r="P709" s="324"/>
      <c r="Q709" s="324"/>
      <c r="R709" s="324"/>
      <c r="S709" s="324"/>
      <c r="T709" s="324"/>
      <c r="U709" s="324"/>
      <c r="Y709" s="324"/>
      <c r="Z709" s="324"/>
      <c r="AA709" s="324"/>
      <c r="AB709" s="326"/>
      <c r="AC709" s="326"/>
    </row>
    <row r="710" spans="2:29" s="311" customFormat="1">
      <c r="B710" s="324"/>
      <c r="C710" s="324"/>
      <c r="F710" s="325"/>
      <c r="I710" s="324"/>
      <c r="J710" s="324"/>
      <c r="K710" s="324"/>
      <c r="L710" s="324"/>
      <c r="M710" s="324"/>
      <c r="N710" s="324"/>
      <c r="O710" s="324"/>
      <c r="P710" s="324"/>
      <c r="Q710" s="324"/>
      <c r="R710" s="324"/>
      <c r="S710" s="324"/>
      <c r="T710" s="324"/>
      <c r="U710" s="324"/>
      <c r="Y710" s="324"/>
      <c r="Z710" s="324"/>
      <c r="AA710" s="324"/>
      <c r="AB710" s="326"/>
      <c r="AC710" s="326"/>
    </row>
    <row r="711" spans="2:29" s="311" customFormat="1">
      <c r="B711" s="324"/>
      <c r="C711" s="324"/>
      <c r="F711" s="325"/>
      <c r="I711" s="324"/>
      <c r="J711" s="324"/>
      <c r="K711" s="324"/>
      <c r="L711" s="324"/>
      <c r="M711" s="324"/>
      <c r="N711" s="324"/>
      <c r="O711" s="324"/>
      <c r="P711" s="324"/>
      <c r="Q711" s="324"/>
      <c r="R711" s="324"/>
      <c r="S711" s="324"/>
      <c r="T711" s="324"/>
      <c r="U711" s="324"/>
      <c r="Y711" s="324"/>
      <c r="Z711" s="324"/>
      <c r="AA711" s="324"/>
      <c r="AB711" s="326"/>
      <c r="AC711" s="326"/>
    </row>
    <row r="712" spans="2:29" s="311" customFormat="1">
      <c r="B712" s="324"/>
      <c r="C712" s="324"/>
      <c r="F712" s="325"/>
      <c r="I712" s="324"/>
      <c r="J712" s="324"/>
      <c r="K712" s="324"/>
      <c r="L712" s="324"/>
      <c r="M712" s="324"/>
      <c r="N712" s="324"/>
      <c r="O712" s="324"/>
      <c r="P712" s="324"/>
      <c r="Q712" s="324"/>
      <c r="R712" s="324"/>
      <c r="S712" s="324"/>
      <c r="T712" s="324"/>
      <c r="U712" s="324"/>
      <c r="Y712" s="324"/>
      <c r="Z712" s="324"/>
      <c r="AA712" s="324"/>
      <c r="AB712" s="326"/>
      <c r="AC712" s="326"/>
    </row>
    <row r="713" spans="2:29" s="311" customFormat="1">
      <c r="B713" s="324"/>
      <c r="C713" s="324"/>
      <c r="F713" s="325"/>
      <c r="I713" s="324"/>
      <c r="J713" s="324"/>
      <c r="K713" s="324"/>
      <c r="L713" s="324"/>
      <c r="M713" s="324"/>
      <c r="N713" s="324"/>
      <c r="O713" s="324"/>
      <c r="P713" s="324"/>
      <c r="Q713" s="324"/>
      <c r="R713" s="324"/>
      <c r="S713" s="324"/>
      <c r="T713" s="324"/>
      <c r="U713" s="324"/>
      <c r="Y713" s="324"/>
      <c r="Z713" s="324"/>
      <c r="AA713" s="324"/>
      <c r="AB713" s="326"/>
      <c r="AC713" s="326"/>
    </row>
    <row r="714" spans="2:29" s="311" customFormat="1">
      <c r="B714" s="324"/>
      <c r="C714" s="324"/>
      <c r="F714" s="325"/>
      <c r="I714" s="324"/>
      <c r="J714" s="324"/>
      <c r="K714" s="324"/>
      <c r="L714" s="324"/>
      <c r="M714" s="324"/>
      <c r="N714" s="324"/>
      <c r="O714" s="324"/>
      <c r="P714" s="324"/>
      <c r="Q714" s="324"/>
      <c r="R714" s="324"/>
      <c r="S714" s="324"/>
      <c r="T714" s="324"/>
      <c r="U714" s="324"/>
      <c r="Y714" s="324"/>
      <c r="Z714" s="324"/>
      <c r="AA714" s="324"/>
      <c r="AB714" s="326"/>
      <c r="AC714" s="326"/>
    </row>
    <row r="715" spans="2:29" s="311" customFormat="1">
      <c r="B715" s="324"/>
      <c r="C715" s="324"/>
      <c r="F715" s="325"/>
      <c r="I715" s="324"/>
      <c r="J715" s="324"/>
      <c r="K715" s="324"/>
      <c r="L715" s="324"/>
      <c r="M715" s="324"/>
      <c r="N715" s="324"/>
      <c r="O715" s="324"/>
      <c r="P715" s="324"/>
      <c r="Q715" s="324"/>
      <c r="R715" s="324"/>
      <c r="S715" s="324"/>
      <c r="T715" s="324"/>
      <c r="U715" s="324"/>
      <c r="Y715" s="324"/>
      <c r="Z715" s="324"/>
      <c r="AA715" s="324"/>
      <c r="AB715" s="326"/>
      <c r="AC715" s="326"/>
    </row>
    <row r="716" spans="2:29" s="311" customFormat="1">
      <c r="B716" s="324"/>
      <c r="C716" s="324"/>
      <c r="F716" s="325"/>
      <c r="I716" s="324"/>
      <c r="J716" s="324"/>
      <c r="K716" s="324"/>
      <c r="L716" s="324"/>
      <c r="M716" s="324"/>
      <c r="N716" s="324"/>
      <c r="O716" s="324"/>
      <c r="P716" s="324"/>
      <c r="Q716" s="324"/>
      <c r="R716" s="324"/>
      <c r="S716" s="324"/>
      <c r="T716" s="324"/>
      <c r="U716" s="324"/>
      <c r="Y716" s="324"/>
      <c r="Z716" s="324"/>
      <c r="AA716" s="324"/>
      <c r="AB716" s="326"/>
      <c r="AC716" s="326"/>
    </row>
    <row r="717" spans="2:29" s="311" customFormat="1">
      <c r="B717" s="324"/>
      <c r="C717" s="324"/>
      <c r="F717" s="325"/>
      <c r="I717" s="324"/>
      <c r="J717" s="324"/>
      <c r="K717" s="324"/>
      <c r="L717" s="324"/>
      <c r="M717" s="324"/>
      <c r="N717" s="324"/>
      <c r="O717" s="324"/>
      <c r="P717" s="324"/>
      <c r="Q717" s="324"/>
      <c r="R717" s="324"/>
      <c r="S717" s="324"/>
      <c r="T717" s="324"/>
      <c r="U717" s="324"/>
      <c r="Y717" s="324"/>
      <c r="Z717" s="324"/>
      <c r="AA717" s="324"/>
      <c r="AB717" s="326"/>
      <c r="AC717" s="326"/>
    </row>
    <row r="718" spans="2:29" s="311" customFormat="1">
      <c r="B718" s="324"/>
      <c r="C718" s="324"/>
      <c r="F718" s="325"/>
      <c r="I718" s="324"/>
      <c r="J718" s="324"/>
      <c r="K718" s="324"/>
      <c r="L718" s="324"/>
      <c r="M718" s="324"/>
      <c r="N718" s="324"/>
      <c r="O718" s="324"/>
      <c r="P718" s="324"/>
      <c r="Q718" s="324"/>
      <c r="R718" s="324"/>
      <c r="S718" s="324"/>
      <c r="T718" s="324"/>
      <c r="U718" s="324"/>
      <c r="Y718" s="324"/>
      <c r="Z718" s="324"/>
      <c r="AA718" s="324"/>
      <c r="AB718" s="326"/>
      <c r="AC718" s="326"/>
    </row>
    <row r="719" spans="2:29" s="311" customFormat="1">
      <c r="B719" s="324"/>
      <c r="C719" s="324"/>
      <c r="F719" s="325"/>
      <c r="I719" s="324"/>
      <c r="J719" s="324"/>
      <c r="K719" s="324"/>
      <c r="L719" s="324"/>
      <c r="M719" s="324"/>
      <c r="N719" s="324"/>
      <c r="O719" s="324"/>
      <c r="P719" s="324"/>
      <c r="Q719" s="324"/>
      <c r="R719" s="324"/>
      <c r="S719" s="324"/>
      <c r="T719" s="324"/>
      <c r="U719" s="324"/>
      <c r="Y719" s="324"/>
      <c r="Z719" s="324"/>
      <c r="AA719" s="324"/>
      <c r="AB719" s="326"/>
      <c r="AC719" s="326"/>
    </row>
    <row r="720" spans="2:29" s="311" customFormat="1">
      <c r="B720" s="324"/>
      <c r="C720" s="324"/>
      <c r="F720" s="325"/>
      <c r="I720" s="324"/>
      <c r="J720" s="324"/>
      <c r="K720" s="324"/>
      <c r="L720" s="324"/>
      <c r="M720" s="324"/>
      <c r="N720" s="324"/>
      <c r="O720" s="324"/>
      <c r="P720" s="324"/>
      <c r="Q720" s="324"/>
      <c r="R720" s="324"/>
      <c r="S720" s="324"/>
      <c r="T720" s="324"/>
      <c r="U720" s="324"/>
      <c r="Y720" s="324"/>
      <c r="Z720" s="324"/>
      <c r="AA720" s="324"/>
      <c r="AB720" s="326"/>
      <c r="AC720" s="326"/>
    </row>
    <row r="721" spans="2:29" s="311" customFormat="1">
      <c r="B721" s="324"/>
      <c r="C721" s="324"/>
      <c r="F721" s="325"/>
      <c r="I721" s="324"/>
      <c r="J721" s="324"/>
      <c r="K721" s="324"/>
      <c r="L721" s="324"/>
      <c r="M721" s="324"/>
      <c r="N721" s="324"/>
      <c r="O721" s="324"/>
      <c r="P721" s="324"/>
      <c r="Q721" s="324"/>
      <c r="R721" s="324"/>
      <c r="S721" s="324"/>
      <c r="T721" s="324"/>
      <c r="U721" s="324"/>
      <c r="Y721" s="324"/>
      <c r="Z721" s="324"/>
      <c r="AA721" s="324"/>
      <c r="AB721" s="326"/>
      <c r="AC721" s="326"/>
    </row>
    <row r="722" spans="2:29" s="311" customFormat="1">
      <c r="B722" s="324"/>
      <c r="C722" s="324"/>
      <c r="F722" s="325"/>
      <c r="I722" s="324"/>
      <c r="J722" s="324"/>
      <c r="K722" s="324"/>
      <c r="L722" s="324"/>
      <c r="M722" s="324"/>
      <c r="N722" s="324"/>
      <c r="O722" s="324"/>
      <c r="P722" s="324"/>
      <c r="Q722" s="324"/>
      <c r="R722" s="324"/>
      <c r="S722" s="324"/>
      <c r="T722" s="324"/>
      <c r="U722" s="324"/>
      <c r="Y722" s="324"/>
      <c r="Z722" s="324"/>
      <c r="AA722" s="324"/>
      <c r="AB722" s="326"/>
      <c r="AC722" s="326"/>
    </row>
    <row r="723" spans="2:29" s="311" customFormat="1">
      <c r="B723" s="324"/>
      <c r="C723" s="324"/>
      <c r="F723" s="325"/>
      <c r="I723" s="324"/>
      <c r="J723" s="324"/>
      <c r="K723" s="324"/>
      <c r="L723" s="324"/>
      <c r="M723" s="324"/>
      <c r="N723" s="324"/>
      <c r="O723" s="324"/>
      <c r="P723" s="324"/>
      <c r="Q723" s="324"/>
      <c r="R723" s="324"/>
      <c r="S723" s="324"/>
      <c r="T723" s="324"/>
      <c r="U723" s="324"/>
      <c r="Y723" s="324"/>
      <c r="Z723" s="324"/>
      <c r="AA723" s="324"/>
      <c r="AB723" s="326"/>
      <c r="AC723" s="326"/>
    </row>
    <row r="724" spans="2:29" s="311" customFormat="1">
      <c r="B724" s="324"/>
      <c r="C724" s="324"/>
      <c r="F724" s="325"/>
      <c r="I724" s="324"/>
      <c r="J724" s="324"/>
      <c r="K724" s="324"/>
      <c r="L724" s="324"/>
      <c r="M724" s="324"/>
      <c r="N724" s="324"/>
      <c r="O724" s="324"/>
      <c r="P724" s="324"/>
      <c r="Q724" s="324"/>
      <c r="R724" s="324"/>
      <c r="S724" s="324"/>
      <c r="T724" s="324"/>
      <c r="U724" s="324"/>
      <c r="Y724" s="324"/>
      <c r="Z724" s="324"/>
      <c r="AA724" s="324"/>
      <c r="AB724" s="326"/>
      <c r="AC724" s="326"/>
    </row>
    <row r="725" spans="2:29" s="311" customFormat="1">
      <c r="B725" s="324"/>
      <c r="C725" s="324"/>
      <c r="F725" s="325"/>
      <c r="I725" s="324"/>
      <c r="J725" s="324"/>
      <c r="K725" s="324"/>
      <c r="L725" s="324"/>
      <c r="M725" s="324"/>
      <c r="N725" s="324"/>
      <c r="O725" s="324"/>
      <c r="P725" s="324"/>
      <c r="Q725" s="324"/>
      <c r="R725" s="324"/>
      <c r="S725" s="324"/>
      <c r="T725" s="324"/>
      <c r="U725" s="324"/>
      <c r="Y725" s="324"/>
      <c r="Z725" s="324"/>
      <c r="AA725" s="324"/>
      <c r="AB725" s="326"/>
      <c r="AC725" s="326"/>
    </row>
    <row r="726" spans="2:29" s="311" customFormat="1">
      <c r="B726" s="324"/>
      <c r="C726" s="324"/>
      <c r="F726" s="325"/>
      <c r="I726" s="324"/>
      <c r="J726" s="324"/>
      <c r="K726" s="324"/>
      <c r="L726" s="324"/>
      <c r="M726" s="324"/>
      <c r="N726" s="324"/>
      <c r="O726" s="324"/>
      <c r="P726" s="324"/>
      <c r="Q726" s="324"/>
      <c r="R726" s="324"/>
      <c r="S726" s="324"/>
      <c r="T726" s="324"/>
      <c r="U726" s="324"/>
      <c r="Y726" s="324"/>
      <c r="Z726" s="324"/>
      <c r="AA726" s="324"/>
      <c r="AB726" s="326"/>
      <c r="AC726" s="326"/>
    </row>
    <row r="727" spans="2:29" s="311" customFormat="1">
      <c r="B727" s="324"/>
      <c r="C727" s="324"/>
      <c r="F727" s="325"/>
      <c r="I727" s="324"/>
      <c r="J727" s="324"/>
      <c r="K727" s="324"/>
      <c r="L727" s="324"/>
      <c r="M727" s="324"/>
      <c r="N727" s="324"/>
      <c r="O727" s="324"/>
      <c r="P727" s="324"/>
      <c r="Q727" s="324"/>
      <c r="R727" s="324"/>
      <c r="S727" s="324"/>
      <c r="T727" s="324"/>
      <c r="U727" s="324"/>
      <c r="Y727" s="324"/>
      <c r="Z727" s="324"/>
      <c r="AA727" s="324"/>
      <c r="AB727" s="326"/>
      <c r="AC727" s="326"/>
    </row>
    <row r="728" spans="2:29" s="311" customFormat="1">
      <c r="B728" s="324"/>
      <c r="C728" s="324"/>
      <c r="F728" s="325"/>
      <c r="I728" s="324"/>
      <c r="J728" s="324"/>
      <c r="K728" s="324"/>
      <c r="L728" s="324"/>
      <c r="M728" s="324"/>
      <c r="N728" s="324"/>
      <c r="O728" s="324"/>
      <c r="P728" s="324"/>
      <c r="Q728" s="324"/>
      <c r="R728" s="324"/>
      <c r="S728" s="324"/>
      <c r="T728" s="324"/>
      <c r="U728" s="324"/>
      <c r="Y728" s="324"/>
      <c r="Z728" s="324"/>
      <c r="AA728" s="324"/>
      <c r="AB728" s="326"/>
      <c r="AC728" s="326"/>
    </row>
    <row r="729" spans="2:29" s="311" customFormat="1">
      <c r="B729" s="324"/>
      <c r="C729" s="324"/>
      <c r="F729" s="325"/>
      <c r="I729" s="324"/>
      <c r="J729" s="324"/>
      <c r="K729" s="324"/>
      <c r="L729" s="324"/>
      <c r="M729" s="324"/>
      <c r="N729" s="324"/>
      <c r="O729" s="324"/>
      <c r="P729" s="324"/>
      <c r="Q729" s="324"/>
      <c r="R729" s="324"/>
      <c r="S729" s="324"/>
      <c r="T729" s="324"/>
      <c r="U729" s="324"/>
      <c r="Y729" s="324"/>
      <c r="Z729" s="324"/>
      <c r="AA729" s="324"/>
      <c r="AB729" s="326"/>
      <c r="AC729" s="326"/>
    </row>
    <row r="730" spans="2:29" s="311" customFormat="1">
      <c r="B730" s="324"/>
      <c r="C730" s="324"/>
      <c r="F730" s="325"/>
      <c r="I730" s="324"/>
      <c r="J730" s="324"/>
      <c r="K730" s="324"/>
      <c r="L730" s="324"/>
      <c r="M730" s="324"/>
      <c r="N730" s="324"/>
      <c r="O730" s="324"/>
      <c r="P730" s="324"/>
      <c r="Q730" s="324"/>
      <c r="R730" s="324"/>
      <c r="S730" s="324"/>
      <c r="T730" s="324"/>
      <c r="U730" s="324"/>
      <c r="Y730" s="324"/>
      <c r="Z730" s="324"/>
      <c r="AA730" s="324"/>
      <c r="AB730" s="326"/>
      <c r="AC730" s="326"/>
    </row>
    <row r="731" spans="2:29" s="311" customFormat="1">
      <c r="B731" s="324"/>
      <c r="C731" s="324"/>
      <c r="F731" s="325"/>
      <c r="I731" s="324"/>
      <c r="J731" s="324"/>
      <c r="K731" s="324"/>
      <c r="L731" s="324"/>
      <c r="M731" s="324"/>
      <c r="N731" s="324"/>
      <c r="O731" s="324"/>
      <c r="P731" s="324"/>
      <c r="Q731" s="324"/>
      <c r="R731" s="324"/>
      <c r="S731" s="324"/>
      <c r="T731" s="324"/>
      <c r="U731" s="324"/>
      <c r="Y731" s="324"/>
      <c r="Z731" s="324"/>
      <c r="AA731" s="324"/>
      <c r="AB731" s="326"/>
      <c r="AC731" s="326"/>
    </row>
    <row r="732" spans="2:29" s="311" customFormat="1">
      <c r="B732" s="324"/>
      <c r="C732" s="324"/>
      <c r="F732" s="325"/>
      <c r="I732" s="324"/>
      <c r="J732" s="324"/>
      <c r="K732" s="324"/>
      <c r="L732" s="324"/>
      <c r="M732" s="324"/>
      <c r="N732" s="324"/>
      <c r="O732" s="324"/>
      <c r="P732" s="324"/>
      <c r="Q732" s="324"/>
      <c r="R732" s="324"/>
      <c r="S732" s="324"/>
      <c r="T732" s="324"/>
      <c r="U732" s="324"/>
      <c r="Y732" s="324"/>
      <c r="Z732" s="324"/>
      <c r="AA732" s="324"/>
      <c r="AB732" s="326"/>
      <c r="AC732" s="326"/>
    </row>
    <row r="733" spans="2:29" s="311" customFormat="1">
      <c r="B733" s="324"/>
      <c r="C733" s="324"/>
      <c r="F733" s="325"/>
      <c r="I733" s="324"/>
      <c r="J733" s="324"/>
      <c r="K733" s="324"/>
      <c r="L733" s="324"/>
      <c r="M733" s="324"/>
      <c r="N733" s="324"/>
      <c r="O733" s="324"/>
      <c r="P733" s="324"/>
      <c r="Q733" s="324"/>
      <c r="R733" s="324"/>
      <c r="S733" s="324"/>
      <c r="T733" s="324"/>
      <c r="U733" s="324"/>
      <c r="Y733" s="324"/>
      <c r="Z733" s="324"/>
      <c r="AA733" s="324"/>
      <c r="AB733" s="326"/>
      <c r="AC733" s="326"/>
    </row>
    <row r="734" spans="2:29" s="311" customFormat="1">
      <c r="B734" s="324"/>
      <c r="C734" s="324"/>
      <c r="F734" s="325"/>
      <c r="I734" s="324"/>
      <c r="J734" s="324"/>
      <c r="K734" s="324"/>
      <c r="L734" s="324"/>
      <c r="M734" s="324"/>
      <c r="N734" s="324"/>
      <c r="O734" s="324"/>
      <c r="P734" s="324"/>
      <c r="Q734" s="324"/>
      <c r="R734" s="324"/>
      <c r="S734" s="324"/>
      <c r="T734" s="324"/>
      <c r="U734" s="324"/>
      <c r="Y734" s="324"/>
      <c r="Z734" s="324"/>
      <c r="AA734" s="324"/>
      <c r="AB734" s="326"/>
      <c r="AC734" s="326"/>
    </row>
    <row r="735" spans="2:29" s="311" customFormat="1">
      <c r="B735" s="324"/>
      <c r="C735" s="324"/>
      <c r="F735" s="325"/>
      <c r="I735" s="324"/>
      <c r="J735" s="324"/>
      <c r="K735" s="324"/>
      <c r="L735" s="324"/>
      <c r="M735" s="324"/>
      <c r="N735" s="324"/>
      <c r="O735" s="324"/>
      <c r="P735" s="324"/>
      <c r="Q735" s="324"/>
      <c r="R735" s="324"/>
      <c r="S735" s="324"/>
      <c r="T735" s="324"/>
      <c r="U735" s="324"/>
      <c r="Y735" s="324"/>
      <c r="Z735" s="324"/>
      <c r="AA735" s="324"/>
      <c r="AB735" s="326"/>
      <c r="AC735" s="326"/>
    </row>
    <row r="736" spans="2:29" s="311" customFormat="1">
      <c r="B736" s="324"/>
      <c r="C736" s="324"/>
      <c r="F736" s="325"/>
      <c r="I736" s="324"/>
      <c r="J736" s="324"/>
      <c r="K736" s="324"/>
      <c r="L736" s="324"/>
      <c r="M736" s="324"/>
      <c r="N736" s="324"/>
      <c r="O736" s="324"/>
      <c r="P736" s="324"/>
      <c r="Q736" s="324"/>
      <c r="R736" s="324"/>
      <c r="S736" s="324"/>
      <c r="T736" s="324"/>
      <c r="U736" s="324"/>
      <c r="Y736" s="324"/>
      <c r="Z736" s="324"/>
      <c r="AA736" s="324"/>
      <c r="AB736" s="326"/>
      <c r="AC736" s="326"/>
    </row>
    <row r="737" spans="2:29" s="311" customFormat="1">
      <c r="B737" s="324"/>
      <c r="C737" s="324"/>
      <c r="F737" s="325"/>
      <c r="I737" s="324"/>
      <c r="J737" s="324"/>
      <c r="K737" s="324"/>
      <c r="L737" s="324"/>
      <c r="M737" s="324"/>
      <c r="N737" s="324"/>
      <c r="O737" s="324"/>
      <c r="P737" s="324"/>
      <c r="Q737" s="324"/>
      <c r="R737" s="324"/>
      <c r="S737" s="324"/>
      <c r="T737" s="324"/>
      <c r="U737" s="324"/>
      <c r="Y737" s="324"/>
      <c r="Z737" s="324"/>
      <c r="AA737" s="324"/>
      <c r="AB737" s="326"/>
      <c r="AC737" s="326"/>
    </row>
    <row r="738" spans="2:29" s="311" customFormat="1">
      <c r="B738" s="324"/>
      <c r="C738" s="324"/>
      <c r="F738" s="325"/>
      <c r="I738" s="324"/>
      <c r="J738" s="324"/>
      <c r="K738" s="324"/>
      <c r="L738" s="324"/>
      <c r="M738" s="324"/>
      <c r="N738" s="324"/>
      <c r="O738" s="324"/>
      <c r="P738" s="324"/>
      <c r="Q738" s="324"/>
      <c r="R738" s="324"/>
      <c r="S738" s="324"/>
      <c r="T738" s="324"/>
      <c r="U738" s="324"/>
      <c r="Y738" s="324"/>
      <c r="Z738" s="324"/>
      <c r="AA738" s="324"/>
      <c r="AB738" s="326"/>
      <c r="AC738" s="326"/>
    </row>
    <row r="739" spans="2:29" s="311" customFormat="1">
      <c r="B739" s="324"/>
      <c r="C739" s="324"/>
      <c r="F739" s="325"/>
      <c r="I739" s="324"/>
      <c r="J739" s="324"/>
      <c r="K739" s="324"/>
      <c r="L739" s="324"/>
      <c r="M739" s="324"/>
      <c r="N739" s="324"/>
      <c r="O739" s="324"/>
      <c r="P739" s="324"/>
      <c r="Q739" s="324"/>
      <c r="R739" s="324"/>
      <c r="S739" s="324"/>
      <c r="T739" s="324"/>
      <c r="U739" s="324"/>
      <c r="Y739" s="324"/>
      <c r="Z739" s="324"/>
      <c r="AA739" s="324"/>
      <c r="AB739" s="326"/>
      <c r="AC739" s="326"/>
    </row>
    <row r="740" spans="2:29" s="311" customFormat="1">
      <c r="B740" s="324"/>
      <c r="C740" s="324"/>
      <c r="F740" s="325"/>
      <c r="I740" s="324"/>
      <c r="J740" s="324"/>
      <c r="K740" s="324"/>
      <c r="L740" s="324"/>
      <c r="M740" s="324"/>
      <c r="N740" s="324"/>
      <c r="O740" s="324"/>
      <c r="P740" s="324"/>
      <c r="Q740" s="324"/>
      <c r="R740" s="324"/>
      <c r="S740" s="324"/>
      <c r="T740" s="324"/>
      <c r="U740" s="324"/>
      <c r="Y740" s="324"/>
      <c r="Z740" s="324"/>
      <c r="AA740" s="324"/>
      <c r="AB740" s="326"/>
      <c r="AC740" s="326"/>
    </row>
    <row r="741" spans="2:29" s="311" customFormat="1">
      <c r="B741" s="324"/>
      <c r="C741" s="324"/>
      <c r="F741" s="325"/>
      <c r="I741" s="324"/>
      <c r="J741" s="324"/>
      <c r="K741" s="324"/>
      <c r="L741" s="324"/>
      <c r="M741" s="324"/>
      <c r="N741" s="324"/>
      <c r="O741" s="324"/>
      <c r="P741" s="324"/>
      <c r="Q741" s="324"/>
      <c r="R741" s="324"/>
      <c r="S741" s="324"/>
      <c r="T741" s="324"/>
      <c r="U741" s="324"/>
      <c r="Y741" s="324"/>
      <c r="Z741" s="324"/>
      <c r="AA741" s="324"/>
      <c r="AB741" s="326"/>
      <c r="AC741" s="326"/>
    </row>
    <row r="742" spans="2:29" s="311" customFormat="1">
      <c r="B742" s="324"/>
      <c r="C742" s="324"/>
      <c r="F742" s="325"/>
      <c r="I742" s="324"/>
      <c r="J742" s="324"/>
      <c r="K742" s="324"/>
      <c r="L742" s="324"/>
      <c r="M742" s="324"/>
      <c r="N742" s="324"/>
      <c r="O742" s="324"/>
      <c r="P742" s="324"/>
      <c r="Q742" s="324"/>
      <c r="R742" s="324"/>
      <c r="S742" s="324"/>
      <c r="T742" s="324"/>
      <c r="U742" s="324"/>
      <c r="Y742" s="324"/>
      <c r="Z742" s="324"/>
      <c r="AA742" s="324"/>
      <c r="AB742" s="326"/>
      <c r="AC742" s="326"/>
    </row>
    <row r="743" spans="2:29" s="311" customFormat="1">
      <c r="B743" s="324"/>
      <c r="C743" s="324"/>
      <c r="F743" s="325"/>
      <c r="I743" s="324"/>
      <c r="J743" s="324"/>
      <c r="K743" s="324"/>
      <c r="L743" s="324"/>
      <c r="M743" s="324"/>
      <c r="N743" s="324"/>
      <c r="O743" s="324"/>
      <c r="P743" s="324"/>
      <c r="Q743" s="324"/>
      <c r="R743" s="324"/>
      <c r="S743" s="324"/>
      <c r="T743" s="324"/>
      <c r="U743" s="324"/>
      <c r="Y743" s="324"/>
      <c r="Z743" s="324"/>
      <c r="AA743" s="324"/>
      <c r="AB743" s="326"/>
      <c r="AC743" s="326"/>
    </row>
    <row r="744" spans="2:29" s="311" customFormat="1">
      <c r="B744" s="324"/>
      <c r="C744" s="324"/>
      <c r="F744" s="325"/>
      <c r="I744" s="324"/>
      <c r="J744" s="324"/>
      <c r="K744" s="324"/>
      <c r="L744" s="324"/>
      <c r="M744" s="324"/>
      <c r="N744" s="324"/>
      <c r="O744" s="324"/>
      <c r="P744" s="324"/>
      <c r="Q744" s="324"/>
      <c r="R744" s="324"/>
      <c r="S744" s="324"/>
      <c r="T744" s="324"/>
      <c r="U744" s="324"/>
      <c r="Y744" s="324"/>
      <c r="Z744" s="324"/>
      <c r="AA744" s="324"/>
      <c r="AB744" s="326"/>
      <c r="AC744" s="326"/>
    </row>
    <row r="745" spans="2:29" s="311" customFormat="1">
      <c r="B745" s="324"/>
      <c r="C745" s="324"/>
      <c r="F745" s="325"/>
      <c r="I745" s="324"/>
      <c r="J745" s="324"/>
      <c r="K745" s="324"/>
      <c r="L745" s="324"/>
      <c r="M745" s="324"/>
      <c r="N745" s="324"/>
      <c r="O745" s="324"/>
      <c r="P745" s="324"/>
      <c r="Q745" s="324"/>
      <c r="R745" s="324"/>
      <c r="S745" s="324"/>
      <c r="T745" s="324"/>
      <c r="U745" s="324"/>
      <c r="Y745" s="324"/>
      <c r="Z745" s="324"/>
      <c r="AA745" s="324"/>
      <c r="AB745" s="326"/>
      <c r="AC745" s="326"/>
    </row>
    <row r="746" spans="2:29" s="311" customFormat="1">
      <c r="B746" s="324"/>
      <c r="C746" s="324"/>
      <c r="F746" s="325"/>
      <c r="I746" s="324"/>
      <c r="J746" s="324"/>
      <c r="K746" s="324"/>
      <c r="L746" s="324"/>
      <c r="M746" s="324"/>
      <c r="N746" s="324"/>
      <c r="O746" s="324"/>
      <c r="P746" s="324"/>
      <c r="Q746" s="324"/>
      <c r="R746" s="324"/>
      <c r="S746" s="324"/>
      <c r="T746" s="324"/>
      <c r="U746" s="324"/>
      <c r="Y746" s="324"/>
      <c r="Z746" s="324"/>
      <c r="AA746" s="324"/>
      <c r="AB746" s="326"/>
      <c r="AC746" s="326"/>
    </row>
    <row r="747" spans="2:29" s="311" customFormat="1">
      <c r="B747" s="324"/>
      <c r="C747" s="324"/>
      <c r="F747" s="325"/>
      <c r="I747" s="324"/>
      <c r="J747" s="324"/>
      <c r="K747" s="324"/>
      <c r="L747" s="324"/>
      <c r="M747" s="324"/>
      <c r="N747" s="324"/>
      <c r="O747" s="324"/>
      <c r="P747" s="324"/>
      <c r="Q747" s="324"/>
      <c r="R747" s="324"/>
      <c r="S747" s="324"/>
      <c r="T747" s="324"/>
      <c r="U747" s="324"/>
      <c r="Y747" s="324"/>
      <c r="Z747" s="324"/>
      <c r="AA747" s="324"/>
      <c r="AB747" s="326"/>
      <c r="AC747" s="326"/>
    </row>
    <row r="748" spans="2:29" s="311" customFormat="1">
      <c r="B748" s="324"/>
      <c r="C748" s="324"/>
      <c r="F748" s="325"/>
      <c r="I748" s="324"/>
      <c r="J748" s="324"/>
      <c r="K748" s="324"/>
      <c r="L748" s="324"/>
      <c r="M748" s="324"/>
      <c r="N748" s="324"/>
      <c r="O748" s="324"/>
      <c r="P748" s="324"/>
      <c r="Q748" s="324"/>
      <c r="R748" s="324"/>
      <c r="S748" s="324"/>
      <c r="T748" s="324"/>
      <c r="U748" s="324"/>
      <c r="Y748" s="324"/>
      <c r="Z748" s="324"/>
      <c r="AA748" s="324"/>
      <c r="AB748" s="326"/>
      <c r="AC748" s="326"/>
    </row>
    <row r="749" spans="2:29" s="311" customFormat="1">
      <c r="B749" s="324"/>
      <c r="C749" s="324"/>
      <c r="F749" s="325"/>
      <c r="I749" s="324"/>
      <c r="J749" s="324"/>
      <c r="K749" s="324"/>
      <c r="L749" s="324"/>
      <c r="M749" s="324"/>
      <c r="N749" s="324"/>
      <c r="O749" s="324"/>
      <c r="P749" s="324"/>
      <c r="Q749" s="324"/>
      <c r="R749" s="324"/>
      <c r="S749" s="324"/>
      <c r="T749" s="324"/>
      <c r="U749" s="324"/>
      <c r="Y749" s="324"/>
      <c r="Z749" s="324"/>
      <c r="AA749" s="324"/>
      <c r="AB749" s="326"/>
      <c r="AC749" s="326"/>
    </row>
    <row r="750" spans="2:29" s="311" customFormat="1">
      <c r="B750" s="324"/>
      <c r="C750" s="324"/>
      <c r="F750" s="325"/>
      <c r="I750" s="324"/>
      <c r="J750" s="324"/>
      <c r="K750" s="324"/>
      <c r="L750" s="324"/>
      <c r="M750" s="324"/>
      <c r="N750" s="324"/>
      <c r="O750" s="324"/>
      <c r="P750" s="324"/>
      <c r="Q750" s="324"/>
      <c r="R750" s="324"/>
      <c r="S750" s="324"/>
      <c r="T750" s="324"/>
      <c r="U750" s="324"/>
      <c r="Y750" s="324"/>
      <c r="Z750" s="324"/>
      <c r="AA750" s="324"/>
      <c r="AB750" s="326"/>
      <c r="AC750" s="326"/>
    </row>
    <row r="751" spans="2:29" s="311" customFormat="1">
      <c r="B751" s="324"/>
      <c r="C751" s="324"/>
      <c r="F751" s="325"/>
      <c r="I751" s="324"/>
      <c r="J751" s="324"/>
      <c r="K751" s="324"/>
      <c r="L751" s="324"/>
      <c r="M751" s="324"/>
      <c r="N751" s="324"/>
      <c r="O751" s="324"/>
      <c r="P751" s="324"/>
      <c r="Q751" s="324"/>
      <c r="R751" s="324"/>
      <c r="S751" s="324"/>
      <c r="T751" s="324"/>
      <c r="U751" s="324"/>
      <c r="Y751" s="324"/>
      <c r="Z751" s="324"/>
      <c r="AA751" s="324"/>
      <c r="AB751" s="326"/>
      <c r="AC751" s="326"/>
    </row>
    <row r="752" spans="2:29" s="311" customFormat="1">
      <c r="B752" s="324"/>
      <c r="C752" s="324"/>
      <c r="F752" s="325"/>
      <c r="I752" s="324"/>
      <c r="J752" s="324"/>
      <c r="K752" s="324"/>
      <c r="L752" s="324"/>
      <c r="M752" s="324"/>
      <c r="N752" s="324"/>
      <c r="O752" s="324"/>
      <c r="P752" s="324"/>
      <c r="Q752" s="324"/>
      <c r="R752" s="324"/>
      <c r="S752" s="324"/>
      <c r="T752" s="324"/>
      <c r="U752" s="324"/>
      <c r="Y752" s="324"/>
      <c r="Z752" s="324"/>
      <c r="AA752" s="324"/>
      <c r="AB752" s="326"/>
      <c r="AC752" s="326"/>
    </row>
    <row r="753" spans="2:29" s="311" customFormat="1">
      <c r="B753" s="324"/>
      <c r="C753" s="324"/>
      <c r="F753" s="325"/>
      <c r="I753" s="324"/>
      <c r="J753" s="324"/>
      <c r="K753" s="324"/>
      <c r="L753" s="324"/>
      <c r="M753" s="324"/>
      <c r="N753" s="324"/>
      <c r="O753" s="324"/>
      <c r="P753" s="324"/>
      <c r="Q753" s="324"/>
      <c r="R753" s="324"/>
      <c r="S753" s="324"/>
      <c r="T753" s="324"/>
      <c r="U753" s="324"/>
      <c r="Y753" s="324"/>
      <c r="Z753" s="324"/>
      <c r="AA753" s="324"/>
      <c r="AB753" s="326"/>
      <c r="AC753" s="326"/>
    </row>
    <row r="754" spans="2:29" s="311" customFormat="1">
      <c r="B754" s="324"/>
      <c r="C754" s="324"/>
      <c r="F754" s="325"/>
      <c r="I754" s="324"/>
      <c r="J754" s="324"/>
      <c r="K754" s="324"/>
      <c r="L754" s="324"/>
      <c r="M754" s="324"/>
      <c r="N754" s="324"/>
      <c r="O754" s="324"/>
      <c r="P754" s="324"/>
      <c r="Q754" s="324"/>
      <c r="R754" s="324"/>
      <c r="S754" s="324"/>
      <c r="T754" s="324"/>
      <c r="U754" s="324"/>
      <c r="Y754" s="324"/>
      <c r="Z754" s="324"/>
      <c r="AA754" s="324"/>
      <c r="AB754" s="326"/>
      <c r="AC754" s="326"/>
    </row>
    <row r="755" spans="2:29" s="311" customFormat="1">
      <c r="B755" s="324"/>
      <c r="C755" s="324"/>
      <c r="F755" s="325"/>
      <c r="I755" s="324"/>
      <c r="J755" s="324"/>
      <c r="K755" s="324"/>
      <c r="L755" s="324"/>
      <c r="M755" s="324"/>
      <c r="N755" s="324"/>
      <c r="O755" s="324"/>
      <c r="P755" s="324"/>
      <c r="Q755" s="324"/>
      <c r="R755" s="324"/>
      <c r="S755" s="324"/>
      <c r="T755" s="324"/>
      <c r="U755" s="324"/>
      <c r="Y755" s="324"/>
      <c r="Z755" s="324"/>
      <c r="AA755" s="324"/>
      <c r="AB755" s="326"/>
      <c r="AC755" s="326"/>
    </row>
    <row r="756" spans="2:29" s="311" customFormat="1">
      <c r="B756" s="324"/>
      <c r="C756" s="324"/>
      <c r="F756" s="325"/>
      <c r="I756" s="324"/>
      <c r="J756" s="324"/>
      <c r="K756" s="324"/>
      <c r="L756" s="324"/>
      <c r="M756" s="324"/>
      <c r="N756" s="324"/>
      <c r="O756" s="324"/>
      <c r="P756" s="324"/>
      <c r="Q756" s="324"/>
      <c r="R756" s="324"/>
      <c r="S756" s="324"/>
      <c r="T756" s="324"/>
      <c r="U756" s="324"/>
      <c r="Y756" s="324"/>
      <c r="Z756" s="324"/>
      <c r="AA756" s="324"/>
      <c r="AB756" s="326"/>
      <c r="AC756" s="326"/>
    </row>
    <row r="757" spans="2:29" s="311" customFormat="1">
      <c r="B757" s="324"/>
      <c r="C757" s="324"/>
      <c r="F757" s="325"/>
      <c r="I757" s="324"/>
      <c r="J757" s="324"/>
      <c r="K757" s="324"/>
      <c r="L757" s="324"/>
      <c r="M757" s="324"/>
      <c r="N757" s="324"/>
      <c r="O757" s="324"/>
      <c r="P757" s="324"/>
      <c r="Q757" s="324"/>
      <c r="R757" s="324"/>
      <c r="S757" s="324"/>
      <c r="T757" s="324"/>
      <c r="U757" s="324"/>
      <c r="Y757" s="324"/>
      <c r="Z757" s="324"/>
      <c r="AA757" s="324"/>
      <c r="AB757" s="326"/>
      <c r="AC757" s="326"/>
    </row>
    <row r="758" spans="2:29" s="311" customFormat="1">
      <c r="B758" s="324"/>
      <c r="C758" s="324"/>
      <c r="F758" s="325"/>
      <c r="I758" s="324"/>
      <c r="J758" s="324"/>
      <c r="K758" s="324"/>
      <c r="L758" s="324"/>
      <c r="M758" s="324"/>
      <c r="N758" s="324"/>
      <c r="O758" s="324"/>
      <c r="P758" s="324"/>
      <c r="Q758" s="324"/>
      <c r="R758" s="324"/>
      <c r="S758" s="324"/>
      <c r="T758" s="324"/>
      <c r="U758" s="324"/>
      <c r="Y758" s="324"/>
      <c r="Z758" s="324"/>
      <c r="AA758" s="324"/>
      <c r="AB758" s="326"/>
      <c r="AC758" s="326"/>
    </row>
    <row r="759" spans="2:29" s="311" customFormat="1">
      <c r="B759" s="324"/>
      <c r="C759" s="324"/>
      <c r="F759" s="325"/>
      <c r="I759" s="324"/>
      <c r="J759" s="324"/>
      <c r="K759" s="324"/>
      <c r="L759" s="324"/>
      <c r="M759" s="324"/>
      <c r="N759" s="324"/>
      <c r="O759" s="324"/>
      <c r="P759" s="324"/>
      <c r="Q759" s="324"/>
      <c r="R759" s="324"/>
      <c r="S759" s="324"/>
      <c r="T759" s="324"/>
      <c r="U759" s="324"/>
      <c r="Y759" s="324"/>
      <c r="Z759" s="324"/>
      <c r="AA759" s="324"/>
      <c r="AB759" s="326"/>
      <c r="AC759" s="326"/>
    </row>
    <row r="760" spans="2:29" s="311" customFormat="1">
      <c r="B760" s="324"/>
      <c r="C760" s="324"/>
      <c r="F760" s="325"/>
      <c r="I760" s="324"/>
      <c r="J760" s="324"/>
      <c r="K760" s="324"/>
      <c r="L760" s="324"/>
      <c r="M760" s="324"/>
      <c r="N760" s="324"/>
      <c r="O760" s="324"/>
      <c r="P760" s="324"/>
      <c r="Q760" s="324"/>
      <c r="R760" s="324"/>
      <c r="S760" s="324"/>
      <c r="T760" s="324"/>
      <c r="U760" s="324"/>
      <c r="Y760" s="324"/>
      <c r="Z760" s="324"/>
      <c r="AA760" s="324"/>
      <c r="AB760" s="326"/>
      <c r="AC760" s="326"/>
    </row>
    <row r="761" spans="2:29" s="311" customFormat="1">
      <c r="B761" s="324"/>
      <c r="C761" s="324"/>
      <c r="F761" s="325"/>
      <c r="I761" s="324"/>
      <c r="J761" s="324"/>
      <c r="K761" s="324"/>
      <c r="L761" s="324"/>
      <c r="M761" s="324"/>
      <c r="N761" s="324"/>
      <c r="O761" s="324"/>
      <c r="P761" s="324"/>
      <c r="Q761" s="324"/>
      <c r="R761" s="324"/>
      <c r="S761" s="324"/>
      <c r="T761" s="324"/>
      <c r="U761" s="324"/>
      <c r="Y761" s="324"/>
      <c r="Z761" s="324"/>
      <c r="AA761" s="324"/>
      <c r="AB761" s="326"/>
      <c r="AC761" s="326"/>
    </row>
    <row r="762" spans="2:29" s="311" customFormat="1">
      <c r="B762" s="324"/>
      <c r="C762" s="324"/>
      <c r="F762" s="325"/>
      <c r="I762" s="324"/>
      <c r="J762" s="324"/>
      <c r="K762" s="324"/>
      <c r="L762" s="324"/>
      <c r="M762" s="324"/>
      <c r="N762" s="324"/>
      <c r="O762" s="324"/>
      <c r="P762" s="324"/>
      <c r="Q762" s="324"/>
      <c r="R762" s="324"/>
      <c r="S762" s="324"/>
      <c r="T762" s="324"/>
      <c r="U762" s="324"/>
      <c r="Y762" s="324"/>
      <c r="Z762" s="324"/>
      <c r="AA762" s="324"/>
      <c r="AB762" s="326"/>
      <c r="AC762" s="326"/>
    </row>
    <row r="763" spans="2:29" s="311" customFormat="1">
      <c r="B763" s="324"/>
      <c r="C763" s="324"/>
      <c r="F763" s="325"/>
      <c r="I763" s="324"/>
      <c r="J763" s="324"/>
      <c r="K763" s="324"/>
      <c r="L763" s="324"/>
      <c r="M763" s="324"/>
      <c r="N763" s="324"/>
      <c r="O763" s="324"/>
      <c r="P763" s="324"/>
      <c r="Q763" s="324"/>
      <c r="R763" s="324"/>
      <c r="S763" s="324"/>
      <c r="T763" s="324"/>
      <c r="U763" s="324"/>
      <c r="Y763" s="324"/>
      <c r="Z763" s="324"/>
      <c r="AA763" s="324"/>
      <c r="AB763" s="326"/>
      <c r="AC763" s="326"/>
    </row>
    <row r="764" spans="2:29" s="311" customFormat="1">
      <c r="B764" s="324"/>
      <c r="C764" s="324"/>
      <c r="F764" s="325"/>
      <c r="I764" s="324"/>
      <c r="J764" s="324"/>
      <c r="K764" s="324"/>
      <c r="L764" s="324"/>
      <c r="M764" s="324"/>
      <c r="N764" s="324"/>
      <c r="O764" s="324"/>
      <c r="P764" s="324"/>
      <c r="Q764" s="324"/>
      <c r="R764" s="324"/>
      <c r="S764" s="324"/>
      <c r="T764" s="324"/>
      <c r="U764" s="324"/>
      <c r="Y764" s="324"/>
      <c r="Z764" s="324"/>
      <c r="AA764" s="324"/>
      <c r="AB764" s="326"/>
      <c r="AC764" s="326"/>
    </row>
    <row r="765" spans="2:29" s="311" customFormat="1">
      <c r="B765" s="324"/>
      <c r="C765" s="324"/>
      <c r="F765" s="325"/>
      <c r="I765" s="324"/>
      <c r="J765" s="324"/>
      <c r="K765" s="324"/>
      <c r="L765" s="324"/>
      <c r="M765" s="324"/>
      <c r="N765" s="324"/>
      <c r="O765" s="324"/>
      <c r="P765" s="324"/>
      <c r="Q765" s="324"/>
      <c r="R765" s="324"/>
      <c r="S765" s="324"/>
      <c r="T765" s="324"/>
      <c r="U765" s="324"/>
      <c r="Y765" s="324"/>
      <c r="Z765" s="324"/>
      <c r="AA765" s="324"/>
      <c r="AB765" s="326"/>
      <c r="AC765" s="326"/>
    </row>
    <row r="766" spans="2:29" s="311" customFormat="1">
      <c r="B766" s="324"/>
      <c r="C766" s="324"/>
      <c r="F766" s="325"/>
      <c r="I766" s="324"/>
      <c r="J766" s="324"/>
      <c r="K766" s="324"/>
      <c r="L766" s="324"/>
      <c r="M766" s="324"/>
      <c r="N766" s="324"/>
      <c r="O766" s="324"/>
      <c r="P766" s="324"/>
      <c r="Q766" s="324"/>
      <c r="R766" s="324"/>
      <c r="S766" s="324"/>
      <c r="T766" s="324"/>
      <c r="U766" s="324"/>
      <c r="Y766" s="324"/>
      <c r="Z766" s="324"/>
      <c r="AA766" s="324"/>
      <c r="AB766" s="326"/>
      <c r="AC766" s="326"/>
    </row>
    <row r="767" spans="2:29" s="311" customFormat="1">
      <c r="B767" s="324"/>
      <c r="C767" s="324"/>
      <c r="F767" s="325"/>
      <c r="I767" s="324"/>
      <c r="J767" s="324"/>
      <c r="K767" s="324"/>
      <c r="L767" s="324"/>
      <c r="M767" s="324"/>
      <c r="N767" s="324"/>
      <c r="O767" s="324"/>
      <c r="P767" s="324"/>
      <c r="Q767" s="324"/>
      <c r="R767" s="324"/>
      <c r="S767" s="324"/>
      <c r="T767" s="324"/>
      <c r="U767" s="324"/>
      <c r="Y767" s="324"/>
      <c r="Z767" s="324"/>
      <c r="AA767" s="324"/>
      <c r="AB767" s="326"/>
      <c r="AC767" s="326"/>
    </row>
    <row r="768" spans="2:29" s="311" customFormat="1">
      <c r="B768" s="324"/>
      <c r="C768" s="324"/>
      <c r="F768" s="325"/>
      <c r="I768" s="324"/>
      <c r="J768" s="324"/>
      <c r="K768" s="324"/>
      <c r="L768" s="324"/>
      <c r="M768" s="324"/>
      <c r="N768" s="324"/>
      <c r="O768" s="324"/>
      <c r="P768" s="324"/>
      <c r="Q768" s="324"/>
      <c r="R768" s="324"/>
      <c r="S768" s="324"/>
      <c r="T768" s="324"/>
      <c r="U768" s="324"/>
      <c r="Y768" s="324"/>
      <c r="Z768" s="324"/>
      <c r="AA768" s="324"/>
      <c r="AB768" s="326"/>
      <c r="AC768" s="326"/>
    </row>
    <row r="769" spans="2:29" s="311" customFormat="1">
      <c r="B769" s="324"/>
      <c r="C769" s="324"/>
      <c r="F769" s="325"/>
      <c r="I769" s="324"/>
      <c r="J769" s="324"/>
      <c r="K769" s="324"/>
      <c r="L769" s="324"/>
      <c r="M769" s="324"/>
      <c r="N769" s="324"/>
      <c r="O769" s="324"/>
      <c r="P769" s="324"/>
      <c r="Q769" s="324"/>
      <c r="R769" s="324"/>
      <c r="S769" s="324"/>
      <c r="T769" s="324"/>
      <c r="U769" s="324"/>
      <c r="Y769" s="324"/>
      <c r="Z769" s="324"/>
      <c r="AA769" s="324"/>
      <c r="AB769" s="326"/>
      <c r="AC769" s="326"/>
    </row>
    <row r="770" spans="2:29" s="311" customFormat="1">
      <c r="B770" s="324"/>
      <c r="C770" s="324"/>
      <c r="F770" s="325"/>
      <c r="I770" s="324"/>
      <c r="J770" s="324"/>
      <c r="K770" s="324"/>
      <c r="L770" s="324"/>
      <c r="M770" s="324"/>
      <c r="N770" s="324"/>
      <c r="O770" s="324"/>
      <c r="P770" s="324"/>
      <c r="Q770" s="324"/>
      <c r="R770" s="324"/>
      <c r="S770" s="324"/>
      <c r="T770" s="324"/>
      <c r="U770" s="324"/>
      <c r="Y770" s="324"/>
      <c r="Z770" s="324"/>
      <c r="AA770" s="324"/>
      <c r="AB770" s="326"/>
      <c r="AC770" s="326"/>
    </row>
    <row r="771" spans="2:29" s="311" customFormat="1">
      <c r="B771" s="324"/>
      <c r="C771" s="324"/>
      <c r="F771" s="325"/>
      <c r="I771" s="324"/>
      <c r="J771" s="324"/>
      <c r="K771" s="324"/>
      <c r="L771" s="324"/>
      <c r="M771" s="324"/>
      <c r="N771" s="324"/>
      <c r="O771" s="324"/>
      <c r="P771" s="324"/>
      <c r="Q771" s="324"/>
      <c r="R771" s="324"/>
      <c r="S771" s="324"/>
      <c r="T771" s="324"/>
      <c r="U771" s="324"/>
      <c r="Y771" s="324"/>
      <c r="Z771" s="324"/>
      <c r="AA771" s="324"/>
      <c r="AB771" s="326"/>
      <c r="AC771" s="326"/>
    </row>
    <row r="772" spans="2:29" s="311" customFormat="1">
      <c r="B772" s="324"/>
      <c r="C772" s="324"/>
      <c r="F772" s="325"/>
      <c r="I772" s="324"/>
      <c r="J772" s="324"/>
      <c r="K772" s="324"/>
      <c r="L772" s="324"/>
      <c r="M772" s="324"/>
      <c r="N772" s="324"/>
      <c r="O772" s="324"/>
      <c r="P772" s="324"/>
      <c r="Q772" s="324"/>
      <c r="R772" s="324"/>
      <c r="S772" s="324"/>
      <c r="T772" s="324"/>
      <c r="U772" s="324"/>
      <c r="Y772" s="324"/>
      <c r="Z772" s="324"/>
      <c r="AA772" s="324"/>
      <c r="AB772" s="326"/>
      <c r="AC772" s="326"/>
    </row>
    <row r="773" spans="2:29" s="311" customFormat="1">
      <c r="B773" s="324"/>
      <c r="C773" s="324"/>
      <c r="F773" s="325"/>
      <c r="I773" s="324"/>
      <c r="J773" s="324"/>
      <c r="K773" s="324"/>
      <c r="L773" s="324"/>
      <c r="M773" s="324"/>
      <c r="N773" s="324"/>
      <c r="O773" s="324"/>
      <c r="P773" s="324"/>
      <c r="Q773" s="324"/>
      <c r="R773" s="324"/>
      <c r="S773" s="324"/>
      <c r="T773" s="324"/>
      <c r="U773" s="324"/>
      <c r="Y773" s="324"/>
      <c r="Z773" s="324"/>
      <c r="AA773" s="324"/>
      <c r="AB773" s="326"/>
      <c r="AC773" s="326"/>
    </row>
    <row r="774" spans="2:29" s="311" customFormat="1">
      <c r="B774" s="324"/>
      <c r="C774" s="324"/>
      <c r="F774" s="325"/>
      <c r="I774" s="324"/>
      <c r="J774" s="324"/>
      <c r="K774" s="324"/>
      <c r="L774" s="324"/>
      <c r="M774" s="324"/>
      <c r="N774" s="324"/>
      <c r="O774" s="324"/>
      <c r="P774" s="324"/>
      <c r="Q774" s="324"/>
      <c r="R774" s="324"/>
      <c r="S774" s="324"/>
      <c r="T774" s="324"/>
      <c r="U774" s="324"/>
      <c r="Y774" s="324"/>
      <c r="Z774" s="324"/>
      <c r="AA774" s="324"/>
      <c r="AB774" s="326"/>
      <c r="AC774" s="326"/>
    </row>
    <row r="775" spans="2:29" s="311" customFormat="1">
      <c r="B775" s="324"/>
      <c r="C775" s="324"/>
      <c r="F775" s="325"/>
      <c r="I775" s="324"/>
      <c r="J775" s="324"/>
      <c r="K775" s="324"/>
      <c r="L775" s="324"/>
      <c r="M775" s="324"/>
      <c r="N775" s="324"/>
      <c r="O775" s="324"/>
      <c r="P775" s="324"/>
      <c r="Q775" s="324"/>
      <c r="R775" s="324"/>
      <c r="S775" s="324"/>
      <c r="T775" s="324"/>
      <c r="U775" s="324"/>
      <c r="Y775" s="324"/>
      <c r="Z775" s="324"/>
      <c r="AA775" s="324"/>
      <c r="AB775" s="326"/>
      <c r="AC775" s="326"/>
    </row>
    <row r="776" spans="2:29" s="311" customFormat="1">
      <c r="B776" s="324"/>
      <c r="C776" s="324"/>
      <c r="F776" s="325"/>
      <c r="I776" s="324"/>
      <c r="J776" s="324"/>
      <c r="K776" s="324"/>
      <c r="L776" s="324"/>
      <c r="M776" s="324"/>
      <c r="N776" s="324"/>
      <c r="O776" s="324"/>
      <c r="P776" s="324"/>
      <c r="Q776" s="324"/>
      <c r="R776" s="324"/>
      <c r="S776" s="324"/>
      <c r="T776" s="324"/>
      <c r="U776" s="324"/>
      <c r="Y776" s="324"/>
      <c r="Z776" s="324"/>
      <c r="AA776" s="324"/>
      <c r="AB776" s="326"/>
      <c r="AC776" s="326"/>
    </row>
    <row r="777" spans="2:29" s="311" customFormat="1">
      <c r="B777" s="324"/>
      <c r="C777" s="324"/>
      <c r="F777" s="325"/>
      <c r="I777" s="324"/>
      <c r="J777" s="324"/>
      <c r="K777" s="324"/>
      <c r="L777" s="324"/>
      <c r="M777" s="324"/>
      <c r="N777" s="324"/>
      <c r="O777" s="324"/>
      <c r="P777" s="324"/>
      <c r="Q777" s="324"/>
      <c r="R777" s="324"/>
      <c r="S777" s="324"/>
      <c r="T777" s="324"/>
      <c r="U777" s="324"/>
      <c r="Y777" s="324"/>
      <c r="Z777" s="324"/>
      <c r="AA777" s="324"/>
      <c r="AB777" s="326"/>
      <c r="AC777" s="326"/>
    </row>
    <row r="778" spans="2:29" s="311" customFormat="1">
      <c r="B778" s="324"/>
      <c r="C778" s="324"/>
      <c r="F778" s="325"/>
      <c r="I778" s="324"/>
      <c r="J778" s="324"/>
      <c r="K778" s="324"/>
      <c r="L778" s="324"/>
      <c r="M778" s="324"/>
      <c r="N778" s="324"/>
      <c r="O778" s="324"/>
      <c r="P778" s="324"/>
      <c r="Q778" s="324"/>
      <c r="R778" s="324"/>
      <c r="S778" s="324"/>
      <c r="T778" s="324"/>
      <c r="U778" s="324"/>
      <c r="Y778" s="324"/>
      <c r="Z778" s="324"/>
      <c r="AA778" s="324"/>
      <c r="AB778" s="326"/>
      <c r="AC778" s="326"/>
    </row>
    <row r="779" spans="2:29" s="311" customFormat="1">
      <c r="B779" s="324"/>
      <c r="C779" s="324"/>
      <c r="F779" s="325"/>
      <c r="I779" s="324"/>
      <c r="J779" s="324"/>
      <c r="K779" s="324"/>
      <c r="L779" s="324"/>
      <c r="M779" s="324"/>
      <c r="N779" s="324"/>
      <c r="O779" s="324"/>
      <c r="P779" s="324"/>
      <c r="Q779" s="324"/>
      <c r="R779" s="324"/>
      <c r="S779" s="324"/>
      <c r="T779" s="324"/>
      <c r="U779" s="324"/>
      <c r="Y779" s="324"/>
      <c r="Z779" s="324"/>
      <c r="AA779" s="324"/>
      <c r="AB779" s="326"/>
      <c r="AC779" s="326"/>
    </row>
    <row r="780" spans="2:29" s="311" customFormat="1">
      <c r="B780" s="324"/>
      <c r="C780" s="324"/>
      <c r="F780" s="325"/>
      <c r="I780" s="324"/>
      <c r="J780" s="324"/>
      <c r="K780" s="324"/>
      <c r="L780" s="324"/>
      <c r="M780" s="324"/>
      <c r="N780" s="324"/>
      <c r="O780" s="324"/>
      <c r="P780" s="324"/>
      <c r="Q780" s="324"/>
      <c r="R780" s="324"/>
      <c r="S780" s="324"/>
      <c r="T780" s="324"/>
      <c r="U780" s="324"/>
      <c r="Y780" s="324"/>
      <c r="Z780" s="324"/>
      <c r="AA780" s="324"/>
      <c r="AB780" s="326"/>
      <c r="AC780" s="326"/>
    </row>
    <row r="781" spans="2:29" s="311" customFormat="1">
      <c r="B781" s="324"/>
      <c r="C781" s="324"/>
      <c r="F781" s="325"/>
      <c r="I781" s="324"/>
      <c r="J781" s="324"/>
      <c r="K781" s="324"/>
      <c r="L781" s="324"/>
      <c r="M781" s="324"/>
      <c r="N781" s="324"/>
      <c r="O781" s="324"/>
      <c r="P781" s="324"/>
      <c r="Q781" s="324"/>
      <c r="R781" s="324"/>
      <c r="S781" s="324"/>
      <c r="T781" s="324"/>
      <c r="U781" s="324"/>
      <c r="Y781" s="324"/>
      <c r="Z781" s="324"/>
      <c r="AA781" s="324"/>
      <c r="AB781" s="326"/>
      <c r="AC781" s="326"/>
    </row>
    <row r="782" spans="2:29" s="311" customFormat="1">
      <c r="B782" s="324"/>
      <c r="C782" s="324"/>
      <c r="F782" s="325"/>
      <c r="I782" s="324"/>
      <c r="J782" s="324"/>
      <c r="K782" s="324"/>
      <c r="L782" s="324"/>
      <c r="M782" s="324"/>
      <c r="N782" s="324"/>
      <c r="O782" s="324"/>
      <c r="P782" s="324"/>
      <c r="Q782" s="324"/>
      <c r="R782" s="324"/>
      <c r="S782" s="324"/>
      <c r="T782" s="324"/>
      <c r="U782" s="324"/>
      <c r="Y782" s="324"/>
      <c r="Z782" s="324"/>
      <c r="AA782" s="324"/>
      <c r="AB782" s="326"/>
      <c r="AC782" s="326"/>
    </row>
    <row r="783" spans="2:29" s="311" customFormat="1">
      <c r="B783" s="324"/>
      <c r="C783" s="324"/>
      <c r="F783" s="325"/>
      <c r="I783" s="324"/>
      <c r="J783" s="324"/>
      <c r="K783" s="324"/>
      <c r="L783" s="324"/>
      <c r="M783" s="324"/>
      <c r="N783" s="324"/>
      <c r="O783" s="324"/>
      <c r="P783" s="324"/>
      <c r="Q783" s="324"/>
      <c r="R783" s="324"/>
      <c r="S783" s="324"/>
      <c r="T783" s="324"/>
      <c r="U783" s="324"/>
      <c r="Y783" s="324"/>
      <c r="Z783" s="324"/>
      <c r="AA783" s="324"/>
      <c r="AB783" s="326"/>
      <c r="AC783" s="326"/>
    </row>
    <row r="784" spans="2:29" s="311" customFormat="1">
      <c r="B784" s="324"/>
      <c r="C784" s="324"/>
      <c r="F784" s="325"/>
      <c r="I784" s="324"/>
      <c r="J784" s="324"/>
      <c r="K784" s="324"/>
      <c r="L784" s="324"/>
      <c r="M784" s="324"/>
      <c r="N784" s="324"/>
      <c r="O784" s="324"/>
      <c r="P784" s="324"/>
      <c r="Q784" s="324"/>
      <c r="R784" s="324"/>
      <c r="S784" s="324"/>
      <c r="T784" s="324"/>
      <c r="U784" s="324"/>
      <c r="Y784" s="324"/>
      <c r="Z784" s="324"/>
      <c r="AA784" s="324"/>
      <c r="AB784" s="326"/>
      <c r="AC784" s="326"/>
    </row>
    <row r="785" spans="2:29" s="311" customFormat="1">
      <c r="B785" s="324"/>
      <c r="C785" s="324"/>
      <c r="F785" s="325"/>
      <c r="I785" s="324"/>
      <c r="J785" s="324"/>
      <c r="K785" s="324"/>
      <c r="L785" s="324"/>
      <c r="M785" s="324"/>
      <c r="N785" s="324"/>
      <c r="O785" s="324"/>
      <c r="P785" s="324"/>
      <c r="Q785" s="324"/>
      <c r="R785" s="324"/>
      <c r="S785" s="324"/>
      <c r="T785" s="324"/>
      <c r="U785" s="324"/>
      <c r="Y785" s="324"/>
      <c r="Z785" s="324"/>
      <c r="AA785" s="324"/>
      <c r="AB785" s="326"/>
      <c r="AC785" s="326"/>
    </row>
    <row r="786" spans="2:29" s="311" customFormat="1">
      <c r="B786" s="324"/>
      <c r="C786" s="324"/>
      <c r="F786" s="325"/>
      <c r="I786" s="324"/>
      <c r="J786" s="324"/>
      <c r="K786" s="324"/>
      <c r="L786" s="324"/>
      <c r="M786" s="324"/>
      <c r="N786" s="324"/>
      <c r="O786" s="324"/>
      <c r="P786" s="324"/>
      <c r="Q786" s="324"/>
      <c r="R786" s="324"/>
      <c r="S786" s="324"/>
      <c r="T786" s="324"/>
      <c r="U786" s="324"/>
      <c r="Y786" s="324"/>
      <c r="Z786" s="324"/>
      <c r="AA786" s="324"/>
      <c r="AB786" s="326"/>
      <c r="AC786" s="326"/>
    </row>
    <row r="787" spans="2:29" s="311" customFormat="1">
      <c r="B787" s="324"/>
      <c r="C787" s="324"/>
      <c r="F787" s="325"/>
      <c r="I787" s="324"/>
      <c r="J787" s="324"/>
      <c r="K787" s="324"/>
      <c r="L787" s="324"/>
      <c r="M787" s="324"/>
      <c r="N787" s="324"/>
      <c r="O787" s="324"/>
      <c r="P787" s="324"/>
      <c r="Q787" s="324"/>
      <c r="R787" s="324"/>
      <c r="S787" s="324"/>
      <c r="T787" s="324"/>
      <c r="U787" s="324"/>
      <c r="Y787" s="324"/>
      <c r="Z787" s="324"/>
      <c r="AA787" s="324"/>
      <c r="AB787" s="326"/>
      <c r="AC787" s="326"/>
    </row>
    <row r="788" spans="2:29" s="311" customFormat="1">
      <c r="B788" s="324"/>
      <c r="C788" s="324"/>
      <c r="F788" s="325"/>
      <c r="I788" s="324"/>
      <c r="J788" s="324"/>
      <c r="K788" s="324"/>
      <c r="L788" s="324"/>
      <c r="M788" s="324"/>
      <c r="N788" s="324"/>
      <c r="O788" s="324"/>
      <c r="P788" s="324"/>
      <c r="Q788" s="324"/>
      <c r="R788" s="324"/>
      <c r="S788" s="324"/>
      <c r="T788" s="324"/>
      <c r="U788" s="324"/>
      <c r="Y788" s="324"/>
      <c r="Z788" s="324"/>
      <c r="AA788" s="324"/>
      <c r="AB788" s="326"/>
      <c r="AC788" s="326"/>
    </row>
    <row r="789" spans="2:29" s="311" customFormat="1">
      <c r="B789" s="324"/>
      <c r="C789" s="324"/>
      <c r="F789" s="325"/>
      <c r="I789" s="324"/>
      <c r="J789" s="324"/>
      <c r="K789" s="324"/>
      <c r="L789" s="324"/>
      <c r="M789" s="324"/>
      <c r="N789" s="324"/>
      <c r="O789" s="324"/>
      <c r="P789" s="324"/>
      <c r="Q789" s="324"/>
      <c r="R789" s="324"/>
      <c r="S789" s="324"/>
      <c r="T789" s="324"/>
      <c r="U789" s="324"/>
      <c r="Y789" s="324"/>
      <c r="Z789" s="324"/>
      <c r="AA789" s="324"/>
      <c r="AB789" s="326"/>
      <c r="AC789" s="326"/>
    </row>
    <row r="790" spans="2:29" s="311" customFormat="1">
      <c r="B790" s="324"/>
      <c r="C790" s="324"/>
      <c r="F790" s="325"/>
      <c r="I790" s="324"/>
      <c r="J790" s="324"/>
      <c r="K790" s="324"/>
      <c r="L790" s="324"/>
      <c r="M790" s="324"/>
      <c r="N790" s="324"/>
      <c r="O790" s="324"/>
      <c r="P790" s="324"/>
      <c r="Q790" s="324"/>
      <c r="R790" s="324"/>
      <c r="S790" s="324"/>
      <c r="T790" s="324"/>
      <c r="U790" s="324"/>
      <c r="Y790" s="324"/>
      <c r="Z790" s="324"/>
      <c r="AA790" s="324"/>
      <c r="AB790" s="326"/>
      <c r="AC790" s="326"/>
    </row>
    <row r="791" spans="2:29" s="311" customFormat="1">
      <c r="B791" s="324"/>
      <c r="C791" s="324"/>
      <c r="F791" s="325"/>
      <c r="I791" s="324"/>
      <c r="J791" s="324"/>
      <c r="K791" s="324"/>
      <c r="L791" s="324"/>
      <c r="M791" s="324"/>
      <c r="N791" s="324"/>
      <c r="O791" s="324"/>
      <c r="P791" s="324"/>
      <c r="Q791" s="324"/>
      <c r="R791" s="324"/>
      <c r="S791" s="324"/>
      <c r="T791" s="324"/>
      <c r="U791" s="324"/>
      <c r="Y791" s="324"/>
      <c r="Z791" s="324"/>
      <c r="AA791" s="324"/>
      <c r="AB791" s="326"/>
      <c r="AC791" s="326"/>
    </row>
    <row r="792" spans="2:29" s="311" customFormat="1">
      <c r="B792" s="324"/>
      <c r="C792" s="324"/>
      <c r="F792" s="325"/>
      <c r="I792" s="324"/>
      <c r="J792" s="324"/>
      <c r="K792" s="324"/>
      <c r="L792" s="324"/>
      <c r="M792" s="324"/>
      <c r="N792" s="324"/>
      <c r="O792" s="324"/>
      <c r="P792" s="324"/>
      <c r="Q792" s="324"/>
      <c r="R792" s="324"/>
      <c r="S792" s="324"/>
      <c r="T792" s="324"/>
      <c r="U792" s="324"/>
      <c r="Y792" s="324"/>
      <c r="Z792" s="324"/>
      <c r="AA792" s="324"/>
      <c r="AB792" s="326"/>
      <c r="AC792" s="326"/>
    </row>
    <row r="793" spans="2:29" s="311" customFormat="1">
      <c r="B793" s="324"/>
      <c r="C793" s="324"/>
      <c r="F793" s="325"/>
      <c r="I793" s="324"/>
      <c r="J793" s="324"/>
      <c r="K793" s="324"/>
      <c r="L793" s="324"/>
      <c r="M793" s="324"/>
      <c r="N793" s="324"/>
      <c r="O793" s="324"/>
      <c r="P793" s="324"/>
      <c r="Q793" s="324"/>
      <c r="R793" s="324"/>
      <c r="S793" s="324"/>
      <c r="T793" s="324"/>
      <c r="U793" s="324"/>
      <c r="Y793" s="324"/>
      <c r="Z793" s="324"/>
      <c r="AA793" s="324"/>
      <c r="AB793" s="326"/>
      <c r="AC793" s="326"/>
    </row>
    <row r="794" spans="2:29" s="311" customFormat="1">
      <c r="B794" s="324"/>
      <c r="C794" s="324"/>
      <c r="F794" s="325"/>
      <c r="I794" s="324"/>
      <c r="J794" s="324"/>
      <c r="K794" s="324"/>
      <c r="L794" s="324"/>
      <c r="M794" s="324"/>
      <c r="N794" s="324"/>
      <c r="O794" s="324"/>
      <c r="P794" s="324"/>
      <c r="Q794" s="324"/>
      <c r="R794" s="324"/>
      <c r="S794" s="324"/>
      <c r="T794" s="324"/>
      <c r="U794" s="324"/>
      <c r="Y794" s="324"/>
      <c r="Z794" s="324"/>
      <c r="AA794" s="324"/>
      <c r="AB794" s="326"/>
      <c r="AC794" s="326"/>
    </row>
    <row r="795" spans="2:29" s="311" customFormat="1">
      <c r="B795" s="324"/>
      <c r="C795" s="324"/>
      <c r="F795" s="325"/>
      <c r="I795" s="324"/>
      <c r="J795" s="324"/>
      <c r="K795" s="324"/>
      <c r="L795" s="324"/>
      <c r="M795" s="324"/>
      <c r="N795" s="324"/>
      <c r="O795" s="324"/>
      <c r="P795" s="324"/>
      <c r="Q795" s="324"/>
      <c r="R795" s="324"/>
      <c r="S795" s="324"/>
      <c r="T795" s="324"/>
      <c r="U795" s="324"/>
      <c r="Y795" s="324"/>
      <c r="Z795" s="324"/>
      <c r="AA795" s="324"/>
      <c r="AB795" s="326"/>
      <c r="AC795" s="326"/>
    </row>
    <row r="796" spans="2:29" s="311" customFormat="1">
      <c r="B796" s="324"/>
      <c r="C796" s="324"/>
      <c r="F796" s="325"/>
      <c r="I796" s="324"/>
      <c r="J796" s="324"/>
      <c r="K796" s="324"/>
      <c r="L796" s="324"/>
      <c r="M796" s="324"/>
      <c r="N796" s="324"/>
      <c r="O796" s="324"/>
      <c r="P796" s="324"/>
      <c r="Q796" s="324"/>
      <c r="R796" s="324"/>
      <c r="S796" s="324"/>
      <c r="T796" s="324"/>
      <c r="U796" s="324"/>
      <c r="Y796" s="324"/>
      <c r="Z796" s="324"/>
      <c r="AA796" s="324"/>
      <c r="AB796" s="326"/>
      <c r="AC796" s="326"/>
    </row>
    <row r="797" spans="2:29" s="311" customFormat="1">
      <c r="B797" s="324"/>
      <c r="C797" s="324"/>
      <c r="F797" s="325"/>
      <c r="I797" s="324"/>
      <c r="J797" s="324"/>
      <c r="K797" s="324"/>
      <c r="L797" s="324"/>
      <c r="M797" s="324"/>
      <c r="N797" s="324"/>
      <c r="O797" s="324"/>
      <c r="P797" s="324"/>
      <c r="Q797" s="324"/>
      <c r="R797" s="324"/>
      <c r="S797" s="324"/>
      <c r="T797" s="324"/>
      <c r="U797" s="324"/>
      <c r="Y797" s="324"/>
      <c r="Z797" s="324"/>
      <c r="AA797" s="324"/>
      <c r="AB797" s="326"/>
      <c r="AC797" s="326"/>
    </row>
    <row r="798" spans="2:29" s="311" customFormat="1">
      <c r="B798" s="324"/>
      <c r="C798" s="324"/>
      <c r="F798" s="325"/>
      <c r="I798" s="324"/>
      <c r="J798" s="324"/>
      <c r="K798" s="324"/>
      <c r="L798" s="324"/>
      <c r="M798" s="324"/>
      <c r="N798" s="324"/>
      <c r="O798" s="324"/>
      <c r="P798" s="324"/>
      <c r="Q798" s="324"/>
      <c r="R798" s="324"/>
      <c r="S798" s="324"/>
      <c r="T798" s="324"/>
      <c r="U798" s="324"/>
      <c r="Y798" s="324"/>
      <c r="Z798" s="324"/>
      <c r="AA798" s="324"/>
      <c r="AB798" s="326"/>
      <c r="AC798" s="326"/>
    </row>
    <row r="799" spans="2:29" s="311" customFormat="1">
      <c r="B799" s="324"/>
      <c r="C799" s="324"/>
      <c r="F799" s="325"/>
      <c r="I799" s="324"/>
      <c r="J799" s="324"/>
      <c r="K799" s="324"/>
      <c r="L799" s="324"/>
      <c r="M799" s="324"/>
      <c r="N799" s="324"/>
      <c r="O799" s="324"/>
      <c r="P799" s="324"/>
      <c r="Q799" s="324"/>
      <c r="R799" s="324"/>
      <c r="S799" s="324"/>
      <c r="T799" s="324"/>
      <c r="U799" s="324"/>
      <c r="Y799" s="324"/>
      <c r="Z799" s="324"/>
      <c r="AA799" s="324"/>
      <c r="AB799" s="326"/>
      <c r="AC799" s="326"/>
    </row>
    <row r="800" spans="2:29" s="311" customFormat="1">
      <c r="B800" s="324"/>
      <c r="C800" s="324"/>
      <c r="F800" s="325"/>
      <c r="I800" s="324"/>
      <c r="J800" s="324"/>
      <c r="K800" s="324"/>
      <c r="L800" s="324"/>
      <c r="M800" s="324"/>
      <c r="N800" s="324"/>
      <c r="O800" s="324"/>
      <c r="P800" s="324"/>
      <c r="Q800" s="324"/>
      <c r="R800" s="324"/>
      <c r="S800" s="324"/>
      <c r="T800" s="324"/>
      <c r="U800" s="324"/>
      <c r="Y800" s="324"/>
      <c r="Z800" s="324"/>
      <c r="AA800" s="324"/>
      <c r="AB800" s="326"/>
      <c r="AC800" s="326"/>
    </row>
    <row r="801" spans="2:29" s="311" customFormat="1">
      <c r="B801" s="324"/>
      <c r="C801" s="324"/>
      <c r="F801" s="325"/>
      <c r="I801" s="324"/>
      <c r="J801" s="324"/>
      <c r="K801" s="324"/>
      <c r="L801" s="324"/>
      <c r="M801" s="324"/>
      <c r="N801" s="324"/>
      <c r="O801" s="324"/>
      <c r="P801" s="324"/>
      <c r="Q801" s="324"/>
      <c r="R801" s="324"/>
      <c r="S801" s="324"/>
      <c r="T801" s="324"/>
      <c r="U801" s="324"/>
      <c r="Y801" s="324"/>
      <c r="Z801" s="324"/>
      <c r="AA801" s="324"/>
      <c r="AB801" s="326"/>
      <c r="AC801" s="326"/>
    </row>
    <row r="802" spans="2:29" s="311" customFormat="1">
      <c r="B802" s="324"/>
      <c r="C802" s="324"/>
      <c r="F802" s="325"/>
      <c r="I802" s="324"/>
      <c r="J802" s="324"/>
      <c r="K802" s="324"/>
      <c r="L802" s="324"/>
      <c r="M802" s="324"/>
      <c r="N802" s="324"/>
      <c r="O802" s="324"/>
      <c r="P802" s="324"/>
      <c r="Q802" s="324"/>
      <c r="R802" s="324"/>
      <c r="S802" s="324"/>
      <c r="T802" s="324"/>
      <c r="U802" s="324"/>
      <c r="Y802" s="324"/>
      <c r="Z802" s="324"/>
      <c r="AA802" s="324"/>
      <c r="AB802" s="326"/>
      <c r="AC802" s="326"/>
    </row>
    <row r="803" spans="2:29" s="311" customFormat="1">
      <c r="B803" s="324"/>
      <c r="C803" s="324"/>
      <c r="F803" s="325"/>
      <c r="I803" s="324"/>
      <c r="J803" s="324"/>
      <c r="K803" s="324"/>
      <c r="L803" s="324"/>
      <c r="M803" s="324"/>
      <c r="N803" s="324"/>
      <c r="O803" s="324"/>
      <c r="P803" s="324"/>
      <c r="Q803" s="324"/>
      <c r="R803" s="324"/>
      <c r="S803" s="324"/>
      <c r="T803" s="324"/>
      <c r="U803" s="324"/>
      <c r="Y803" s="324"/>
      <c r="Z803" s="324"/>
      <c r="AA803" s="324"/>
      <c r="AB803" s="326"/>
      <c r="AC803" s="326"/>
    </row>
    <row r="804" spans="2:29" s="311" customFormat="1">
      <c r="B804" s="324"/>
      <c r="C804" s="324"/>
      <c r="F804" s="325"/>
      <c r="I804" s="324"/>
      <c r="J804" s="324"/>
      <c r="K804" s="324"/>
      <c r="L804" s="324"/>
      <c r="M804" s="324"/>
      <c r="N804" s="324"/>
      <c r="O804" s="324"/>
      <c r="P804" s="324"/>
      <c r="Q804" s="324"/>
      <c r="R804" s="324"/>
      <c r="S804" s="324"/>
      <c r="T804" s="324"/>
      <c r="U804" s="324"/>
      <c r="Y804" s="324"/>
      <c r="Z804" s="324"/>
      <c r="AA804" s="324"/>
      <c r="AB804" s="326"/>
      <c r="AC804" s="326"/>
    </row>
    <row r="805" spans="2:29" s="311" customFormat="1">
      <c r="B805" s="324"/>
      <c r="C805" s="324"/>
      <c r="F805" s="325"/>
      <c r="I805" s="324"/>
      <c r="J805" s="324"/>
      <c r="K805" s="324"/>
      <c r="L805" s="324"/>
      <c r="M805" s="324"/>
      <c r="N805" s="324"/>
      <c r="O805" s="324"/>
      <c r="P805" s="324"/>
      <c r="Q805" s="324"/>
      <c r="R805" s="324"/>
      <c r="S805" s="324"/>
      <c r="T805" s="324"/>
      <c r="U805" s="324"/>
      <c r="Y805" s="324"/>
      <c r="Z805" s="324"/>
      <c r="AA805" s="324"/>
      <c r="AB805" s="326"/>
      <c r="AC805" s="326"/>
    </row>
    <row r="806" spans="2:29" s="311" customFormat="1">
      <c r="B806" s="324"/>
      <c r="C806" s="324"/>
      <c r="F806" s="325"/>
      <c r="I806" s="324"/>
      <c r="J806" s="324"/>
      <c r="K806" s="324"/>
      <c r="L806" s="324"/>
      <c r="M806" s="324"/>
      <c r="N806" s="324"/>
      <c r="O806" s="324"/>
      <c r="P806" s="324"/>
      <c r="Q806" s="324"/>
      <c r="R806" s="324"/>
      <c r="S806" s="324"/>
      <c r="T806" s="324"/>
      <c r="U806" s="324"/>
      <c r="Y806" s="324"/>
      <c r="Z806" s="324"/>
      <c r="AA806" s="324"/>
      <c r="AB806" s="326"/>
      <c r="AC806" s="326"/>
    </row>
    <row r="807" spans="2:29" s="311" customFormat="1">
      <c r="B807" s="324"/>
      <c r="C807" s="324"/>
      <c r="F807" s="325"/>
      <c r="I807" s="324"/>
      <c r="J807" s="324"/>
      <c r="K807" s="324"/>
      <c r="L807" s="324"/>
      <c r="M807" s="324"/>
      <c r="N807" s="324"/>
      <c r="O807" s="324"/>
      <c r="P807" s="324"/>
      <c r="Q807" s="324"/>
      <c r="R807" s="324"/>
      <c r="S807" s="324"/>
      <c r="T807" s="324"/>
      <c r="U807" s="324"/>
      <c r="Y807" s="324"/>
      <c r="Z807" s="324"/>
      <c r="AA807" s="324"/>
      <c r="AB807" s="326"/>
      <c r="AC807" s="326"/>
    </row>
    <row r="808" spans="2:29" s="311" customFormat="1">
      <c r="B808" s="324"/>
      <c r="C808" s="324"/>
      <c r="F808" s="325"/>
      <c r="I808" s="324"/>
      <c r="J808" s="324"/>
      <c r="K808" s="324"/>
      <c r="L808" s="324"/>
      <c r="M808" s="324"/>
      <c r="N808" s="324"/>
      <c r="O808" s="324"/>
      <c r="P808" s="324"/>
      <c r="Q808" s="324"/>
      <c r="R808" s="324"/>
      <c r="S808" s="324"/>
      <c r="T808" s="324"/>
      <c r="U808" s="324"/>
      <c r="Y808" s="324"/>
      <c r="Z808" s="324"/>
      <c r="AA808" s="324"/>
      <c r="AB808" s="326"/>
      <c r="AC808" s="326"/>
    </row>
    <row r="809" spans="2:29" s="311" customFormat="1">
      <c r="B809" s="324"/>
      <c r="C809" s="324"/>
      <c r="F809" s="325"/>
      <c r="I809" s="324"/>
      <c r="J809" s="324"/>
      <c r="K809" s="324"/>
      <c r="L809" s="324"/>
      <c r="M809" s="324"/>
      <c r="N809" s="324"/>
      <c r="O809" s="324"/>
      <c r="P809" s="324"/>
      <c r="Q809" s="324"/>
      <c r="R809" s="324"/>
      <c r="S809" s="324"/>
      <c r="T809" s="324"/>
      <c r="U809" s="324"/>
      <c r="Y809" s="324"/>
      <c r="Z809" s="324"/>
      <c r="AA809" s="324"/>
      <c r="AB809" s="326"/>
      <c r="AC809" s="326"/>
    </row>
    <row r="810" spans="2:29" s="311" customFormat="1">
      <c r="B810" s="324"/>
      <c r="C810" s="324"/>
      <c r="F810" s="325"/>
      <c r="I810" s="324"/>
      <c r="J810" s="324"/>
      <c r="K810" s="324"/>
      <c r="L810" s="324"/>
      <c r="M810" s="324"/>
      <c r="N810" s="324"/>
      <c r="O810" s="324"/>
      <c r="P810" s="324"/>
      <c r="Q810" s="324"/>
      <c r="R810" s="324"/>
      <c r="S810" s="324"/>
      <c r="T810" s="324"/>
      <c r="U810" s="324"/>
      <c r="Y810" s="324"/>
      <c r="Z810" s="324"/>
      <c r="AA810" s="324"/>
      <c r="AB810" s="326"/>
      <c r="AC810" s="326"/>
    </row>
    <row r="811" spans="2:29" s="311" customFormat="1">
      <c r="B811" s="324"/>
      <c r="C811" s="324"/>
      <c r="F811" s="325"/>
      <c r="I811" s="324"/>
      <c r="J811" s="324"/>
      <c r="K811" s="324"/>
      <c r="L811" s="324"/>
      <c r="M811" s="324"/>
      <c r="N811" s="324"/>
      <c r="O811" s="324"/>
      <c r="P811" s="324"/>
      <c r="Q811" s="324"/>
      <c r="R811" s="324"/>
      <c r="S811" s="324"/>
      <c r="T811" s="324"/>
      <c r="U811" s="324"/>
      <c r="Y811" s="324"/>
      <c r="Z811" s="324"/>
      <c r="AA811" s="324"/>
      <c r="AB811" s="326"/>
      <c r="AC811" s="326"/>
    </row>
    <row r="812" spans="2:29" s="311" customFormat="1">
      <c r="B812" s="324"/>
      <c r="C812" s="324"/>
      <c r="F812" s="325"/>
      <c r="I812" s="324"/>
      <c r="J812" s="324"/>
      <c r="K812" s="324"/>
      <c r="L812" s="324"/>
      <c r="M812" s="324"/>
      <c r="N812" s="324"/>
      <c r="O812" s="324"/>
      <c r="P812" s="324"/>
      <c r="Q812" s="324"/>
      <c r="R812" s="324"/>
      <c r="S812" s="324"/>
      <c r="T812" s="324"/>
      <c r="U812" s="324"/>
      <c r="Y812" s="324"/>
      <c r="Z812" s="324"/>
      <c r="AA812" s="324"/>
      <c r="AB812" s="326"/>
      <c r="AC812" s="326"/>
    </row>
    <row r="813" spans="2:29" s="311" customFormat="1">
      <c r="B813" s="324"/>
      <c r="C813" s="324"/>
      <c r="F813" s="325"/>
      <c r="I813" s="324"/>
      <c r="J813" s="324"/>
      <c r="K813" s="324"/>
      <c r="L813" s="324"/>
      <c r="M813" s="324"/>
      <c r="N813" s="324"/>
      <c r="O813" s="324"/>
      <c r="P813" s="324"/>
      <c r="Q813" s="324"/>
      <c r="R813" s="324"/>
      <c r="S813" s="324"/>
      <c r="T813" s="324"/>
      <c r="U813" s="324"/>
      <c r="Y813" s="324"/>
      <c r="Z813" s="324"/>
      <c r="AA813" s="324"/>
      <c r="AB813" s="326"/>
      <c r="AC813" s="326"/>
    </row>
    <row r="814" spans="2:29" s="311" customFormat="1">
      <c r="B814" s="324"/>
      <c r="C814" s="324"/>
      <c r="F814" s="325"/>
      <c r="I814" s="324"/>
      <c r="J814" s="324"/>
      <c r="K814" s="324"/>
      <c r="L814" s="324"/>
      <c r="M814" s="324"/>
      <c r="N814" s="324"/>
      <c r="O814" s="324"/>
      <c r="P814" s="324"/>
      <c r="Q814" s="324"/>
      <c r="R814" s="324"/>
      <c r="S814" s="324"/>
      <c r="T814" s="324"/>
      <c r="U814" s="324"/>
      <c r="Y814" s="324"/>
      <c r="Z814" s="324"/>
      <c r="AA814" s="324"/>
      <c r="AB814" s="326"/>
      <c r="AC814" s="326"/>
    </row>
    <row r="815" spans="2:29" s="311" customFormat="1">
      <c r="B815" s="324"/>
      <c r="C815" s="324"/>
      <c r="F815" s="325"/>
      <c r="I815" s="324"/>
      <c r="J815" s="324"/>
      <c r="K815" s="324"/>
      <c r="L815" s="324"/>
      <c r="M815" s="324"/>
      <c r="N815" s="324"/>
      <c r="O815" s="324"/>
      <c r="P815" s="324"/>
      <c r="Q815" s="324"/>
      <c r="R815" s="324"/>
      <c r="S815" s="324"/>
      <c r="T815" s="324"/>
      <c r="U815" s="324"/>
      <c r="Y815" s="324"/>
      <c r="Z815" s="324"/>
      <c r="AA815" s="324"/>
      <c r="AB815" s="326"/>
      <c r="AC815" s="326"/>
    </row>
    <row r="816" spans="2:29" s="311" customFormat="1">
      <c r="B816" s="324"/>
      <c r="C816" s="324"/>
      <c r="F816" s="325"/>
      <c r="I816" s="324"/>
      <c r="J816" s="324"/>
      <c r="K816" s="324"/>
      <c r="L816" s="324"/>
      <c r="M816" s="324"/>
      <c r="N816" s="324"/>
      <c r="O816" s="324"/>
      <c r="P816" s="324"/>
      <c r="Q816" s="324"/>
      <c r="R816" s="324"/>
      <c r="S816" s="324"/>
      <c r="T816" s="324"/>
      <c r="U816" s="324"/>
      <c r="Y816" s="324"/>
      <c r="Z816" s="324"/>
      <c r="AA816" s="324"/>
      <c r="AB816" s="326"/>
      <c r="AC816" s="326"/>
    </row>
    <row r="817" spans="2:29" s="311" customFormat="1">
      <c r="B817" s="324"/>
      <c r="C817" s="324"/>
      <c r="F817" s="325"/>
      <c r="I817" s="324"/>
      <c r="J817" s="324"/>
      <c r="K817" s="324"/>
      <c r="L817" s="324"/>
      <c r="M817" s="324"/>
      <c r="N817" s="324"/>
      <c r="O817" s="324"/>
      <c r="P817" s="324"/>
      <c r="Q817" s="324"/>
      <c r="R817" s="324"/>
      <c r="S817" s="324"/>
      <c r="T817" s="324"/>
      <c r="U817" s="324"/>
      <c r="Y817" s="324"/>
      <c r="Z817" s="324"/>
      <c r="AA817" s="324"/>
      <c r="AB817" s="326"/>
      <c r="AC817" s="326"/>
    </row>
    <row r="818" spans="2:29" s="311" customFormat="1">
      <c r="B818" s="324"/>
      <c r="C818" s="324"/>
      <c r="F818" s="325"/>
      <c r="I818" s="324"/>
      <c r="J818" s="324"/>
      <c r="K818" s="324"/>
      <c r="L818" s="324"/>
      <c r="M818" s="324"/>
      <c r="N818" s="324"/>
      <c r="O818" s="324"/>
      <c r="P818" s="324"/>
      <c r="Q818" s="324"/>
      <c r="R818" s="324"/>
      <c r="S818" s="324"/>
      <c r="T818" s="324"/>
      <c r="U818" s="324"/>
      <c r="Y818" s="324"/>
      <c r="Z818" s="324"/>
      <c r="AA818" s="324"/>
      <c r="AB818" s="326"/>
      <c r="AC818" s="326"/>
    </row>
    <row r="819" spans="2:29" s="311" customFormat="1">
      <c r="B819" s="324"/>
      <c r="C819" s="324"/>
      <c r="F819" s="325"/>
      <c r="I819" s="324"/>
      <c r="J819" s="324"/>
      <c r="K819" s="324"/>
      <c r="L819" s="324"/>
      <c r="M819" s="324"/>
      <c r="N819" s="324"/>
      <c r="O819" s="324"/>
      <c r="P819" s="324"/>
      <c r="Q819" s="324"/>
      <c r="R819" s="324"/>
      <c r="S819" s="324"/>
      <c r="T819" s="324"/>
      <c r="U819" s="324"/>
      <c r="Y819" s="324"/>
      <c r="Z819" s="324"/>
      <c r="AA819" s="324"/>
      <c r="AB819" s="326"/>
      <c r="AC819" s="326"/>
    </row>
    <row r="820" spans="2:29" s="311" customFormat="1">
      <c r="B820" s="324"/>
      <c r="C820" s="324"/>
      <c r="F820" s="325"/>
      <c r="I820" s="324"/>
      <c r="J820" s="324"/>
      <c r="K820" s="324"/>
      <c r="L820" s="324"/>
      <c r="M820" s="324"/>
      <c r="N820" s="324"/>
      <c r="O820" s="324"/>
      <c r="P820" s="324"/>
      <c r="Q820" s="324"/>
      <c r="R820" s="324"/>
      <c r="S820" s="324"/>
      <c r="T820" s="324"/>
      <c r="U820" s="324"/>
      <c r="Y820" s="324"/>
      <c r="Z820" s="324"/>
      <c r="AA820" s="324"/>
      <c r="AB820" s="326"/>
      <c r="AC820" s="326"/>
    </row>
    <row r="821" spans="2:29" s="311" customFormat="1">
      <c r="B821" s="324"/>
      <c r="C821" s="324"/>
      <c r="F821" s="325"/>
      <c r="I821" s="324"/>
      <c r="J821" s="324"/>
      <c r="K821" s="324"/>
      <c r="L821" s="324"/>
      <c r="M821" s="324"/>
      <c r="N821" s="324"/>
      <c r="O821" s="324"/>
      <c r="P821" s="324"/>
      <c r="Q821" s="324"/>
      <c r="R821" s="324"/>
      <c r="S821" s="324"/>
      <c r="T821" s="324"/>
      <c r="U821" s="324"/>
      <c r="Y821" s="324"/>
      <c r="Z821" s="324"/>
      <c r="AA821" s="324"/>
      <c r="AB821" s="326"/>
      <c r="AC821" s="326"/>
    </row>
    <row r="822" spans="2:29" s="311" customFormat="1">
      <c r="B822" s="324"/>
      <c r="C822" s="324"/>
      <c r="F822" s="325"/>
      <c r="I822" s="324"/>
      <c r="J822" s="324"/>
      <c r="K822" s="324"/>
      <c r="L822" s="324"/>
      <c r="M822" s="324"/>
      <c r="N822" s="324"/>
      <c r="O822" s="324"/>
      <c r="P822" s="324"/>
      <c r="Q822" s="324"/>
      <c r="R822" s="324"/>
      <c r="S822" s="324"/>
      <c r="T822" s="324"/>
      <c r="U822" s="324"/>
      <c r="Y822" s="324"/>
      <c r="Z822" s="324"/>
      <c r="AA822" s="324"/>
      <c r="AB822" s="326"/>
      <c r="AC822" s="326"/>
    </row>
    <row r="823" spans="2:29" s="311" customFormat="1">
      <c r="B823" s="324"/>
      <c r="C823" s="324"/>
      <c r="F823" s="325"/>
      <c r="I823" s="324"/>
      <c r="J823" s="324"/>
      <c r="K823" s="324"/>
      <c r="L823" s="324"/>
      <c r="M823" s="324"/>
      <c r="N823" s="324"/>
      <c r="O823" s="324"/>
      <c r="P823" s="324"/>
      <c r="Q823" s="324"/>
      <c r="R823" s="324"/>
      <c r="S823" s="324"/>
      <c r="T823" s="324"/>
      <c r="U823" s="324"/>
      <c r="Y823" s="324"/>
      <c r="Z823" s="324"/>
      <c r="AA823" s="324"/>
      <c r="AB823" s="326"/>
      <c r="AC823" s="326"/>
    </row>
    <row r="824" spans="2:29" s="311" customFormat="1">
      <c r="B824" s="324"/>
      <c r="C824" s="324"/>
      <c r="F824" s="325"/>
      <c r="I824" s="324"/>
      <c r="J824" s="324"/>
      <c r="K824" s="324"/>
      <c r="L824" s="324"/>
      <c r="M824" s="324"/>
      <c r="N824" s="324"/>
      <c r="O824" s="324"/>
      <c r="P824" s="324"/>
      <c r="Q824" s="324"/>
      <c r="R824" s="324"/>
      <c r="S824" s="324"/>
      <c r="T824" s="324"/>
      <c r="U824" s="324"/>
      <c r="Y824" s="324"/>
      <c r="Z824" s="324"/>
      <c r="AA824" s="324"/>
      <c r="AB824" s="326"/>
      <c r="AC824" s="326"/>
    </row>
    <row r="825" spans="2:29" s="311" customFormat="1">
      <c r="B825" s="324"/>
      <c r="C825" s="324"/>
      <c r="F825" s="325"/>
      <c r="I825" s="324"/>
      <c r="J825" s="324"/>
      <c r="K825" s="324"/>
      <c r="L825" s="324"/>
      <c r="M825" s="324"/>
      <c r="N825" s="324"/>
      <c r="O825" s="324"/>
      <c r="P825" s="324"/>
      <c r="Q825" s="324"/>
      <c r="R825" s="324"/>
      <c r="S825" s="324"/>
      <c r="T825" s="324"/>
      <c r="U825" s="324"/>
      <c r="Y825" s="324"/>
      <c r="Z825" s="324"/>
      <c r="AA825" s="324"/>
      <c r="AB825" s="326"/>
      <c r="AC825" s="326"/>
    </row>
    <row r="826" spans="2:29" s="311" customFormat="1">
      <c r="B826" s="324"/>
      <c r="C826" s="324"/>
      <c r="F826" s="325"/>
      <c r="I826" s="324"/>
      <c r="J826" s="324"/>
      <c r="K826" s="324"/>
      <c r="L826" s="324"/>
      <c r="M826" s="324"/>
      <c r="N826" s="324"/>
      <c r="O826" s="324"/>
      <c r="P826" s="324"/>
      <c r="Q826" s="324"/>
      <c r="R826" s="324"/>
      <c r="S826" s="324"/>
      <c r="T826" s="324"/>
      <c r="U826" s="324"/>
      <c r="Y826" s="324"/>
      <c r="Z826" s="324"/>
      <c r="AA826" s="324"/>
      <c r="AB826" s="326"/>
      <c r="AC826" s="326"/>
    </row>
    <row r="827" spans="2:29" s="311" customFormat="1">
      <c r="B827" s="324"/>
      <c r="C827" s="324"/>
      <c r="F827" s="325"/>
      <c r="I827" s="324"/>
      <c r="J827" s="324"/>
      <c r="K827" s="324"/>
      <c r="L827" s="324"/>
      <c r="M827" s="324"/>
      <c r="N827" s="324"/>
      <c r="O827" s="324"/>
      <c r="P827" s="324"/>
      <c r="Q827" s="324"/>
      <c r="R827" s="324"/>
      <c r="S827" s="324"/>
      <c r="T827" s="324"/>
      <c r="U827" s="324"/>
      <c r="Y827" s="324"/>
      <c r="Z827" s="324"/>
      <c r="AA827" s="324"/>
      <c r="AB827" s="326"/>
      <c r="AC827" s="326"/>
    </row>
    <row r="828" spans="2:29" s="311" customFormat="1">
      <c r="B828" s="324"/>
      <c r="C828" s="324"/>
      <c r="F828" s="325"/>
      <c r="I828" s="324"/>
      <c r="J828" s="324"/>
      <c r="K828" s="324"/>
      <c r="L828" s="324"/>
      <c r="M828" s="324"/>
      <c r="N828" s="324"/>
      <c r="O828" s="324"/>
      <c r="P828" s="324"/>
      <c r="Q828" s="324"/>
      <c r="R828" s="324"/>
      <c r="S828" s="324"/>
      <c r="T828" s="324"/>
      <c r="U828" s="324"/>
      <c r="Y828" s="324"/>
      <c r="Z828" s="324"/>
      <c r="AA828" s="324"/>
      <c r="AB828" s="326"/>
      <c r="AC828" s="326"/>
    </row>
    <row r="829" spans="2:29" s="311" customFormat="1">
      <c r="B829" s="324"/>
      <c r="C829" s="324"/>
      <c r="F829" s="325"/>
      <c r="I829" s="324"/>
      <c r="J829" s="324"/>
      <c r="K829" s="324"/>
      <c r="L829" s="324"/>
      <c r="M829" s="324"/>
      <c r="N829" s="324"/>
      <c r="O829" s="324"/>
      <c r="P829" s="324"/>
      <c r="Q829" s="324"/>
      <c r="R829" s="324"/>
      <c r="S829" s="324"/>
      <c r="T829" s="324"/>
      <c r="U829" s="324"/>
      <c r="Y829" s="324"/>
      <c r="Z829" s="324"/>
      <c r="AA829" s="324"/>
      <c r="AB829" s="326"/>
      <c r="AC829" s="326"/>
    </row>
    <row r="830" spans="2:29" s="311" customFormat="1">
      <c r="B830" s="324"/>
      <c r="C830" s="324"/>
      <c r="F830" s="325"/>
      <c r="I830" s="324"/>
      <c r="J830" s="324"/>
      <c r="K830" s="324"/>
      <c r="L830" s="324"/>
      <c r="M830" s="324"/>
      <c r="N830" s="324"/>
      <c r="O830" s="324"/>
      <c r="P830" s="324"/>
      <c r="Q830" s="324"/>
      <c r="R830" s="324"/>
      <c r="S830" s="324"/>
      <c r="T830" s="324"/>
      <c r="U830" s="324"/>
      <c r="Y830" s="324"/>
      <c r="Z830" s="324"/>
      <c r="AA830" s="324"/>
      <c r="AB830" s="326"/>
      <c r="AC830" s="326"/>
    </row>
    <row r="831" spans="2:29" s="311" customFormat="1">
      <c r="B831" s="324"/>
      <c r="C831" s="324"/>
      <c r="F831" s="325"/>
      <c r="I831" s="324"/>
      <c r="J831" s="324"/>
      <c r="K831" s="324"/>
      <c r="L831" s="324"/>
      <c r="M831" s="324"/>
      <c r="N831" s="324"/>
      <c r="O831" s="324"/>
      <c r="P831" s="324"/>
      <c r="Q831" s="324"/>
      <c r="R831" s="324"/>
      <c r="S831" s="324"/>
      <c r="T831" s="324"/>
      <c r="U831" s="324"/>
      <c r="Y831" s="324"/>
      <c r="Z831" s="324"/>
      <c r="AA831" s="324"/>
      <c r="AB831" s="326"/>
      <c r="AC831" s="326"/>
    </row>
    <row r="832" spans="2:29" s="311" customFormat="1">
      <c r="B832" s="324"/>
      <c r="C832" s="324"/>
      <c r="F832" s="325"/>
      <c r="I832" s="324"/>
      <c r="J832" s="324"/>
      <c r="K832" s="324"/>
      <c r="L832" s="324"/>
      <c r="M832" s="324"/>
      <c r="N832" s="324"/>
      <c r="O832" s="324"/>
      <c r="P832" s="324"/>
      <c r="Q832" s="324"/>
      <c r="R832" s="324"/>
      <c r="S832" s="324"/>
      <c r="T832" s="324"/>
      <c r="U832" s="324"/>
      <c r="Y832" s="324"/>
      <c r="Z832" s="324"/>
      <c r="AA832" s="324"/>
      <c r="AB832" s="326"/>
      <c r="AC832" s="326"/>
    </row>
    <row r="833" spans="2:29" s="311" customFormat="1">
      <c r="B833" s="324"/>
      <c r="C833" s="324"/>
      <c r="F833" s="325"/>
      <c r="I833" s="324"/>
      <c r="J833" s="324"/>
      <c r="K833" s="324"/>
      <c r="L833" s="324"/>
      <c r="M833" s="324"/>
      <c r="N833" s="324"/>
      <c r="O833" s="324"/>
      <c r="P833" s="324"/>
      <c r="Q833" s="324"/>
      <c r="R833" s="324"/>
      <c r="S833" s="324"/>
      <c r="T833" s="324"/>
      <c r="U833" s="324"/>
      <c r="Y833" s="324"/>
      <c r="Z833" s="324"/>
      <c r="AA833" s="324"/>
      <c r="AB833" s="326"/>
      <c r="AC833" s="326"/>
    </row>
    <row r="834" spans="2:29" s="311" customFormat="1">
      <c r="B834" s="324"/>
      <c r="C834" s="324"/>
      <c r="F834" s="325"/>
      <c r="I834" s="324"/>
      <c r="J834" s="324"/>
      <c r="K834" s="324"/>
      <c r="L834" s="324"/>
      <c r="M834" s="324"/>
      <c r="N834" s="324"/>
      <c r="O834" s="324"/>
      <c r="P834" s="324"/>
      <c r="Q834" s="324"/>
      <c r="R834" s="324"/>
      <c r="S834" s="324"/>
      <c r="T834" s="324"/>
      <c r="U834" s="324"/>
      <c r="Y834" s="324"/>
      <c r="Z834" s="324"/>
      <c r="AA834" s="324"/>
      <c r="AB834" s="326"/>
      <c r="AC834" s="326"/>
    </row>
    <row r="835" spans="2:29" s="311" customFormat="1">
      <c r="B835" s="324"/>
      <c r="C835" s="324"/>
      <c r="F835" s="325"/>
      <c r="I835" s="324"/>
      <c r="J835" s="324"/>
      <c r="K835" s="324"/>
      <c r="L835" s="324"/>
      <c r="M835" s="324"/>
      <c r="N835" s="324"/>
      <c r="O835" s="324"/>
      <c r="P835" s="324"/>
      <c r="Q835" s="324"/>
      <c r="R835" s="324"/>
      <c r="S835" s="324"/>
      <c r="T835" s="324"/>
      <c r="U835" s="324"/>
      <c r="Y835" s="324"/>
      <c r="Z835" s="324"/>
      <c r="AA835" s="324"/>
      <c r="AB835" s="326"/>
      <c r="AC835" s="326"/>
    </row>
    <row r="836" spans="2:29" s="311" customFormat="1">
      <c r="B836" s="324"/>
      <c r="C836" s="324"/>
      <c r="F836" s="325"/>
      <c r="I836" s="324"/>
      <c r="J836" s="324"/>
      <c r="K836" s="324"/>
      <c r="L836" s="324"/>
      <c r="M836" s="324"/>
      <c r="N836" s="324"/>
      <c r="O836" s="324"/>
      <c r="P836" s="324"/>
      <c r="Q836" s="324"/>
      <c r="R836" s="324"/>
      <c r="S836" s="324"/>
      <c r="T836" s="324"/>
      <c r="U836" s="324"/>
      <c r="Y836" s="324"/>
      <c r="Z836" s="324"/>
      <c r="AA836" s="324"/>
      <c r="AB836" s="326"/>
      <c r="AC836" s="326"/>
    </row>
    <row r="837" spans="2:29" s="311" customFormat="1">
      <c r="B837" s="324"/>
      <c r="C837" s="324"/>
      <c r="F837" s="325"/>
      <c r="I837" s="324"/>
      <c r="J837" s="324"/>
      <c r="K837" s="324"/>
      <c r="L837" s="324"/>
      <c r="M837" s="324"/>
      <c r="N837" s="324"/>
      <c r="O837" s="324"/>
      <c r="P837" s="324"/>
      <c r="Q837" s="324"/>
      <c r="R837" s="324"/>
      <c r="S837" s="324"/>
      <c r="T837" s="324"/>
      <c r="U837" s="324"/>
      <c r="Y837" s="324"/>
      <c r="Z837" s="324"/>
      <c r="AA837" s="324"/>
      <c r="AB837" s="326"/>
      <c r="AC837" s="326"/>
    </row>
    <row r="838" spans="2:29" s="311" customFormat="1">
      <c r="B838" s="324"/>
      <c r="C838" s="324"/>
      <c r="F838" s="325"/>
      <c r="I838" s="324"/>
      <c r="J838" s="324"/>
      <c r="K838" s="324"/>
      <c r="L838" s="324"/>
      <c r="M838" s="324"/>
      <c r="N838" s="324"/>
      <c r="O838" s="324"/>
      <c r="P838" s="324"/>
      <c r="Q838" s="324"/>
      <c r="R838" s="324"/>
      <c r="S838" s="324"/>
      <c r="T838" s="324"/>
      <c r="U838" s="324"/>
      <c r="Y838" s="324"/>
      <c r="Z838" s="324"/>
      <c r="AA838" s="324"/>
      <c r="AB838" s="326"/>
      <c r="AC838" s="326"/>
    </row>
    <row r="839" spans="2:29" s="311" customFormat="1">
      <c r="B839" s="324"/>
      <c r="C839" s="324"/>
      <c r="F839" s="325"/>
      <c r="I839" s="324"/>
      <c r="J839" s="324"/>
      <c r="K839" s="324"/>
      <c r="L839" s="324"/>
      <c r="M839" s="324"/>
      <c r="N839" s="324"/>
      <c r="O839" s="324"/>
      <c r="P839" s="324"/>
      <c r="Q839" s="324"/>
      <c r="R839" s="324"/>
      <c r="S839" s="324"/>
      <c r="T839" s="324"/>
      <c r="U839" s="324"/>
      <c r="Y839" s="324"/>
      <c r="Z839" s="324"/>
      <c r="AA839" s="324"/>
      <c r="AB839" s="326"/>
      <c r="AC839" s="326"/>
    </row>
    <row r="840" spans="2:29" s="311" customFormat="1">
      <c r="B840" s="324"/>
      <c r="C840" s="324"/>
      <c r="F840" s="325"/>
      <c r="I840" s="324"/>
      <c r="J840" s="324"/>
      <c r="K840" s="324"/>
      <c r="L840" s="324"/>
      <c r="M840" s="324"/>
      <c r="N840" s="324"/>
      <c r="O840" s="324"/>
      <c r="P840" s="324"/>
      <c r="Q840" s="324"/>
      <c r="R840" s="324"/>
      <c r="S840" s="324"/>
      <c r="T840" s="324"/>
      <c r="U840" s="324"/>
      <c r="Y840" s="324"/>
      <c r="Z840" s="324"/>
      <c r="AA840" s="324"/>
      <c r="AB840" s="326"/>
      <c r="AC840" s="326"/>
    </row>
    <row r="841" spans="2:29" s="311" customFormat="1">
      <c r="B841" s="324"/>
      <c r="C841" s="324"/>
      <c r="F841" s="325"/>
      <c r="I841" s="324"/>
      <c r="J841" s="324"/>
      <c r="K841" s="324"/>
      <c r="L841" s="324"/>
      <c r="M841" s="324"/>
      <c r="N841" s="324"/>
      <c r="O841" s="324"/>
      <c r="P841" s="324"/>
      <c r="Q841" s="324"/>
      <c r="R841" s="324"/>
      <c r="S841" s="324"/>
      <c r="T841" s="324"/>
      <c r="U841" s="324"/>
      <c r="Y841" s="324"/>
      <c r="Z841" s="324"/>
      <c r="AA841" s="324"/>
      <c r="AB841" s="326"/>
      <c r="AC841" s="326"/>
    </row>
    <row r="842" spans="2:29" s="311" customFormat="1">
      <c r="B842" s="324"/>
      <c r="C842" s="324"/>
      <c r="F842" s="325"/>
      <c r="I842" s="324"/>
      <c r="J842" s="324"/>
      <c r="K842" s="324"/>
      <c r="L842" s="324"/>
      <c r="M842" s="324"/>
      <c r="N842" s="324"/>
      <c r="O842" s="324"/>
      <c r="P842" s="324"/>
      <c r="Q842" s="324"/>
      <c r="R842" s="324"/>
      <c r="S842" s="324"/>
      <c r="T842" s="324"/>
      <c r="U842" s="324"/>
      <c r="Y842" s="324"/>
      <c r="Z842" s="324"/>
      <c r="AA842" s="324"/>
      <c r="AB842" s="326"/>
      <c r="AC842" s="326"/>
    </row>
    <row r="843" spans="2:29" s="311" customFormat="1">
      <c r="B843" s="324"/>
      <c r="C843" s="324"/>
      <c r="F843" s="325"/>
      <c r="I843" s="324"/>
      <c r="J843" s="324"/>
      <c r="K843" s="324"/>
      <c r="L843" s="324"/>
      <c r="M843" s="324"/>
      <c r="N843" s="324"/>
      <c r="O843" s="324"/>
      <c r="P843" s="324"/>
      <c r="Q843" s="324"/>
      <c r="R843" s="324"/>
      <c r="S843" s="324"/>
      <c r="T843" s="324"/>
      <c r="U843" s="324"/>
      <c r="Y843" s="324"/>
      <c r="Z843" s="324"/>
      <c r="AA843" s="324"/>
      <c r="AB843" s="326"/>
      <c r="AC843" s="326"/>
    </row>
    <row r="844" spans="2:29" s="311" customFormat="1">
      <c r="B844" s="324"/>
      <c r="C844" s="324"/>
      <c r="F844" s="325"/>
      <c r="I844" s="324"/>
      <c r="J844" s="324"/>
      <c r="K844" s="324"/>
      <c r="L844" s="324"/>
      <c r="M844" s="324"/>
      <c r="N844" s="324"/>
      <c r="O844" s="324"/>
      <c r="P844" s="324"/>
      <c r="Q844" s="324"/>
      <c r="R844" s="324"/>
      <c r="S844" s="324"/>
      <c r="T844" s="324"/>
      <c r="U844" s="324"/>
      <c r="Y844" s="324"/>
      <c r="Z844" s="324"/>
      <c r="AA844" s="324"/>
      <c r="AB844" s="326"/>
      <c r="AC844" s="326"/>
    </row>
    <row r="845" spans="2:29" s="311" customFormat="1">
      <c r="B845" s="324"/>
      <c r="C845" s="324"/>
      <c r="F845" s="325"/>
      <c r="I845" s="324"/>
      <c r="J845" s="324"/>
      <c r="K845" s="324"/>
      <c r="L845" s="324"/>
      <c r="M845" s="324"/>
      <c r="N845" s="324"/>
      <c r="O845" s="324"/>
      <c r="P845" s="324"/>
      <c r="Q845" s="324"/>
      <c r="R845" s="324"/>
      <c r="S845" s="324"/>
      <c r="T845" s="324"/>
      <c r="U845" s="324"/>
      <c r="Y845" s="324"/>
      <c r="Z845" s="324"/>
      <c r="AA845" s="324"/>
      <c r="AB845" s="326"/>
      <c r="AC845" s="326"/>
    </row>
    <row r="846" spans="2:29" s="311" customFormat="1">
      <c r="B846" s="324"/>
      <c r="C846" s="324"/>
      <c r="F846" s="325"/>
      <c r="I846" s="324"/>
      <c r="J846" s="324"/>
      <c r="K846" s="324"/>
      <c r="L846" s="324"/>
      <c r="M846" s="324"/>
      <c r="N846" s="324"/>
      <c r="O846" s="324"/>
      <c r="P846" s="324"/>
      <c r="Q846" s="324"/>
      <c r="R846" s="324"/>
      <c r="S846" s="324"/>
      <c r="T846" s="324"/>
      <c r="U846" s="324"/>
      <c r="Y846" s="324"/>
      <c r="Z846" s="324"/>
      <c r="AA846" s="324"/>
      <c r="AB846" s="326"/>
      <c r="AC846" s="326"/>
    </row>
    <row r="847" spans="2:29" s="311" customFormat="1">
      <c r="B847" s="324"/>
      <c r="C847" s="324"/>
      <c r="F847" s="325"/>
      <c r="I847" s="324"/>
      <c r="J847" s="324"/>
      <c r="K847" s="324"/>
      <c r="L847" s="324"/>
      <c r="M847" s="324"/>
      <c r="N847" s="324"/>
      <c r="O847" s="324"/>
      <c r="P847" s="324"/>
      <c r="Q847" s="324"/>
      <c r="R847" s="324"/>
      <c r="S847" s="324"/>
      <c r="T847" s="324"/>
      <c r="U847" s="324"/>
      <c r="Y847" s="324"/>
      <c r="Z847" s="324"/>
      <c r="AA847" s="324"/>
      <c r="AB847" s="326"/>
      <c r="AC847" s="326"/>
    </row>
    <row r="848" spans="2:29" s="311" customFormat="1">
      <c r="B848" s="324"/>
      <c r="C848" s="324"/>
      <c r="F848" s="325"/>
      <c r="I848" s="324"/>
      <c r="J848" s="324"/>
      <c r="K848" s="324"/>
      <c r="L848" s="324"/>
      <c r="M848" s="324"/>
      <c r="N848" s="324"/>
      <c r="O848" s="324"/>
      <c r="P848" s="324"/>
      <c r="Q848" s="324"/>
      <c r="R848" s="324"/>
      <c r="S848" s="324"/>
      <c r="T848" s="324"/>
      <c r="U848" s="324"/>
      <c r="Y848" s="324"/>
      <c r="Z848" s="324"/>
      <c r="AA848" s="324"/>
      <c r="AB848" s="326"/>
      <c r="AC848" s="326"/>
    </row>
    <row r="849" spans="2:29" s="311" customFormat="1">
      <c r="B849" s="324"/>
      <c r="C849" s="324"/>
      <c r="F849" s="325"/>
      <c r="I849" s="324"/>
      <c r="J849" s="324"/>
      <c r="K849" s="324"/>
      <c r="L849" s="324"/>
      <c r="M849" s="324"/>
      <c r="N849" s="324"/>
      <c r="O849" s="324"/>
      <c r="P849" s="324"/>
      <c r="Q849" s="324"/>
      <c r="R849" s="324"/>
      <c r="S849" s="324"/>
      <c r="T849" s="324"/>
      <c r="U849" s="324"/>
      <c r="Y849" s="324"/>
      <c r="Z849" s="324"/>
      <c r="AA849" s="324"/>
      <c r="AB849" s="326"/>
      <c r="AC849" s="326"/>
    </row>
    <row r="850" spans="2:29" s="311" customFormat="1">
      <c r="B850" s="324"/>
      <c r="C850" s="324"/>
      <c r="F850" s="325"/>
      <c r="I850" s="324"/>
      <c r="J850" s="324"/>
      <c r="K850" s="324"/>
      <c r="L850" s="324"/>
      <c r="M850" s="324"/>
      <c r="N850" s="324"/>
      <c r="O850" s="324"/>
      <c r="P850" s="324"/>
      <c r="Q850" s="324"/>
      <c r="R850" s="324"/>
      <c r="S850" s="324"/>
      <c r="T850" s="324"/>
      <c r="U850" s="324"/>
      <c r="Y850" s="324"/>
      <c r="Z850" s="324"/>
      <c r="AA850" s="324"/>
      <c r="AB850" s="326"/>
      <c r="AC850" s="326"/>
    </row>
    <row r="851" spans="2:29" s="311" customFormat="1">
      <c r="B851" s="324"/>
      <c r="C851" s="324"/>
      <c r="F851" s="325"/>
      <c r="I851" s="324"/>
      <c r="J851" s="324"/>
      <c r="K851" s="324"/>
      <c r="L851" s="324"/>
      <c r="M851" s="324"/>
      <c r="N851" s="324"/>
      <c r="O851" s="324"/>
      <c r="P851" s="324"/>
      <c r="Q851" s="324"/>
      <c r="R851" s="324"/>
      <c r="S851" s="324"/>
      <c r="T851" s="324"/>
      <c r="U851" s="324"/>
      <c r="Y851" s="324"/>
      <c r="Z851" s="324"/>
      <c r="AA851" s="324"/>
      <c r="AB851" s="326"/>
      <c r="AC851" s="326"/>
    </row>
    <row r="852" spans="2:29" s="311" customFormat="1">
      <c r="B852" s="324"/>
      <c r="C852" s="324"/>
      <c r="F852" s="325"/>
      <c r="I852" s="324"/>
      <c r="J852" s="324"/>
      <c r="K852" s="324"/>
      <c r="L852" s="324"/>
      <c r="M852" s="324"/>
      <c r="N852" s="324"/>
      <c r="O852" s="324"/>
      <c r="P852" s="324"/>
      <c r="Q852" s="324"/>
      <c r="R852" s="324"/>
      <c r="S852" s="324"/>
      <c r="T852" s="324"/>
      <c r="U852" s="324"/>
      <c r="Y852" s="324"/>
      <c r="Z852" s="324"/>
      <c r="AA852" s="324"/>
      <c r="AB852" s="326"/>
      <c r="AC852" s="326"/>
    </row>
    <row r="853" spans="2:29" s="311" customFormat="1">
      <c r="B853" s="324"/>
      <c r="C853" s="324"/>
      <c r="F853" s="325"/>
      <c r="I853" s="324"/>
      <c r="J853" s="324"/>
      <c r="K853" s="324"/>
      <c r="L853" s="324"/>
      <c r="M853" s="324"/>
      <c r="N853" s="324"/>
      <c r="O853" s="324"/>
      <c r="P853" s="324"/>
      <c r="Q853" s="324"/>
      <c r="R853" s="324"/>
      <c r="S853" s="324"/>
      <c r="T853" s="324"/>
      <c r="U853" s="324"/>
      <c r="Y853" s="324"/>
      <c r="Z853" s="324"/>
      <c r="AA853" s="324"/>
      <c r="AB853" s="326"/>
      <c r="AC853" s="326"/>
    </row>
    <row r="854" spans="2:29" s="311" customFormat="1">
      <c r="B854" s="324"/>
      <c r="C854" s="324"/>
      <c r="F854" s="325"/>
      <c r="I854" s="324"/>
      <c r="J854" s="324"/>
      <c r="K854" s="324"/>
      <c r="L854" s="324"/>
      <c r="M854" s="324"/>
      <c r="N854" s="324"/>
      <c r="O854" s="324"/>
      <c r="P854" s="324"/>
      <c r="Q854" s="324"/>
      <c r="R854" s="324"/>
      <c r="S854" s="324"/>
      <c r="T854" s="324"/>
      <c r="U854" s="324"/>
      <c r="Y854" s="324"/>
      <c r="Z854" s="324"/>
      <c r="AA854" s="324"/>
      <c r="AB854" s="326"/>
      <c r="AC854" s="326"/>
    </row>
    <row r="855" spans="2:29" s="311" customFormat="1">
      <c r="B855" s="324"/>
      <c r="C855" s="324"/>
      <c r="F855" s="325"/>
      <c r="I855" s="324"/>
      <c r="J855" s="324"/>
      <c r="K855" s="324"/>
      <c r="L855" s="324"/>
      <c r="M855" s="324"/>
      <c r="N855" s="324"/>
      <c r="O855" s="324"/>
      <c r="P855" s="324"/>
      <c r="Q855" s="324"/>
      <c r="R855" s="324"/>
      <c r="S855" s="324"/>
      <c r="T855" s="324"/>
      <c r="U855" s="324"/>
      <c r="Y855" s="324"/>
      <c r="Z855" s="324"/>
      <c r="AA855" s="324"/>
      <c r="AB855" s="326"/>
      <c r="AC855" s="326"/>
    </row>
    <row r="856" spans="2:29" s="311" customFormat="1">
      <c r="B856" s="324"/>
      <c r="C856" s="324"/>
      <c r="F856" s="325"/>
      <c r="I856" s="324"/>
      <c r="J856" s="324"/>
      <c r="K856" s="324"/>
      <c r="L856" s="324"/>
      <c r="M856" s="324"/>
      <c r="N856" s="324"/>
      <c r="O856" s="324"/>
      <c r="P856" s="324"/>
      <c r="Q856" s="324"/>
      <c r="R856" s="324"/>
      <c r="S856" s="324"/>
      <c r="T856" s="324"/>
      <c r="U856" s="324"/>
      <c r="Y856" s="324"/>
      <c r="Z856" s="324"/>
      <c r="AA856" s="324"/>
      <c r="AB856" s="326"/>
      <c r="AC856" s="326"/>
    </row>
    <row r="857" spans="2:29" s="311" customFormat="1">
      <c r="B857" s="324"/>
      <c r="C857" s="324"/>
      <c r="F857" s="325"/>
      <c r="I857" s="324"/>
      <c r="J857" s="324"/>
      <c r="K857" s="324"/>
      <c r="L857" s="324"/>
      <c r="M857" s="324"/>
      <c r="N857" s="324"/>
      <c r="O857" s="324"/>
      <c r="P857" s="324"/>
      <c r="Q857" s="324"/>
      <c r="R857" s="324"/>
      <c r="S857" s="324"/>
      <c r="T857" s="324"/>
      <c r="U857" s="324"/>
      <c r="Y857" s="324"/>
      <c r="Z857" s="324"/>
      <c r="AA857" s="324"/>
      <c r="AB857" s="326"/>
      <c r="AC857" s="326"/>
    </row>
    <row r="858" spans="2:29" s="311" customFormat="1">
      <c r="B858" s="324"/>
      <c r="C858" s="324"/>
      <c r="F858" s="325"/>
      <c r="I858" s="324"/>
      <c r="J858" s="324"/>
      <c r="K858" s="324"/>
      <c r="L858" s="324"/>
      <c r="M858" s="324"/>
      <c r="N858" s="324"/>
      <c r="O858" s="324"/>
      <c r="P858" s="324"/>
      <c r="Q858" s="324"/>
      <c r="R858" s="324"/>
      <c r="S858" s="324"/>
      <c r="T858" s="324"/>
      <c r="U858" s="324"/>
      <c r="Y858" s="324"/>
      <c r="Z858" s="324"/>
      <c r="AA858" s="324"/>
      <c r="AB858" s="326"/>
      <c r="AC858" s="326"/>
    </row>
    <row r="859" spans="2:29" s="311" customFormat="1">
      <c r="B859" s="324"/>
      <c r="C859" s="324"/>
      <c r="F859" s="325"/>
      <c r="I859" s="324"/>
      <c r="J859" s="324"/>
      <c r="K859" s="324"/>
      <c r="L859" s="324"/>
      <c r="M859" s="324"/>
      <c r="N859" s="324"/>
      <c r="O859" s="324"/>
      <c r="P859" s="324"/>
      <c r="Q859" s="324"/>
      <c r="R859" s="324"/>
      <c r="S859" s="324"/>
      <c r="T859" s="324"/>
      <c r="U859" s="324"/>
      <c r="Y859" s="324"/>
      <c r="Z859" s="324"/>
      <c r="AA859" s="324"/>
      <c r="AB859" s="326"/>
      <c r="AC859" s="326"/>
    </row>
    <row r="860" spans="2:29" s="311" customFormat="1">
      <c r="B860" s="324"/>
      <c r="C860" s="324"/>
      <c r="F860" s="325"/>
      <c r="I860" s="324"/>
      <c r="J860" s="324"/>
      <c r="K860" s="324"/>
      <c r="L860" s="324"/>
      <c r="M860" s="324"/>
      <c r="N860" s="324"/>
      <c r="O860" s="324"/>
      <c r="P860" s="324"/>
      <c r="Q860" s="324"/>
      <c r="R860" s="324"/>
      <c r="S860" s="324"/>
      <c r="T860" s="324"/>
      <c r="U860" s="324"/>
      <c r="Y860" s="324"/>
      <c r="Z860" s="324"/>
      <c r="AA860" s="324"/>
      <c r="AB860" s="326"/>
      <c r="AC860" s="326"/>
    </row>
    <row r="861" spans="2:29" s="311" customFormat="1">
      <c r="B861" s="324"/>
      <c r="C861" s="324"/>
      <c r="F861" s="325"/>
      <c r="I861" s="324"/>
      <c r="J861" s="324"/>
      <c r="K861" s="324"/>
      <c r="L861" s="324"/>
      <c r="M861" s="324"/>
      <c r="N861" s="324"/>
      <c r="O861" s="324"/>
      <c r="P861" s="324"/>
      <c r="Q861" s="324"/>
      <c r="R861" s="324"/>
      <c r="S861" s="324"/>
      <c r="T861" s="324"/>
      <c r="U861" s="324"/>
      <c r="Y861" s="324"/>
      <c r="Z861" s="324"/>
      <c r="AA861" s="324"/>
      <c r="AB861" s="326"/>
      <c r="AC861" s="326"/>
    </row>
    <row r="862" spans="2:29" s="311" customFormat="1">
      <c r="B862" s="324"/>
      <c r="C862" s="324"/>
      <c r="F862" s="325"/>
      <c r="I862" s="324"/>
      <c r="J862" s="324"/>
      <c r="K862" s="324"/>
      <c r="L862" s="324"/>
      <c r="M862" s="324"/>
      <c r="N862" s="324"/>
      <c r="O862" s="324"/>
      <c r="P862" s="324"/>
      <c r="Q862" s="324"/>
      <c r="R862" s="324"/>
      <c r="S862" s="324"/>
      <c r="T862" s="324"/>
      <c r="U862" s="324"/>
      <c r="Y862" s="324"/>
      <c r="Z862" s="324"/>
      <c r="AA862" s="324"/>
      <c r="AB862" s="326"/>
      <c r="AC862" s="326"/>
    </row>
    <row r="863" spans="2:29" s="311" customFormat="1">
      <c r="B863" s="324"/>
      <c r="C863" s="324"/>
      <c r="F863" s="325"/>
      <c r="I863" s="324"/>
      <c r="J863" s="324"/>
      <c r="K863" s="324"/>
      <c r="L863" s="324"/>
      <c r="M863" s="324"/>
      <c r="N863" s="324"/>
      <c r="O863" s="324"/>
      <c r="P863" s="324"/>
      <c r="Q863" s="324"/>
      <c r="R863" s="324"/>
      <c r="S863" s="324"/>
      <c r="T863" s="324"/>
      <c r="U863" s="324"/>
      <c r="Y863" s="324"/>
      <c r="Z863" s="324"/>
      <c r="AA863" s="324"/>
      <c r="AB863" s="326"/>
      <c r="AC863" s="326"/>
    </row>
    <row r="864" spans="2:29" s="311" customFormat="1">
      <c r="B864" s="324"/>
      <c r="C864" s="324"/>
      <c r="F864" s="325"/>
      <c r="I864" s="324"/>
      <c r="J864" s="324"/>
      <c r="K864" s="324"/>
      <c r="L864" s="324"/>
      <c r="M864" s="324"/>
      <c r="N864" s="324"/>
      <c r="O864" s="324"/>
      <c r="P864" s="324"/>
      <c r="Q864" s="324"/>
      <c r="R864" s="324"/>
      <c r="S864" s="324"/>
      <c r="T864" s="324"/>
      <c r="U864" s="324"/>
      <c r="Y864" s="324"/>
      <c r="Z864" s="324"/>
      <c r="AA864" s="324"/>
      <c r="AB864" s="326"/>
      <c r="AC864" s="326"/>
    </row>
    <row r="865" spans="2:29" s="311" customFormat="1">
      <c r="B865" s="324"/>
      <c r="C865" s="324"/>
      <c r="F865" s="325"/>
      <c r="I865" s="324"/>
      <c r="J865" s="324"/>
      <c r="K865" s="324"/>
      <c r="L865" s="324"/>
      <c r="M865" s="324"/>
      <c r="N865" s="324"/>
      <c r="O865" s="324"/>
      <c r="P865" s="324"/>
      <c r="Q865" s="324"/>
      <c r="R865" s="324"/>
      <c r="S865" s="324"/>
      <c r="T865" s="324"/>
      <c r="U865" s="324"/>
      <c r="Y865" s="324"/>
      <c r="Z865" s="324"/>
      <c r="AA865" s="324"/>
      <c r="AB865" s="326"/>
      <c r="AC865" s="326"/>
    </row>
    <row r="866" spans="2:29" s="311" customFormat="1">
      <c r="B866" s="324"/>
      <c r="C866" s="324"/>
      <c r="F866" s="325"/>
      <c r="I866" s="324"/>
      <c r="J866" s="324"/>
      <c r="K866" s="324"/>
      <c r="L866" s="324"/>
      <c r="M866" s="324"/>
      <c r="N866" s="324"/>
      <c r="O866" s="324"/>
      <c r="P866" s="324"/>
      <c r="Q866" s="324"/>
      <c r="R866" s="324"/>
      <c r="S866" s="324"/>
      <c r="T866" s="324"/>
      <c r="U866" s="324"/>
      <c r="Y866" s="324"/>
      <c r="Z866" s="324"/>
      <c r="AA866" s="324"/>
      <c r="AB866" s="326"/>
      <c r="AC866" s="326"/>
    </row>
    <row r="867" spans="2:29" s="311" customFormat="1">
      <c r="B867" s="324"/>
      <c r="C867" s="324"/>
      <c r="F867" s="325"/>
      <c r="I867" s="324"/>
      <c r="J867" s="324"/>
      <c r="K867" s="324"/>
      <c r="L867" s="324"/>
      <c r="M867" s="324"/>
      <c r="N867" s="324"/>
      <c r="O867" s="324"/>
      <c r="P867" s="324"/>
      <c r="Q867" s="324"/>
      <c r="R867" s="324"/>
      <c r="S867" s="324"/>
      <c r="T867" s="324"/>
      <c r="U867" s="324"/>
      <c r="Y867" s="324"/>
      <c r="Z867" s="324"/>
      <c r="AA867" s="324"/>
      <c r="AB867" s="326"/>
      <c r="AC867" s="326"/>
    </row>
    <row r="868" spans="2:29" s="311" customFormat="1">
      <c r="B868" s="324"/>
      <c r="C868" s="324"/>
      <c r="F868" s="325"/>
      <c r="I868" s="324"/>
      <c r="J868" s="324"/>
      <c r="K868" s="324"/>
      <c r="L868" s="324"/>
      <c r="M868" s="324"/>
      <c r="N868" s="324"/>
      <c r="O868" s="324"/>
      <c r="P868" s="324"/>
      <c r="Q868" s="324"/>
      <c r="R868" s="324"/>
      <c r="S868" s="324"/>
      <c r="T868" s="324"/>
      <c r="U868" s="324"/>
      <c r="Y868" s="324"/>
      <c r="Z868" s="324"/>
      <c r="AA868" s="324"/>
      <c r="AB868" s="326"/>
      <c r="AC868" s="326"/>
    </row>
    <row r="869" spans="2:29" s="311" customFormat="1">
      <c r="B869" s="324"/>
      <c r="C869" s="324"/>
      <c r="F869" s="325"/>
      <c r="I869" s="324"/>
      <c r="J869" s="324"/>
      <c r="K869" s="324"/>
      <c r="L869" s="324"/>
      <c r="M869" s="324"/>
      <c r="N869" s="324"/>
      <c r="O869" s="324"/>
      <c r="P869" s="324"/>
      <c r="Q869" s="324"/>
      <c r="R869" s="324"/>
      <c r="S869" s="324"/>
      <c r="T869" s="324"/>
      <c r="U869" s="324"/>
      <c r="Y869" s="324"/>
      <c r="Z869" s="324"/>
      <c r="AA869" s="324"/>
      <c r="AB869" s="326"/>
      <c r="AC869" s="326"/>
    </row>
    <row r="870" spans="2:29" s="311" customFormat="1">
      <c r="B870" s="324"/>
      <c r="C870" s="324"/>
      <c r="F870" s="325"/>
      <c r="I870" s="324"/>
      <c r="J870" s="324"/>
      <c r="K870" s="324"/>
      <c r="L870" s="324"/>
      <c r="M870" s="324"/>
      <c r="N870" s="324"/>
      <c r="O870" s="324"/>
      <c r="P870" s="324"/>
      <c r="Q870" s="324"/>
      <c r="R870" s="324"/>
      <c r="S870" s="324"/>
      <c r="T870" s="324"/>
      <c r="U870" s="324"/>
      <c r="Y870" s="324"/>
      <c r="Z870" s="324"/>
      <c r="AA870" s="324"/>
      <c r="AB870" s="326"/>
      <c r="AC870" s="326"/>
    </row>
    <row r="871" spans="2:29" s="311" customFormat="1">
      <c r="B871" s="324"/>
      <c r="C871" s="324"/>
      <c r="F871" s="325"/>
      <c r="I871" s="324"/>
      <c r="J871" s="324"/>
      <c r="K871" s="324"/>
      <c r="L871" s="324"/>
      <c r="M871" s="324"/>
      <c r="N871" s="324"/>
      <c r="O871" s="324"/>
      <c r="P871" s="324"/>
      <c r="Q871" s="324"/>
      <c r="R871" s="324"/>
      <c r="S871" s="324"/>
      <c r="T871" s="324"/>
      <c r="U871" s="324"/>
      <c r="Y871" s="324"/>
      <c r="Z871" s="324"/>
      <c r="AA871" s="324"/>
      <c r="AB871" s="326"/>
      <c r="AC871" s="326"/>
    </row>
    <row r="872" spans="2:29" s="311" customFormat="1">
      <c r="B872" s="324"/>
      <c r="C872" s="324"/>
      <c r="F872" s="325"/>
      <c r="I872" s="324"/>
      <c r="J872" s="324"/>
      <c r="K872" s="324"/>
      <c r="L872" s="324"/>
      <c r="M872" s="324"/>
      <c r="N872" s="324"/>
      <c r="O872" s="324"/>
      <c r="P872" s="324"/>
      <c r="Q872" s="324"/>
      <c r="R872" s="324"/>
      <c r="S872" s="324"/>
      <c r="T872" s="324"/>
      <c r="U872" s="324"/>
      <c r="Y872" s="324"/>
      <c r="Z872" s="324"/>
      <c r="AA872" s="324"/>
      <c r="AB872" s="326"/>
      <c r="AC872" s="326"/>
    </row>
    <row r="873" spans="2:29" s="311" customFormat="1">
      <c r="B873" s="324"/>
      <c r="C873" s="324"/>
      <c r="F873" s="325"/>
      <c r="I873" s="324"/>
      <c r="J873" s="324"/>
      <c r="K873" s="324"/>
      <c r="L873" s="324"/>
      <c r="M873" s="324"/>
      <c r="N873" s="324"/>
      <c r="O873" s="324"/>
      <c r="P873" s="324"/>
      <c r="Q873" s="324"/>
      <c r="R873" s="324"/>
      <c r="S873" s="324"/>
      <c r="T873" s="324"/>
      <c r="U873" s="324"/>
      <c r="Y873" s="324"/>
      <c r="Z873" s="324"/>
      <c r="AA873" s="324"/>
      <c r="AB873" s="326"/>
      <c r="AC873" s="326"/>
    </row>
    <row r="874" spans="2:29" s="311" customFormat="1">
      <c r="B874" s="324"/>
      <c r="C874" s="324"/>
      <c r="F874" s="325"/>
      <c r="I874" s="324"/>
      <c r="J874" s="324"/>
      <c r="K874" s="324"/>
      <c r="L874" s="324"/>
      <c r="M874" s="324"/>
      <c r="N874" s="324"/>
      <c r="O874" s="324"/>
      <c r="P874" s="324"/>
      <c r="Q874" s="324"/>
      <c r="R874" s="324"/>
      <c r="S874" s="324"/>
      <c r="T874" s="324"/>
      <c r="U874" s="324"/>
      <c r="Y874" s="324"/>
      <c r="Z874" s="324"/>
      <c r="AA874" s="324"/>
      <c r="AB874" s="326"/>
      <c r="AC874" s="326"/>
    </row>
    <row r="875" spans="2:29" s="311" customFormat="1">
      <c r="B875" s="324"/>
      <c r="C875" s="324"/>
      <c r="F875" s="325"/>
      <c r="I875" s="324"/>
      <c r="J875" s="324"/>
      <c r="K875" s="324"/>
      <c r="L875" s="324"/>
      <c r="M875" s="324"/>
      <c r="N875" s="324"/>
      <c r="O875" s="324"/>
      <c r="P875" s="324"/>
      <c r="Q875" s="324"/>
      <c r="R875" s="324"/>
      <c r="S875" s="324"/>
      <c r="T875" s="324"/>
      <c r="U875" s="324"/>
      <c r="Y875" s="324"/>
      <c r="Z875" s="324"/>
      <c r="AA875" s="324"/>
      <c r="AB875" s="326"/>
      <c r="AC875" s="326"/>
    </row>
    <row r="876" spans="2:29" s="311" customFormat="1">
      <c r="B876" s="324"/>
      <c r="C876" s="324"/>
      <c r="F876" s="325"/>
      <c r="I876" s="324"/>
      <c r="J876" s="324"/>
      <c r="K876" s="324"/>
      <c r="L876" s="324"/>
      <c r="M876" s="324"/>
      <c r="N876" s="324"/>
      <c r="O876" s="324"/>
      <c r="P876" s="324"/>
      <c r="Q876" s="324"/>
      <c r="R876" s="324"/>
      <c r="S876" s="324"/>
      <c r="T876" s="324"/>
      <c r="U876" s="324"/>
      <c r="Y876" s="324"/>
      <c r="Z876" s="324"/>
      <c r="AA876" s="324"/>
      <c r="AB876" s="326"/>
      <c r="AC876" s="326"/>
    </row>
    <row r="877" spans="2:29" s="311" customFormat="1">
      <c r="B877" s="324"/>
      <c r="C877" s="324"/>
      <c r="F877" s="325"/>
      <c r="I877" s="324"/>
      <c r="J877" s="324"/>
      <c r="K877" s="324"/>
      <c r="L877" s="324"/>
      <c r="M877" s="324"/>
      <c r="N877" s="324"/>
      <c r="O877" s="324"/>
      <c r="P877" s="324"/>
      <c r="Q877" s="324"/>
      <c r="R877" s="324"/>
      <c r="S877" s="324"/>
      <c r="T877" s="324"/>
      <c r="U877" s="324"/>
      <c r="Y877" s="324"/>
      <c r="Z877" s="324"/>
      <c r="AA877" s="324"/>
      <c r="AB877" s="326"/>
      <c r="AC877" s="326"/>
    </row>
    <row r="878" spans="2:29" s="311" customFormat="1">
      <c r="B878" s="324"/>
      <c r="C878" s="324"/>
      <c r="F878" s="325"/>
      <c r="I878" s="324"/>
      <c r="J878" s="324"/>
      <c r="K878" s="324"/>
      <c r="L878" s="324"/>
      <c r="M878" s="324"/>
      <c r="N878" s="324"/>
      <c r="O878" s="324"/>
      <c r="P878" s="324"/>
      <c r="Q878" s="324"/>
      <c r="R878" s="324"/>
      <c r="S878" s="324"/>
      <c r="T878" s="324"/>
      <c r="U878" s="324"/>
      <c r="Y878" s="324"/>
      <c r="Z878" s="324"/>
      <c r="AA878" s="324"/>
      <c r="AB878" s="326"/>
      <c r="AC878" s="326"/>
    </row>
    <row r="879" spans="2:29" s="311" customFormat="1">
      <c r="B879" s="324"/>
      <c r="C879" s="324"/>
      <c r="F879" s="325"/>
      <c r="I879" s="324"/>
      <c r="J879" s="324"/>
      <c r="K879" s="324"/>
      <c r="L879" s="324"/>
      <c r="M879" s="324"/>
      <c r="N879" s="324"/>
      <c r="O879" s="324"/>
      <c r="P879" s="324"/>
      <c r="Q879" s="324"/>
      <c r="R879" s="324"/>
      <c r="S879" s="324"/>
      <c r="T879" s="324"/>
      <c r="U879" s="324"/>
      <c r="Y879" s="324"/>
      <c r="Z879" s="324"/>
      <c r="AA879" s="324"/>
      <c r="AB879" s="326"/>
      <c r="AC879" s="326"/>
    </row>
    <row r="880" spans="2:29" s="311" customFormat="1">
      <c r="B880" s="324"/>
      <c r="C880" s="324"/>
      <c r="F880" s="325"/>
      <c r="I880" s="324"/>
      <c r="J880" s="324"/>
      <c r="K880" s="324"/>
      <c r="L880" s="324"/>
      <c r="M880" s="324"/>
      <c r="N880" s="324"/>
      <c r="O880" s="324"/>
      <c r="P880" s="324"/>
      <c r="Q880" s="324"/>
      <c r="R880" s="324"/>
      <c r="S880" s="324"/>
      <c r="T880" s="324"/>
      <c r="U880" s="324"/>
      <c r="Y880" s="324"/>
      <c r="Z880" s="324"/>
      <c r="AA880" s="324"/>
      <c r="AB880" s="326"/>
      <c r="AC880" s="326"/>
    </row>
    <row r="881" spans="2:29" s="311" customFormat="1">
      <c r="B881" s="324"/>
      <c r="C881" s="324"/>
      <c r="F881" s="325"/>
      <c r="I881" s="324"/>
      <c r="J881" s="324"/>
      <c r="K881" s="324"/>
      <c r="L881" s="324"/>
      <c r="M881" s="324"/>
      <c r="N881" s="324"/>
      <c r="O881" s="324"/>
      <c r="P881" s="324"/>
      <c r="Q881" s="324"/>
      <c r="R881" s="324"/>
      <c r="S881" s="324"/>
      <c r="T881" s="324"/>
      <c r="U881" s="324"/>
      <c r="Y881" s="324"/>
      <c r="Z881" s="324"/>
      <c r="AA881" s="324"/>
      <c r="AB881" s="326"/>
      <c r="AC881" s="326"/>
    </row>
    <row r="882" spans="2:29" s="311" customFormat="1">
      <c r="B882" s="324"/>
      <c r="C882" s="324"/>
      <c r="F882" s="325"/>
      <c r="I882" s="324"/>
      <c r="J882" s="324"/>
      <c r="K882" s="324"/>
      <c r="L882" s="324"/>
      <c r="M882" s="324"/>
      <c r="N882" s="324"/>
      <c r="O882" s="324"/>
      <c r="P882" s="324"/>
      <c r="Q882" s="324"/>
      <c r="R882" s="324"/>
      <c r="S882" s="324"/>
      <c r="T882" s="324"/>
      <c r="U882" s="324"/>
      <c r="Y882" s="324"/>
      <c r="Z882" s="324"/>
      <c r="AA882" s="324"/>
      <c r="AB882" s="326"/>
      <c r="AC882" s="326"/>
    </row>
    <row r="883" spans="2:29" s="311" customFormat="1">
      <c r="B883" s="324"/>
      <c r="C883" s="324"/>
      <c r="F883" s="325"/>
      <c r="I883" s="324"/>
      <c r="J883" s="324"/>
      <c r="K883" s="324"/>
      <c r="L883" s="324"/>
      <c r="M883" s="324"/>
      <c r="N883" s="324"/>
      <c r="O883" s="324"/>
      <c r="P883" s="324"/>
      <c r="Q883" s="324"/>
      <c r="R883" s="324"/>
      <c r="S883" s="324"/>
      <c r="T883" s="324"/>
      <c r="U883" s="324"/>
      <c r="Y883" s="324"/>
      <c r="Z883" s="324"/>
      <c r="AA883" s="324"/>
      <c r="AB883" s="326"/>
      <c r="AC883" s="326"/>
    </row>
    <row r="884" spans="2:29" s="311" customFormat="1">
      <c r="B884" s="324"/>
      <c r="C884" s="324"/>
      <c r="F884" s="325"/>
      <c r="I884" s="324"/>
      <c r="J884" s="324"/>
      <c r="K884" s="324"/>
      <c r="L884" s="324"/>
      <c r="M884" s="324"/>
      <c r="N884" s="324"/>
      <c r="O884" s="324"/>
      <c r="P884" s="324"/>
      <c r="Q884" s="324"/>
      <c r="R884" s="324"/>
      <c r="S884" s="324"/>
      <c r="T884" s="324"/>
      <c r="U884" s="324"/>
      <c r="Y884" s="324"/>
      <c r="Z884" s="324"/>
      <c r="AA884" s="324"/>
      <c r="AB884" s="326"/>
      <c r="AC884" s="326"/>
    </row>
    <row r="885" spans="2:29" s="311" customFormat="1">
      <c r="B885" s="324"/>
      <c r="C885" s="324"/>
      <c r="F885" s="325"/>
      <c r="I885" s="324"/>
      <c r="J885" s="324"/>
      <c r="K885" s="324"/>
      <c r="L885" s="324"/>
      <c r="M885" s="324"/>
      <c r="N885" s="324"/>
      <c r="O885" s="324"/>
      <c r="P885" s="324"/>
      <c r="Q885" s="324"/>
      <c r="R885" s="324"/>
      <c r="S885" s="324"/>
      <c r="T885" s="324"/>
      <c r="U885" s="324"/>
      <c r="Y885" s="324"/>
      <c r="Z885" s="324"/>
      <c r="AA885" s="324"/>
      <c r="AB885" s="326"/>
      <c r="AC885" s="326"/>
    </row>
    <row r="886" spans="2:29" s="311" customFormat="1">
      <c r="B886" s="324"/>
      <c r="C886" s="324"/>
      <c r="F886" s="325"/>
      <c r="I886" s="324"/>
      <c r="J886" s="324"/>
      <c r="K886" s="324"/>
      <c r="L886" s="324"/>
      <c r="M886" s="324"/>
      <c r="N886" s="324"/>
      <c r="O886" s="324"/>
      <c r="P886" s="324"/>
      <c r="Q886" s="324"/>
      <c r="R886" s="324"/>
      <c r="S886" s="324"/>
      <c r="T886" s="324"/>
      <c r="U886" s="324"/>
      <c r="Y886" s="324"/>
      <c r="Z886" s="324"/>
      <c r="AA886" s="324"/>
      <c r="AB886" s="326"/>
      <c r="AC886" s="326"/>
    </row>
    <row r="887" spans="2:29" s="311" customFormat="1">
      <c r="B887" s="324"/>
      <c r="C887" s="324"/>
      <c r="F887" s="325"/>
      <c r="I887" s="324"/>
      <c r="J887" s="324"/>
      <c r="K887" s="324"/>
      <c r="L887" s="324"/>
      <c r="M887" s="324"/>
      <c r="N887" s="324"/>
      <c r="O887" s="324"/>
      <c r="P887" s="324"/>
      <c r="Q887" s="324"/>
      <c r="R887" s="324"/>
      <c r="S887" s="324"/>
      <c r="T887" s="324"/>
      <c r="U887" s="324"/>
      <c r="Y887" s="324"/>
      <c r="Z887" s="324"/>
      <c r="AA887" s="324"/>
      <c r="AB887" s="326"/>
      <c r="AC887" s="326"/>
    </row>
    <row r="888" spans="2:29" s="311" customFormat="1">
      <c r="B888" s="324"/>
      <c r="C888" s="324"/>
      <c r="F888" s="325"/>
      <c r="I888" s="324"/>
      <c r="J888" s="324"/>
      <c r="K888" s="324"/>
      <c r="L888" s="324"/>
      <c r="M888" s="324"/>
      <c r="N888" s="324"/>
      <c r="O888" s="324"/>
      <c r="P888" s="324"/>
      <c r="Q888" s="324"/>
      <c r="R888" s="324"/>
      <c r="S888" s="324"/>
      <c r="T888" s="324"/>
      <c r="U888" s="324"/>
      <c r="Y888" s="324"/>
      <c r="Z888" s="324"/>
      <c r="AA888" s="324"/>
      <c r="AB888" s="326"/>
      <c r="AC888" s="326"/>
    </row>
    <row r="889" spans="2:29" s="311" customFormat="1">
      <c r="B889" s="324"/>
      <c r="C889" s="324"/>
      <c r="F889" s="325"/>
      <c r="I889" s="324"/>
      <c r="J889" s="324"/>
      <c r="K889" s="324"/>
      <c r="L889" s="324"/>
      <c r="M889" s="324"/>
      <c r="N889" s="324"/>
      <c r="O889" s="324"/>
      <c r="P889" s="324"/>
      <c r="Q889" s="324"/>
      <c r="R889" s="324"/>
      <c r="S889" s="324"/>
      <c r="T889" s="324"/>
      <c r="U889" s="324"/>
      <c r="Y889" s="324"/>
      <c r="Z889" s="324"/>
      <c r="AA889" s="324"/>
      <c r="AB889" s="326"/>
      <c r="AC889" s="326"/>
    </row>
    <row r="890" spans="2:29" s="311" customFormat="1">
      <c r="B890" s="324"/>
      <c r="C890" s="324"/>
      <c r="F890" s="325"/>
      <c r="I890" s="324"/>
      <c r="J890" s="324"/>
      <c r="K890" s="324"/>
      <c r="L890" s="324"/>
      <c r="M890" s="324"/>
      <c r="N890" s="324"/>
      <c r="O890" s="324"/>
      <c r="P890" s="324"/>
      <c r="Q890" s="324"/>
      <c r="R890" s="324"/>
      <c r="S890" s="324"/>
      <c r="T890" s="324"/>
      <c r="U890" s="324"/>
      <c r="Y890" s="324"/>
      <c r="Z890" s="324"/>
      <c r="AA890" s="324"/>
      <c r="AB890" s="326"/>
      <c r="AC890" s="326"/>
    </row>
    <row r="891" spans="2:29" s="311" customFormat="1">
      <c r="B891" s="324"/>
      <c r="C891" s="324"/>
      <c r="F891" s="325"/>
      <c r="I891" s="324"/>
      <c r="J891" s="324"/>
      <c r="K891" s="324"/>
      <c r="L891" s="324"/>
      <c r="M891" s="324"/>
      <c r="N891" s="324"/>
      <c r="O891" s="324"/>
      <c r="P891" s="324"/>
      <c r="Q891" s="324"/>
      <c r="R891" s="324"/>
      <c r="S891" s="324"/>
      <c r="T891" s="324"/>
      <c r="U891" s="324"/>
      <c r="Y891" s="324"/>
      <c r="Z891" s="324"/>
      <c r="AA891" s="324"/>
      <c r="AB891" s="326"/>
      <c r="AC891" s="326"/>
    </row>
    <row r="892" spans="2:29" s="311" customFormat="1">
      <c r="B892" s="324"/>
      <c r="C892" s="324"/>
      <c r="F892" s="325"/>
      <c r="I892" s="324"/>
      <c r="J892" s="324"/>
      <c r="K892" s="324"/>
      <c r="L892" s="324"/>
      <c r="M892" s="324"/>
      <c r="N892" s="324"/>
      <c r="O892" s="324"/>
      <c r="P892" s="324"/>
      <c r="Q892" s="324"/>
      <c r="R892" s="324"/>
      <c r="S892" s="324"/>
      <c r="T892" s="324"/>
      <c r="U892" s="324"/>
      <c r="Y892" s="324"/>
      <c r="Z892" s="324"/>
      <c r="AA892" s="324"/>
      <c r="AB892" s="326"/>
      <c r="AC892" s="326"/>
    </row>
    <row r="893" spans="2:29" s="311" customFormat="1">
      <c r="B893" s="324"/>
      <c r="C893" s="324"/>
      <c r="F893" s="325"/>
      <c r="I893" s="324"/>
      <c r="J893" s="324"/>
      <c r="K893" s="324"/>
      <c r="L893" s="324"/>
      <c r="M893" s="324"/>
      <c r="N893" s="324"/>
      <c r="O893" s="324"/>
      <c r="P893" s="324"/>
      <c r="Q893" s="324"/>
      <c r="R893" s="324"/>
      <c r="S893" s="324"/>
      <c r="T893" s="324"/>
      <c r="U893" s="324"/>
      <c r="Y893" s="324"/>
      <c r="Z893" s="324"/>
      <c r="AA893" s="324"/>
      <c r="AB893" s="326"/>
      <c r="AC893" s="326"/>
    </row>
    <row r="894" spans="2:29" s="311" customFormat="1">
      <c r="B894" s="324"/>
      <c r="C894" s="324"/>
      <c r="F894" s="325"/>
      <c r="I894" s="324"/>
      <c r="J894" s="324"/>
      <c r="K894" s="324"/>
      <c r="L894" s="324"/>
      <c r="M894" s="324"/>
      <c r="N894" s="324"/>
      <c r="O894" s="324"/>
      <c r="P894" s="324"/>
      <c r="Q894" s="324"/>
      <c r="R894" s="324"/>
      <c r="S894" s="324"/>
      <c r="T894" s="324"/>
      <c r="U894" s="324"/>
      <c r="Y894" s="324"/>
      <c r="Z894" s="324"/>
      <c r="AA894" s="324"/>
      <c r="AB894" s="326"/>
      <c r="AC894" s="326"/>
    </row>
    <row r="895" spans="2:29" s="311" customFormat="1">
      <c r="B895" s="324"/>
      <c r="C895" s="324"/>
      <c r="F895" s="325"/>
      <c r="I895" s="324"/>
      <c r="J895" s="324"/>
      <c r="K895" s="324"/>
      <c r="L895" s="324"/>
      <c r="M895" s="324"/>
      <c r="N895" s="324"/>
      <c r="O895" s="324"/>
      <c r="P895" s="324"/>
      <c r="Q895" s="324"/>
      <c r="R895" s="324"/>
      <c r="S895" s="324"/>
      <c r="T895" s="324"/>
      <c r="U895" s="324"/>
      <c r="Y895" s="324"/>
      <c r="Z895" s="324"/>
      <c r="AA895" s="324"/>
      <c r="AB895" s="326"/>
      <c r="AC895" s="326"/>
    </row>
    <row r="896" spans="2:29" s="311" customFormat="1">
      <c r="B896" s="324"/>
      <c r="C896" s="324"/>
      <c r="F896" s="325"/>
      <c r="I896" s="324"/>
      <c r="J896" s="324"/>
      <c r="K896" s="324"/>
      <c r="L896" s="324"/>
      <c r="M896" s="324"/>
      <c r="N896" s="324"/>
      <c r="O896" s="324"/>
      <c r="P896" s="324"/>
      <c r="Q896" s="324"/>
      <c r="R896" s="324"/>
      <c r="S896" s="324"/>
      <c r="T896" s="324"/>
      <c r="U896" s="324"/>
      <c r="Y896" s="324"/>
      <c r="Z896" s="324"/>
      <c r="AA896" s="324"/>
      <c r="AB896" s="326"/>
      <c r="AC896" s="326"/>
    </row>
    <row r="897" spans="2:29" s="311" customFormat="1">
      <c r="B897" s="324"/>
      <c r="C897" s="324"/>
      <c r="F897" s="325"/>
      <c r="I897" s="324"/>
      <c r="J897" s="324"/>
      <c r="K897" s="324"/>
      <c r="L897" s="324"/>
      <c r="M897" s="324"/>
      <c r="N897" s="324"/>
      <c r="O897" s="324"/>
      <c r="P897" s="324"/>
      <c r="Q897" s="324"/>
      <c r="R897" s="324"/>
      <c r="S897" s="324"/>
      <c r="T897" s="324"/>
      <c r="U897" s="324"/>
      <c r="Y897" s="324"/>
      <c r="Z897" s="324"/>
      <c r="AA897" s="324"/>
      <c r="AB897" s="326"/>
      <c r="AC897" s="326"/>
    </row>
    <row r="898" spans="2:29" s="311" customFormat="1">
      <c r="B898" s="324"/>
      <c r="C898" s="324"/>
      <c r="F898" s="325"/>
      <c r="I898" s="324"/>
      <c r="J898" s="324"/>
      <c r="K898" s="324"/>
      <c r="L898" s="324"/>
      <c r="M898" s="324"/>
      <c r="N898" s="324"/>
      <c r="O898" s="324"/>
      <c r="P898" s="324"/>
      <c r="Q898" s="324"/>
      <c r="R898" s="324"/>
      <c r="S898" s="324"/>
      <c r="T898" s="324"/>
      <c r="U898" s="324"/>
      <c r="Y898" s="324"/>
      <c r="Z898" s="324"/>
      <c r="AA898" s="324"/>
      <c r="AB898" s="326"/>
      <c r="AC898" s="326"/>
    </row>
    <row r="899" spans="2:29" s="311" customFormat="1">
      <c r="B899" s="324"/>
      <c r="C899" s="324"/>
      <c r="F899" s="325"/>
      <c r="I899" s="324"/>
      <c r="J899" s="324"/>
      <c r="K899" s="324"/>
      <c r="L899" s="324"/>
      <c r="M899" s="324"/>
      <c r="N899" s="324"/>
      <c r="O899" s="324"/>
      <c r="P899" s="324"/>
      <c r="Q899" s="324"/>
      <c r="R899" s="324"/>
      <c r="S899" s="324"/>
      <c r="T899" s="324"/>
      <c r="U899" s="324"/>
      <c r="Y899" s="324"/>
      <c r="Z899" s="324"/>
      <c r="AA899" s="324"/>
      <c r="AB899" s="326"/>
      <c r="AC899" s="326"/>
    </row>
    <row r="900" spans="2:29" s="311" customFormat="1">
      <c r="B900" s="324"/>
      <c r="C900" s="324"/>
      <c r="F900" s="325"/>
      <c r="I900" s="324"/>
      <c r="J900" s="324"/>
      <c r="K900" s="324"/>
      <c r="L900" s="324"/>
      <c r="M900" s="324"/>
      <c r="N900" s="324"/>
      <c r="O900" s="324"/>
      <c r="P900" s="324"/>
      <c r="Q900" s="324"/>
      <c r="R900" s="324"/>
      <c r="S900" s="324"/>
      <c r="T900" s="324"/>
      <c r="U900" s="324"/>
      <c r="Y900" s="324"/>
      <c r="Z900" s="324"/>
      <c r="AA900" s="324"/>
      <c r="AB900" s="326"/>
      <c r="AC900" s="326"/>
    </row>
    <row r="901" spans="2:29" s="311" customFormat="1">
      <c r="B901" s="324"/>
      <c r="C901" s="324"/>
      <c r="F901" s="325"/>
      <c r="I901" s="324"/>
      <c r="J901" s="324"/>
      <c r="K901" s="324"/>
      <c r="L901" s="324"/>
      <c r="M901" s="324"/>
      <c r="N901" s="324"/>
      <c r="O901" s="324"/>
      <c r="P901" s="324"/>
      <c r="Q901" s="324"/>
      <c r="R901" s="324"/>
      <c r="S901" s="324"/>
      <c r="T901" s="324"/>
      <c r="U901" s="324"/>
      <c r="Y901" s="324"/>
      <c r="Z901" s="324"/>
      <c r="AA901" s="324"/>
      <c r="AB901" s="326"/>
      <c r="AC901" s="326"/>
    </row>
    <row r="902" spans="2:29" s="311" customFormat="1">
      <c r="B902" s="324"/>
      <c r="C902" s="324"/>
      <c r="F902" s="325"/>
      <c r="I902" s="324"/>
      <c r="J902" s="324"/>
      <c r="K902" s="324"/>
      <c r="L902" s="324"/>
      <c r="M902" s="324"/>
      <c r="N902" s="324"/>
      <c r="O902" s="324"/>
      <c r="P902" s="324"/>
      <c r="Q902" s="324"/>
      <c r="R902" s="324"/>
      <c r="S902" s="324"/>
      <c r="T902" s="324"/>
      <c r="U902" s="324"/>
      <c r="Y902" s="324"/>
      <c r="Z902" s="324"/>
      <c r="AA902" s="324"/>
      <c r="AB902" s="326"/>
      <c r="AC902" s="326"/>
    </row>
    <row r="903" spans="2:29" s="311" customFormat="1">
      <c r="B903" s="324"/>
      <c r="C903" s="324"/>
      <c r="F903" s="325"/>
      <c r="I903" s="324"/>
      <c r="J903" s="324"/>
      <c r="K903" s="324"/>
      <c r="L903" s="324"/>
      <c r="M903" s="324"/>
      <c r="N903" s="324"/>
      <c r="O903" s="324"/>
      <c r="P903" s="324"/>
      <c r="Q903" s="324"/>
      <c r="R903" s="324"/>
      <c r="S903" s="324"/>
      <c r="T903" s="324"/>
      <c r="U903" s="324"/>
      <c r="Y903" s="324"/>
      <c r="Z903" s="324"/>
      <c r="AA903" s="324"/>
      <c r="AB903" s="326"/>
      <c r="AC903" s="326"/>
    </row>
    <row r="904" spans="2:29" s="311" customFormat="1">
      <c r="B904" s="324"/>
      <c r="C904" s="324"/>
      <c r="F904" s="325"/>
      <c r="I904" s="324"/>
      <c r="J904" s="324"/>
      <c r="K904" s="324"/>
      <c r="L904" s="324"/>
      <c r="M904" s="324"/>
      <c r="N904" s="324"/>
      <c r="O904" s="324"/>
      <c r="P904" s="324"/>
      <c r="Q904" s="324"/>
      <c r="R904" s="324"/>
      <c r="S904" s="324"/>
      <c r="T904" s="324"/>
      <c r="U904" s="324"/>
      <c r="Y904" s="324"/>
      <c r="Z904" s="324"/>
      <c r="AA904" s="324"/>
      <c r="AB904" s="326"/>
      <c r="AC904" s="326"/>
    </row>
    <row r="905" spans="2:29" s="311" customFormat="1">
      <c r="B905" s="324"/>
      <c r="C905" s="324"/>
      <c r="F905" s="325"/>
      <c r="I905" s="324"/>
      <c r="J905" s="324"/>
      <c r="K905" s="324"/>
      <c r="L905" s="324"/>
      <c r="M905" s="324"/>
      <c r="N905" s="324"/>
      <c r="O905" s="324"/>
      <c r="P905" s="324"/>
      <c r="Q905" s="324"/>
      <c r="R905" s="324"/>
      <c r="S905" s="324"/>
      <c r="T905" s="324"/>
      <c r="U905" s="324"/>
      <c r="Y905" s="324"/>
      <c r="Z905" s="324"/>
      <c r="AA905" s="324"/>
      <c r="AB905" s="326"/>
      <c r="AC905" s="326"/>
    </row>
    <row r="906" spans="2:29" s="311" customFormat="1">
      <c r="B906" s="324"/>
      <c r="C906" s="324"/>
      <c r="F906" s="325"/>
      <c r="I906" s="324"/>
      <c r="J906" s="324"/>
      <c r="K906" s="324"/>
      <c r="L906" s="324"/>
      <c r="M906" s="324"/>
      <c r="N906" s="324"/>
      <c r="O906" s="324"/>
      <c r="P906" s="324"/>
      <c r="Q906" s="324"/>
      <c r="R906" s="324"/>
      <c r="S906" s="324"/>
      <c r="T906" s="324"/>
      <c r="U906" s="324"/>
      <c r="Y906" s="324"/>
      <c r="Z906" s="324"/>
      <c r="AA906" s="324"/>
      <c r="AB906" s="326"/>
      <c r="AC906" s="326"/>
    </row>
    <row r="907" spans="2:29" s="311" customFormat="1">
      <c r="B907" s="324"/>
      <c r="C907" s="324"/>
      <c r="F907" s="325"/>
      <c r="I907" s="324"/>
      <c r="J907" s="324"/>
      <c r="K907" s="324"/>
      <c r="L907" s="324"/>
      <c r="M907" s="324"/>
      <c r="N907" s="324"/>
      <c r="O907" s="324"/>
      <c r="P907" s="324"/>
      <c r="Q907" s="324"/>
      <c r="R907" s="324"/>
      <c r="S907" s="324"/>
      <c r="T907" s="324"/>
      <c r="U907" s="324"/>
      <c r="Y907" s="324"/>
      <c r="Z907" s="324"/>
      <c r="AA907" s="324"/>
      <c r="AB907" s="326"/>
      <c r="AC907" s="326"/>
    </row>
    <row r="908" spans="2:29" s="311" customFormat="1">
      <c r="B908" s="324"/>
      <c r="C908" s="324"/>
      <c r="F908" s="325"/>
      <c r="I908" s="324"/>
      <c r="J908" s="324"/>
      <c r="K908" s="324"/>
      <c r="L908" s="324"/>
      <c r="M908" s="324"/>
      <c r="N908" s="324"/>
      <c r="O908" s="324"/>
      <c r="P908" s="324"/>
      <c r="Q908" s="324"/>
      <c r="R908" s="324"/>
      <c r="S908" s="324"/>
      <c r="T908" s="324"/>
      <c r="U908" s="324"/>
      <c r="Y908" s="324"/>
      <c r="Z908" s="324"/>
      <c r="AA908" s="324"/>
      <c r="AB908" s="326"/>
      <c r="AC908" s="326"/>
    </row>
    <row r="909" spans="2:29" s="311" customFormat="1">
      <c r="B909" s="324"/>
      <c r="C909" s="324"/>
      <c r="F909" s="325"/>
      <c r="I909" s="324"/>
      <c r="J909" s="324"/>
      <c r="K909" s="324"/>
      <c r="L909" s="324"/>
      <c r="M909" s="324"/>
      <c r="N909" s="324"/>
      <c r="O909" s="324"/>
      <c r="P909" s="324"/>
      <c r="Q909" s="324"/>
      <c r="R909" s="324"/>
      <c r="S909" s="324"/>
      <c r="T909" s="324"/>
      <c r="U909" s="324"/>
      <c r="Y909" s="324"/>
      <c r="Z909" s="324"/>
      <c r="AA909" s="324"/>
      <c r="AB909" s="326"/>
      <c r="AC909" s="326"/>
    </row>
    <row r="910" spans="2:29" s="311" customFormat="1">
      <c r="B910" s="324"/>
      <c r="C910" s="324"/>
      <c r="F910" s="325"/>
      <c r="I910" s="324"/>
      <c r="J910" s="324"/>
      <c r="K910" s="324"/>
      <c r="L910" s="324"/>
      <c r="M910" s="324"/>
      <c r="N910" s="324"/>
      <c r="O910" s="324"/>
      <c r="P910" s="324"/>
      <c r="Q910" s="324"/>
      <c r="R910" s="324"/>
      <c r="S910" s="324"/>
      <c r="T910" s="324"/>
      <c r="U910" s="324"/>
      <c r="Y910" s="324"/>
      <c r="Z910" s="324"/>
      <c r="AA910" s="324"/>
      <c r="AB910" s="326"/>
      <c r="AC910" s="326"/>
    </row>
    <row r="911" spans="2:29" s="311" customFormat="1">
      <c r="B911" s="324"/>
      <c r="C911" s="324"/>
      <c r="F911" s="325"/>
      <c r="I911" s="324"/>
      <c r="J911" s="324"/>
      <c r="K911" s="324"/>
      <c r="L911" s="324"/>
      <c r="M911" s="324"/>
      <c r="N911" s="324"/>
      <c r="O911" s="324"/>
      <c r="P911" s="324"/>
      <c r="Q911" s="324"/>
      <c r="R911" s="324"/>
      <c r="S911" s="324"/>
      <c r="T911" s="324"/>
      <c r="U911" s="324"/>
      <c r="Y911" s="324"/>
      <c r="Z911" s="324"/>
      <c r="AA911" s="324"/>
      <c r="AB911" s="326"/>
      <c r="AC911" s="326"/>
    </row>
    <row r="912" spans="2:29" s="311" customFormat="1">
      <c r="B912" s="324"/>
      <c r="C912" s="324"/>
      <c r="F912" s="325"/>
      <c r="I912" s="324"/>
      <c r="J912" s="324"/>
      <c r="K912" s="324"/>
      <c r="L912" s="324"/>
      <c r="M912" s="324"/>
      <c r="N912" s="324"/>
      <c r="O912" s="324"/>
      <c r="P912" s="324"/>
      <c r="Q912" s="324"/>
      <c r="R912" s="324"/>
      <c r="S912" s="324"/>
      <c r="T912" s="324"/>
      <c r="U912" s="324"/>
      <c r="Y912" s="324"/>
      <c r="Z912" s="324"/>
      <c r="AA912" s="324"/>
      <c r="AB912" s="326"/>
      <c r="AC912" s="326"/>
    </row>
    <row r="913" spans="2:29" s="311" customFormat="1">
      <c r="B913" s="324"/>
      <c r="C913" s="324"/>
      <c r="F913" s="325"/>
      <c r="I913" s="324"/>
      <c r="J913" s="324"/>
      <c r="K913" s="324"/>
      <c r="L913" s="324"/>
      <c r="M913" s="324"/>
      <c r="N913" s="324"/>
      <c r="O913" s="324"/>
      <c r="P913" s="324"/>
      <c r="Q913" s="324"/>
      <c r="R913" s="324"/>
      <c r="S913" s="324"/>
      <c r="T913" s="324"/>
      <c r="U913" s="324"/>
      <c r="Y913" s="324"/>
      <c r="Z913" s="324"/>
      <c r="AA913" s="324"/>
      <c r="AB913" s="326"/>
      <c r="AC913" s="326"/>
    </row>
    <row r="914" spans="2:29" s="311" customFormat="1">
      <c r="B914" s="324"/>
      <c r="C914" s="324"/>
      <c r="F914" s="325"/>
      <c r="I914" s="324"/>
      <c r="J914" s="324"/>
      <c r="K914" s="324"/>
      <c r="L914" s="324"/>
      <c r="M914" s="324"/>
      <c r="N914" s="324"/>
      <c r="O914" s="324"/>
      <c r="P914" s="324"/>
      <c r="Q914" s="324"/>
      <c r="R914" s="324"/>
      <c r="S914" s="324"/>
      <c r="T914" s="324"/>
      <c r="U914" s="324"/>
      <c r="Y914" s="324"/>
      <c r="Z914" s="324"/>
      <c r="AA914" s="324"/>
      <c r="AB914" s="326"/>
      <c r="AC914" s="326"/>
    </row>
    <row r="915" spans="2:29" s="311" customFormat="1">
      <c r="B915" s="324"/>
      <c r="C915" s="324"/>
      <c r="F915" s="325"/>
      <c r="I915" s="324"/>
      <c r="J915" s="324"/>
      <c r="K915" s="324"/>
      <c r="L915" s="324"/>
      <c r="M915" s="324"/>
      <c r="N915" s="324"/>
      <c r="O915" s="324"/>
      <c r="P915" s="324"/>
      <c r="Q915" s="324"/>
      <c r="R915" s="324"/>
      <c r="S915" s="324"/>
      <c r="T915" s="324"/>
      <c r="U915" s="324"/>
      <c r="Y915" s="324"/>
      <c r="Z915" s="324"/>
      <c r="AA915" s="324"/>
      <c r="AB915" s="326"/>
      <c r="AC915" s="326"/>
    </row>
    <row r="916" spans="2:29" s="311" customFormat="1">
      <c r="B916" s="324"/>
      <c r="C916" s="324"/>
      <c r="F916" s="325"/>
      <c r="I916" s="324"/>
      <c r="J916" s="324"/>
      <c r="K916" s="324"/>
      <c r="L916" s="324"/>
      <c r="M916" s="324"/>
      <c r="N916" s="324"/>
      <c r="O916" s="324"/>
      <c r="P916" s="324"/>
      <c r="Q916" s="324"/>
      <c r="R916" s="324"/>
      <c r="S916" s="324"/>
      <c r="T916" s="324"/>
      <c r="U916" s="324"/>
      <c r="Y916" s="324"/>
      <c r="Z916" s="324"/>
      <c r="AA916" s="324"/>
      <c r="AB916" s="326"/>
      <c r="AC916" s="326"/>
    </row>
    <row r="917" spans="2:29" s="311" customFormat="1">
      <c r="B917" s="324"/>
      <c r="C917" s="324"/>
      <c r="F917" s="325"/>
      <c r="I917" s="324"/>
      <c r="J917" s="324"/>
      <c r="K917" s="324"/>
      <c r="L917" s="324"/>
      <c r="M917" s="324"/>
      <c r="N917" s="324"/>
      <c r="O917" s="324"/>
      <c r="P917" s="324"/>
      <c r="Q917" s="324"/>
      <c r="R917" s="324"/>
      <c r="S917" s="324"/>
      <c r="T917" s="324"/>
      <c r="U917" s="324"/>
      <c r="Y917" s="324"/>
      <c r="Z917" s="324"/>
      <c r="AA917" s="324"/>
      <c r="AB917" s="326"/>
      <c r="AC917" s="326"/>
    </row>
    <row r="918" spans="2:29" s="311" customFormat="1">
      <c r="B918" s="324"/>
      <c r="C918" s="324"/>
      <c r="F918" s="325"/>
      <c r="I918" s="324"/>
      <c r="J918" s="324"/>
      <c r="K918" s="324"/>
      <c r="L918" s="324"/>
      <c r="M918" s="324"/>
      <c r="N918" s="324"/>
      <c r="O918" s="324"/>
      <c r="P918" s="324"/>
      <c r="Q918" s="324"/>
      <c r="R918" s="324"/>
      <c r="S918" s="324"/>
      <c r="T918" s="324"/>
      <c r="U918" s="324"/>
      <c r="Y918" s="324"/>
      <c r="Z918" s="324"/>
      <c r="AA918" s="324"/>
      <c r="AB918" s="326"/>
      <c r="AC918" s="326"/>
    </row>
    <row r="919" spans="2:29" s="311" customFormat="1">
      <c r="B919" s="324"/>
      <c r="C919" s="324"/>
      <c r="F919" s="325"/>
      <c r="I919" s="324"/>
      <c r="J919" s="324"/>
      <c r="K919" s="324"/>
      <c r="L919" s="324"/>
      <c r="M919" s="324"/>
      <c r="N919" s="324"/>
      <c r="O919" s="324"/>
      <c r="P919" s="324"/>
      <c r="Q919" s="324"/>
      <c r="R919" s="324"/>
      <c r="S919" s="324"/>
      <c r="T919" s="324"/>
      <c r="U919" s="324"/>
      <c r="Y919" s="324"/>
      <c r="Z919" s="324"/>
      <c r="AA919" s="324"/>
      <c r="AB919" s="326"/>
      <c r="AC919" s="326"/>
    </row>
    <row r="920" spans="2:29" s="311" customFormat="1">
      <c r="B920" s="324"/>
      <c r="C920" s="324"/>
      <c r="F920" s="325"/>
      <c r="I920" s="324"/>
      <c r="J920" s="324"/>
      <c r="K920" s="324"/>
      <c r="L920" s="324"/>
      <c r="M920" s="324"/>
      <c r="N920" s="324"/>
      <c r="O920" s="324"/>
      <c r="P920" s="324"/>
      <c r="Q920" s="324"/>
      <c r="R920" s="324"/>
      <c r="S920" s="324"/>
      <c r="T920" s="324"/>
      <c r="U920" s="324"/>
      <c r="Y920" s="324"/>
      <c r="Z920" s="324"/>
      <c r="AA920" s="324"/>
      <c r="AB920" s="326"/>
      <c r="AC920" s="326"/>
    </row>
    <row r="921" spans="2:29" s="311" customFormat="1">
      <c r="B921" s="324"/>
      <c r="C921" s="324"/>
      <c r="F921" s="325"/>
      <c r="I921" s="324"/>
      <c r="J921" s="324"/>
      <c r="K921" s="324"/>
      <c r="L921" s="324"/>
      <c r="M921" s="324"/>
      <c r="N921" s="324"/>
      <c r="O921" s="324"/>
      <c r="P921" s="324"/>
      <c r="Q921" s="324"/>
      <c r="R921" s="324"/>
      <c r="S921" s="324"/>
      <c r="T921" s="324"/>
      <c r="U921" s="324"/>
      <c r="Y921" s="324"/>
      <c r="Z921" s="324"/>
      <c r="AA921" s="324"/>
      <c r="AB921" s="326"/>
      <c r="AC921" s="326"/>
    </row>
    <row r="922" spans="2:29" s="311" customFormat="1">
      <c r="B922" s="324"/>
      <c r="C922" s="324"/>
      <c r="F922" s="325"/>
      <c r="I922" s="324"/>
      <c r="J922" s="324"/>
      <c r="K922" s="324"/>
      <c r="L922" s="324"/>
      <c r="M922" s="324"/>
      <c r="N922" s="324"/>
      <c r="O922" s="324"/>
      <c r="P922" s="324"/>
      <c r="Q922" s="324"/>
      <c r="R922" s="324"/>
      <c r="S922" s="324"/>
      <c r="T922" s="324"/>
      <c r="U922" s="324"/>
      <c r="Y922" s="324"/>
      <c r="Z922" s="324"/>
      <c r="AA922" s="324"/>
      <c r="AB922" s="326"/>
      <c r="AC922" s="326"/>
    </row>
    <row r="923" spans="2:29" s="311" customFormat="1">
      <c r="B923" s="324"/>
      <c r="C923" s="324"/>
      <c r="F923" s="325"/>
      <c r="I923" s="324"/>
      <c r="J923" s="324"/>
      <c r="K923" s="324"/>
      <c r="L923" s="324"/>
      <c r="M923" s="324"/>
      <c r="N923" s="324"/>
      <c r="O923" s="324"/>
      <c r="P923" s="324"/>
      <c r="Q923" s="324"/>
      <c r="R923" s="324"/>
      <c r="S923" s="324"/>
      <c r="T923" s="324"/>
      <c r="U923" s="324"/>
      <c r="Y923" s="324"/>
      <c r="Z923" s="324"/>
      <c r="AA923" s="324"/>
      <c r="AB923" s="326"/>
      <c r="AC923" s="326"/>
    </row>
    <row r="924" spans="2:29" s="311" customFormat="1">
      <c r="B924" s="324"/>
      <c r="C924" s="324"/>
      <c r="F924" s="325"/>
      <c r="I924" s="324"/>
      <c r="J924" s="324"/>
      <c r="K924" s="324"/>
      <c r="L924" s="324"/>
      <c r="M924" s="324"/>
      <c r="N924" s="324"/>
      <c r="O924" s="324"/>
      <c r="P924" s="324"/>
      <c r="Q924" s="324"/>
      <c r="R924" s="324"/>
      <c r="S924" s="324"/>
      <c r="T924" s="324"/>
      <c r="U924" s="324"/>
      <c r="Y924" s="324"/>
      <c r="Z924" s="324"/>
      <c r="AA924" s="324"/>
      <c r="AB924" s="326"/>
      <c r="AC924" s="326"/>
    </row>
    <row r="925" spans="2:29" s="311" customFormat="1">
      <c r="B925" s="324"/>
      <c r="C925" s="324"/>
      <c r="F925" s="325"/>
      <c r="I925" s="324"/>
      <c r="J925" s="324"/>
      <c r="K925" s="324"/>
      <c r="L925" s="324"/>
      <c r="M925" s="324"/>
      <c r="N925" s="324"/>
      <c r="O925" s="324"/>
      <c r="P925" s="324"/>
      <c r="Q925" s="324"/>
      <c r="R925" s="324"/>
      <c r="S925" s="324"/>
      <c r="T925" s="324"/>
      <c r="U925" s="324"/>
      <c r="Y925" s="324"/>
      <c r="Z925" s="324"/>
      <c r="AA925" s="324"/>
      <c r="AB925" s="326"/>
      <c r="AC925" s="326"/>
    </row>
    <row r="926" spans="2:29" s="311" customFormat="1">
      <c r="B926" s="324"/>
      <c r="C926" s="324"/>
      <c r="F926" s="325"/>
      <c r="I926" s="324"/>
      <c r="J926" s="324"/>
      <c r="K926" s="324"/>
      <c r="L926" s="324"/>
      <c r="M926" s="324"/>
      <c r="N926" s="324"/>
      <c r="O926" s="324"/>
      <c r="P926" s="324"/>
      <c r="Q926" s="324"/>
      <c r="R926" s="324"/>
      <c r="S926" s="324"/>
      <c r="T926" s="324"/>
      <c r="U926" s="324"/>
      <c r="Y926" s="324"/>
      <c r="Z926" s="324"/>
      <c r="AA926" s="324"/>
      <c r="AB926" s="326"/>
      <c r="AC926" s="326"/>
    </row>
    <row r="927" spans="2:29" s="311" customFormat="1">
      <c r="B927" s="324"/>
      <c r="C927" s="324"/>
      <c r="F927" s="325"/>
      <c r="I927" s="324"/>
      <c r="J927" s="324"/>
      <c r="K927" s="324"/>
      <c r="L927" s="324"/>
      <c r="M927" s="324"/>
      <c r="N927" s="324"/>
      <c r="O927" s="324"/>
      <c r="P927" s="324"/>
      <c r="Q927" s="324"/>
      <c r="R927" s="324"/>
      <c r="S927" s="324"/>
      <c r="T927" s="324"/>
      <c r="U927" s="324"/>
      <c r="Y927" s="324"/>
      <c r="Z927" s="324"/>
      <c r="AA927" s="324"/>
      <c r="AB927" s="326"/>
      <c r="AC927" s="326"/>
    </row>
    <row r="928" spans="2:29" s="311" customFormat="1">
      <c r="B928" s="324"/>
      <c r="C928" s="324"/>
      <c r="F928" s="325"/>
      <c r="I928" s="324"/>
      <c r="J928" s="324"/>
      <c r="K928" s="324"/>
      <c r="L928" s="324"/>
      <c r="M928" s="324"/>
      <c r="N928" s="324"/>
      <c r="O928" s="324"/>
      <c r="P928" s="324"/>
      <c r="Q928" s="324"/>
      <c r="R928" s="324"/>
      <c r="S928" s="324"/>
      <c r="T928" s="324"/>
      <c r="U928" s="324"/>
      <c r="Y928" s="324"/>
      <c r="Z928" s="324"/>
      <c r="AA928" s="324"/>
      <c r="AB928" s="326"/>
      <c r="AC928" s="326"/>
    </row>
    <row r="929" spans="2:29" s="311" customFormat="1">
      <c r="B929" s="324"/>
      <c r="C929" s="324"/>
      <c r="F929" s="325"/>
      <c r="I929" s="324"/>
      <c r="J929" s="324"/>
      <c r="K929" s="324"/>
      <c r="L929" s="324"/>
      <c r="M929" s="324"/>
      <c r="N929" s="324"/>
      <c r="O929" s="324"/>
      <c r="P929" s="324"/>
      <c r="Q929" s="324"/>
      <c r="R929" s="324"/>
      <c r="S929" s="324"/>
      <c r="T929" s="324"/>
      <c r="U929" s="324"/>
      <c r="Y929" s="324"/>
      <c r="Z929" s="324"/>
      <c r="AA929" s="324"/>
      <c r="AB929" s="326"/>
      <c r="AC929" s="326"/>
    </row>
    <row r="930" spans="2:29" s="311" customFormat="1">
      <c r="B930" s="324"/>
      <c r="C930" s="324"/>
      <c r="F930" s="325"/>
      <c r="I930" s="324"/>
      <c r="J930" s="324"/>
      <c r="K930" s="324"/>
      <c r="L930" s="324"/>
      <c r="M930" s="324"/>
      <c r="N930" s="324"/>
      <c r="O930" s="324"/>
      <c r="P930" s="324"/>
      <c r="Q930" s="324"/>
      <c r="R930" s="324"/>
      <c r="S930" s="324"/>
      <c r="T930" s="324"/>
      <c r="U930" s="324"/>
      <c r="Y930" s="324"/>
      <c r="Z930" s="324"/>
      <c r="AA930" s="324"/>
      <c r="AB930" s="326"/>
      <c r="AC930" s="326"/>
    </row>
    <row r="931" spans="2:29" s="311" customFormat="1">
      <c r="B931" s="324"/>
      <c r="C931" s="324"/>
      <c r="F931" s="325"/>
      <c r="I931" s="324"/>
      <c r="J931" s="324"/>
      <c r="K931" s="324"/>
      <c r="L931" s="324"/>
      <c r="M931" s="324"/>
      <c r="N931" s="324"/>
      <c r="O931" s="324"/>
      <c r="P931" s="324"/>
      <c r="Q931" s="324"/>
      <c r="R931" s="324"/>
      <c r="S931" s="324"/>
      <c r="T931" s="324"/>
      <c r="U931" s="324"/>
      <c r="Y931" s="324"/>
      <c r="Z931" s="324"/>
      <c r="AA931" s="324"/>
      <c r="AB931" s="326"/>
      <c r="AC931" s="326"/>
    </row>
    <row r="932" spans="2:29" s="311" customFormat="1">
      <c r="B932" s="324"/>
      <c r="C932" s="324"/>
      <c r="F932" s="325"/>
      <c r="I932" s="324"/>
      <c r="J932" s="324"/>
      <c r="K932" s="324"/>
      <c r="L932" s="324"/>
      <c r="M932" s="324"/>
      <c r="N932" s="324"/>
      <c r="O932" s="324"/>
      <c r="P932" s="324"/>
      <c r="Q932" s="324"/>
      <c r="R932" s="324"/>
      <c r="S932" s="324"/>
      <c r="T932" s="324"/>
      <c r="U932" s="324"/>
      <c r="Y932" s="324"/>
      <c r="Z932" s="324"/>
      <c r="AA932" s="324"/>
      <c r="AB932" s="326"/>
      <c r="AC932" s="326"/>
    </row>
    <row r="933" spans="2:29" s="311" customFormat="1">
      <c r="B933" s="324"/>
      <c r="C933" s="324"/>
      <c r="F933" s="325"/>
      <c r="I933" s="324"/>
      <c r="J933" s="324"/>
      <c r="K933" s="324"/>
      <c r="L933" s="324"/>
      <c r="M933" s="324"/>
      <c r="N933" s="324"/>
      <c r="O933" s="324"/>
      <c r="P933" s="324"/>
      <c r="Q933" s="324"/>
      <c r="R933" s="324"/>
      <c r="S933" s="324"/>
      <c r="T933" s="324"/>
      <c r="U933" s="324"/>
      <c r="Y933" s="324"/>
      <c r="Z933" s="324"/>
      <c r="AA933" s="324"/>
      <c r="AB933" s="326"/>
      <c r="AC933" s="326"/>
    </row>
    <row r="934" spans="2:29" s="311" customFormat="1">
      <c r="B934" s="324"/>
      <c r="C934" s="324"/>
      <c r="F934" s="325"/>
      <c r="I934" s="324"/>
      <c r="J934" s="324"/>
      <c r="K934" s="324"/>
      <c r="L934" s="324"/>
      <c r="M934" s="324"/>
      <c r="N934" s="324"/>
      <c r="O934" s="324"/>
      <c r="P934" s="324"/>
      <c r="Q934" s="324"/>
      <c r="R934" s="324"/>
      <c r="S934" s="324"/>
      <c r="T934" s="324"/>
      <c r="U934" s="324"/>
      <c r="Y934" s="324"/>
      <c r="Z934" s="324"/>
      <c r="AA934" s="324"/>
      <c r="AB934" s="326"/>
      <c r="AC934" s="326"/>
    </row>
    <row r="935" spans="2:29" s="311" customFormat="1">
      <c r="B935" s="324"/>
      <c r="C935" s="324"/>
      <c r="F935" s="325"/>
      <c r="I935" s="324"/>
      <c r="J935" s="324"/>
      <c r="K935" s="324"/>
      <c r="L935" s="324"/>
      <c r="M935" s="324"/>
      <c r="N935" s="324"/>
      <c r="O935" s="324"/>
      <c r="P935" s="324"/>
      <c r="Q935" s="324"/>
      <c r="R935" s="324"/>
      <c r="S935" s="324"/>
      <c r="T935" s="324"/>
      <c r="U935" s="324"/>
      <c r="Y935" s="324"/>
      <c r="Z935" s="324"/>
      <c r="AA935" s="324"/>
      <c r="AB935" s="326"/>
      <c r="AC935" s="326"/>
    </row>
    <row r="936" spans="2:29" s="311" customFormat="1">
      <c r="B936" s="324"/>
      <c r="C936" s="324"/>
      <c r="F936" s="325"/>
      <c r="I936" s="324"/>
      <c r="J936" s="324"/>
      <c r="K936" s="324"/>
      <c r="L936" s="324"/>
      <c r="M936" s="324"/>
      <c r="N936" s="324"/>
      <c r="O936" s="324"/>
      <c r="P936" s="324"/>
      <c r="Q936" s="324"/>
      <c r="R936" s="324"/>
      <c r="S936" s="324"/>
      <c r="T936" s="324"/>
      <c r="U936" s="324"/>
      <c r="Y936" s="324"/>
      <c r="Z936" s="324"/>
      <c r="AA936" s="324"/>
      <c r="AB936" s="326"/>
      <c r="AC936" s="326"/>
    </row>
    <row r="937" spans="2:29" s="311" customFormat="1">
      <c r="B937" s="324"/>
      <c r="C937" s="324"/>
      <c r="F937" s="325"/>
      <c r="I937" s="324"/>
      <c r="J937" s="324"/>
      <c r="K937" s="324"/>
      <c r="L937" s="324"/>
      <c r="M937" s="324"/>
      <c r="N937" s="324"/>
      <c r="O937" s="324"/>
      <c r="P937" s="324"/>
      <c r="Q937" s="324"/>
      <c r="R937" s="324"/>
      <c r="S937" s="324"/>
      <c r="T937" s="324"/>
      <c r="U937" s="324"/>
      <c r="Y937" s="324"/>
      <c r="Z937" s="324"/>
      <c r="AA937" s="324"/>
      <c r="AB937" s="326"/>
      <c r="AC937" s="326"/>
    </row>
    <row r="938" spans="2:29" s="311" customFormat="1">
      <c r="B938" s="324"/>
      <c r="C938" s="324"/>
      <c r="F938" s="325"/>
      <c r="I938" s="324"/>
      <c r="J938" s="324"/>
      <c r="K938" s="324"/>
      <c r="L938" s="324"/>
      <c r="M938" s="324"/>
      <c r="N938" s="324"/>
      <c r="O938" s="324"/>
      <c r="P938" s="324"/>
      <c r="Q938" s="324"/>
      <c r="R938" s="324"/>
      <c r="S938" s="324"/>
      <c r="T938" s="324"/>
      <c r="U938" s="324"/>
      <c r="Y938" s="324"/>
      <c r="Z938" s="324"/>
      <c r="AA938" s="324"/>
      <c r="AB938" s="326"/>
      <c r="AC938" s="326"/>
    </row>
    <row r="939" spans="2:29" s="311" customFormat="1">
      <c r="B939" s="324"/>
      <c r="C939" s="324"/>
      <c r="F939" s="325"/>
      <c r="I939" s="324"/>
      <c r="J939" s="324"/>
      <c r="K939" s="324"/>
      <c r="L939" s="324"/>
      <c r="M939" s="324"/>
      <c r="N939" s="324"/>
      <c r="O939" s="324"/>
      <c r="P939" s="324"/>
      <c r="Q939" s="324"/>
      <c r="R939" s="324"/>
      <c r="S939" s="324"/>
      <c r="T939" s="324"/>
      <c r="U939" s="324"/>
      <c r="Y939" s="324"/>
      <c r="Z939" s="324"/>
      <c r="AA939" s="324"/>
      <c r="AB939" s="326"/>
      <c r="AC939" s="326"/>
    </row>
    <row r="940" spans="2:29" s="311" customFormat="1">
      <c r="B940" s="324"/>
      <c r="C940" s="324"/>
      <c r="F940" s="325"/>
      <c r="I940" s="324"/>
      <c r="J940" s="324"/>
      <c r="K940" s="324"/>
      <c r="L940" s="324"/>
      <c r="M940" s="324"/>
      <c r="N940" s="324"/>
      <c r="O940" s="324"/>
      <c r="P940" s="324"/>
      <c r="Q940" s="324"/>
      <c r="R940" s="324"/>
      <c r="S940" s="324"/>
      <c r="T940" s="324"/>
      <c r="U940" s="324"/>
      <c r="Y940" s="324"/>
      <c r="Z940" s="324"/>
      <c r="AA940" s="324"/>
      <c r="AB940" s="326"/>
      <c r="AC940" s="326"/>
    </row>
    <row r="941" spans="2:29" s="311" customFormat="1">
      <c r="B941" s="324"/>
      <c r="C941" s="324"/>
      <c r="F941" s="325"/>
      <c r="I941" s="324"/>
      <c r="J941" s="324"/>
      <c r="K941" s="324"/>
      <c r="L941" s="324"/>
      <c r="M941" s="324"/>
      <c r="N941" s="324"/>
      <c r="O941" s="324"/>
      <c r="P941" s="324"/>
      <c r="Q941" s="324"/>
      <c r="R941" s="324"/>
      <c r="S941" s="324"/>
      <c r="T941" s="324"/>
      <c r="U941" s="324"/>
      <c r="Y941" s="324"/>
      <c r="Z941" s="324"/>
      <c r="AA941" s="324"/>
      <c r="AB941" s="326"/>
      <c r="AC941" s="326"/>
    </row>
    <row r="942" spans="2:29" s="311" customFormat="1">
      <c r="B942" s="324"/>
      <c r="C942" s="324"/>
      <c r="F942" s="325"/>
      <c r="I942" s="324"/>
      <c r="J942" s="324"/>
      <c r="K942" s="324"/>
      <c r="L942" s="324"/>
      <c r="M942" s="324"/>
      <c r="N942" s="324"/>
      <c r="O942" s="324"/>
      <c r="P942" s="324"/>
      <c r="Q942" s="324"/>
      <c r="R942" s="324"/>
      <c r="S942" s="324"/>
      <c r="T942" s="324"/>
      <c r="U942" s="324"/>
      <c r="Y942" s="324"/>
      <c r="Z942" s="324"/>
      <c r="AA942" s="324"/>
      <c r="AB942" s="326"/>
      <c r="AC942" s="326"/>
    </row>
    <row r="943" spans="2:29" s="311" customFormat="1">
      <c r="B943" s="324"/>
      <c r="C943" s="324"/>
      <c r="F943" s="325"/>
      <c r="I943" s="324"/>
      <c r="J943" s="324"/>
      <c r="K943" s="324"/>
      <c r="L943" s="324"/>
      <c r="M943" s="324"/>
      <c r="N943" s="324"/>
      <c r="O943" s="324"/>
      <c r="P943" s="324"/>
      <c r="Q943" s="324"/>
      <c r="R943" s="324"/>
      <c r="S943" s="324"/>
      <c r="T943" s="324"/>
      <c r="U943" s="324"/>
      <c r="Y943" s="324"/>
      <c r="Z943" s="324"/>
      <c r="AA943" s="324"/>
      <c r="AB943" s="326"/>
      <c r="AC943" s="326"/>
    </row>
    <row r="944" spans="2:29" s="311" customFormat="1">
      <c r="B944" s="324"/>
      <c r="C944" s="324"/>
      <c r="F944" s="325"/>
      <c r="I944" s="324"/>
      <c r="J944" s="324"/>
      <c r="K944" s="324"/>
      <c r="L944" s="324"/>
      <c r="M944" s="324"/>
      <c r="N944" s="324"/>
      <c r="O944" s="324"/>
      <c r="P944" s="324"/>
      <c r="Q944" s="324"/>
      <c r="R944" s="324"/>
      <c r="S944" s="324"/>
      <c r="T944" s="324"/>
      <c r="U944" s="324"/>
      <c r="Y944" s="324"/>
      <c r="Z944" s="324"/>
      <c r="AA944" s="324"/>
      <c r="AB944" s="326"/>
      <c r="AC944" s="326"/>
    </row>
    <row r="945" spans="2:29" s="311" customFormat="1">
      <c r="B945" s="324"/>
      <c r="C945" s="324"/>
      <c r="F945" s="325"/>
      <c r="I945" s="324"/>
      <c r="J945" s="324"/>
      <c r="K945" s="324"/>
      <c r="L945" s="324"/>
      <c r="M945" s="324"/>
      <c r="N945" s="324"/>
      <c r="O945" s="324"/>
      <c r="P945" s="324"/>
      <c r="Q945" s="324"/>
      <c r="R945" s="324"/>
      <c r="S945" s="324"/>
      <c r="T945" s="324"/>
      <c r="U945" s="324"/>
      <c r="Y945" s="324"/>
      <c r="Z945" s="324"/>
      <c r="AA945" s="324"/>
      <c r="AB945" s="326"/>
      <c r="AC945" s="326"/>
    </row>
    <row r="946" spans="2:29" s="311" customFormat="1">
      <c r="B946" s="324"/>
      <c r="C946" s="324"/>
      <c r="F946" s="325"/>
      <c r="I946" s="324"/>
      <c r="J946" s="324"/>
      <c r="K946" s="324"/>
      <c r="L946" s="324"/>
      <c r="M946" s="324"/>
      <c r="N946" s="324"/>
      <c r="O946" s="324"/>
      <c r="P946" s="324"/>
      <c r="Q946" s="324"/>
      <c r="R946" s="324"/>
      <c r="S946" s="324"/>
      <c r="T946" s="324"/>
      <c r="U946" s="324"/>
      <c r="Y946" s="324"/>
      <c r="Z946" s="324"/>
      <c r="AA946" s="324"/>
      <c r="AB946" s="326"/>
      <c r="AC946" s="326"/>
    </row>
    <row r="947" spans="2:29" s="311" customFormat="1">
      <c r="B947" s="324"/>
      <c r="C947" s="324"/>
      <c r="F947" s="325"/>
      <c r="I947" s="324"/>
      <c r="J947" s="324"/>
      <c r="K947" s="324"/>
      <c r="L947" s="324"/>
      <c r="M947" s="324"/>
      <c r="N947" s="324"/>
      <c r="O947" s="324"/>
      <c r="P947" s="324"/>
      <c r="Q947" s="324"/>
      <c r="R947" s="324"/>
      <c r="S947" s="324"/>
      <c r="T947" s="324"/>
      <c r="U947" s="324"/>
      <c r="Y947" s="324"/>
      <c r="Z947" s="324"/>
      <c r="AA947" s="324"/>
      <c r="AB947" s="326"/>
      <c r="AC947" s="326"/>
    </row>
    <row r="948" spans="2:29" s="311" customFormat="1">
      <c r="B948" s="324"/>
      <c r="C948" s="324"/>
      <c r="F948" s="325"/>
      <c r="I948" s="324"/>
      <c r="J948" s="324"/>
      <c r="K948" s="324"/>
      <c r="L948" s="324"/>
      <c r="M948" s="324"/>
      <c r="N948" s="324"/>
      <c r="O948" s="324"/>
      <c r="P948" s="324"/>
      <c r="Q948" s="324"/>
      <c r="R948" s="324"/>
      <c r="S948" s="324"/>
      <c r="T948" s="324"/>
      <c r="U948" s="324"/>
      <c r="Y948" s="324"/>
      <c r="Z948" s="324"/>
      <c r="AA948" s="324"/>
      <c r="AB948" s="326"/>
      <c r="AC948" s="326"/>
    </row>
    <row r="949" spans="2:29" s="311" customFormat="1">
      <c r="B949" s="324"/>
      <c r="C949" s="324"/>
      <c r="F949" s="325"/>
      <c r="I949" s="324"/>
      <c r="J949" s="324"/>
      <c r="K949" s="324"/>
      <c r="L949" s="324"/>
      <c r="M949" s="324"/>
      <c r="N949" s="324"/>
      <c r="O949" s="324"/>
      <c r="P949" s="324"/>
      <c r="Q949" s="324"/>
      <c r="R949" s="324"/>
      <c r="S949" s="324"/>
      <c r="T949" s="324"/>
      <c r="U949" s="324"/>
      <c r="Y949" s="324"/>
      <c r="Z949" s="324"/>
      <c r="AA949" s="324"/>
      <c r="AB949" s="326"/>
      <c r="AC949" s="326"/>
    </row>
    <row r="950" spans="2:29" s="311" customFormat="1">
      <c r="B950" s="324"/>
      <c r="C950" s="324"/>
      <c r="F950" s="325"/>
      <c r="I950" s="324"/>
      <c r="J950" s="324"/>
      <c r="K950" s="324"/>
      <c r="L950" s="324"/>
      <c r="M950" s="324"/>
      <c r="N950" s="324"/>
      <c r="O950" s="324"/>
      <c r="P950" s="324"/>
      <c r="Q950" s="324"/>
      <c r="R950" s="324"/>
      <c r="S950" s="324"/>
      <c r="T950" s="324"/>
      <c r="U950" s="324"/>
      <c r="Y950" s="324"/>
      <c r="Z950" s="324"/>
      <c r="AA950" s="324"/>
      <c r="AB950" s="326"/>
      <c r="AC950" s="326"/>
    </row>
    <row r="951" spans="2:29" s="311" customFormat="1">
      <c r="B951" s="324"/>
      <c r="C951" s="324"/>
      <c r="F951" s="325"/>
      <c r="I951" s="324"/>
      <c r="J951" s="324"/>
      <c r="K951" s="324"/>
      <c r="L951" s="324"/>
      <c r="M951" s="324"/>
      <c r="N951" s="324"/>
      <c r="O951" s="324"/>
      <c r="P951" s="324"/>
      <c r="Q951" s="324"/>
      <c r="R951" s="324"/>
      <c r="S951" s="324"/>
      <c r="T951" s="324"/>
      <c r="U951" s="324"/>
      <c r="Y951" s="324"/>
      <c r="Z951" s="324"/>
      <c r="AA951" s="324"/>
      <c r="AB951" s="326"/>
      <c r="AC951" s="326"/>
    </row>
    <row r="952" spans="2:29" s="311" customFormat="1">
      <c r="B952" s="324"/>
      <c r="C952" s="324"/>
      <c r="F952" s="325"/>
      <c r="I952" s="324"/>
      <c r="J952" s="324"/>
      <c r="K952" s="324"/>
      <c r="L952" s="324"/>
      <c r="M952" s="324"/>
      <c r="N952" s="324"/>
      <c r="O952" s="324"/>
      <c r="P952" s="324"/>
      <c r="Q952" s="324"/>
      <c r="R952" s="324"/>
      <c r="S952" s="324"/>
      <c r="T952" s="324"/>
      <c r="U952" s="324"/>
      <c r="Y952" s="324"/>
      <c r="Z952" s="324"/>
      <c r="AA952" s="324"/>
      <c r="AB952" s="326"/>
      <c r="AC952" s="326"/>
    </row>
    <row r="953" spans="2:29" s="311" customFormat="1">
      <c r="B953" s="324"/>
      <c r="C953" s="324"/>
      <c r="F953" s="325"/>
      <c r="I953" s="324"/>
      <c r="J953" s="324"/>
      <c r="K953" s="324"/>
      <c r="L953" s="324"/>
      <c r="M953" s="324"/>
      <c r="N953" s="324"/>
      <c r="O953" s="324"/>
      <c r="P953" s="324"/>
      <c r="Q953" s="324"/>
      <c r="R953" s="324"/>
      <c r="S953" s="324"/>
      <c r="T953" s="324"/>
      <c r="U953" s="324"/>
      <c r="Y953" s="324"/>
      <c r="Z953" s="324"/>
      <c r="AA953" s="324"/>
      <c r="AB953" s="326"/>
      <c r="AC953" s="326"/>
    </row>
    <row r="954" spans="2:29" s="311" customFormat="1">
      <c r="B954" s="324"/>
      <c r="C954" s="324"/>
      <c r="F954" s="325"/>
      <c r="I954" s="324"/>
      <c r="J954" s="324"/>
      <c r="K954" s="324"/>
      <c r="L954" s="324"/>
      <c r="M954" s="324"/>
      <c r="N954" s="324"/>
      <c r="O954" s="324"/>
      <c r="P954" s="324"/>
      <c r="Q954" s="324"/>
      <c r="R954" s="324"/>
      <c r="S954" s="324"/>
      <c r="T954" s="324"/>
      <c r="U954" s="324"/>
      <c r="Y954" s="324"/>
      <c r="Z954" s="324"/>
      <c r="AA954" s="324"/>
      <c r="AB954" s="326"/>
      <c r="AC954" s="326"/>
    </row>
    <row r="955" spans="2:29" s="311" customFormat="1">
      <c r="B955" s="324"/>
      <c r="C955" s="324"/>
      <c r="F955" s="325"/>
      <c r="I955" s="324"/>
      <c r="J955" s="324"/>
      <c r="K955" s="324"/>
      <c r="L955" s="324"/>
      <c r="M955" s="324"/>
      <c r="N955" s="324"/>
      <c r="O955" s="324"/>
      <c r="P955" s="324"/>
      <c r="Q955" s="324"/>
      <c r="R955" s="324"/>
      <c r="S955" s="324"/>
      <c r="T955" s="324"/>
      <c r="U955" s="324"/>
      <c r="Y955" s="324"/>
      <c r="Z955" s="324"/>
      <c r="AA955" s="324"/>
      <c r="AB955" s="326"/>
      <c r="AC955" s="326"/>
    </row>
    <row r="956" spans="2:29" s="311" customFormat="1">
      <c r="B956" s="324"/>
      <c r="C956" s="324"/>
      <c r="F956" s="325"/>
      <c r="I956" s="324"/>
      <c r="J956" s="324"/>
      <c r="K956" s="324"/>
      <c r="L956" s="324"/>
      <c r="M956" s="324"/>
      <c r="N956" s="324"/>
      <c r="O956" s="324"/>
      <c r="P956" s="324"/>
      <c r="Q956" s="324"/>
      <c r="R956" s="324"/>
      <c r="S956" s="324"/>
      <c r="T956" s="324"/>
      <c r="U956" s="324"/>
      <c r="Y956" s="324"/>
      <c r="Z956" s="324"/>
      <c r="AA956" s="324"/>
      <c r="AB956" s="326"/>
      <c r="AC956" s="326"/>
    </row>
    <row r="957" spans="2:29" s="311" customFormat="1">
      <c r="B957" s="324"/>
      <c r="C957" s="324"/>
      <c r="F957" s="325"/>
      <c r="I957" s="324"/>
      <c r="J957" s="324"/>
      <c r="K957" s="324"/>
      <c r="L957" s="324"/>
      <c r="M957" s="324"/>
      <c r="N957" s="324"/>
      <c r="O957" s="324"/>
      <c r="P957" s="324"/>
      <c r="Q957" s="324"/>
      <c r="R957" s="324"/>
      <c r="S957" s="324"/>
      <c r="T957" s="324"/>
      <c r="U957" s="324"/>
      <c r="Y957" s="324"/>
      <c r="Z957" s="324"/>
      <c r="AA957" s="324"/>
      <c r="AB957" s="326"/>
      <c r="AC957" s="326"/>
    </row>
    <row r="958" spans="2:29" s="311" customFormat="1">
      <c r="B958" s="324"/>
      <c r="C958" s="324"/>
      <c r="F958" s="325"/>
      <c r="I958" s="324"/>
      <c r="J958" s="324"/>
      <c r="K958" s="324"/>
      <c r="L958" s="324"/>
      <c r="M958" s="324"/>
      <c r="N958" s="324"/>
      <c r="O958" s="324"/>
      <c r="P958" s="324"/>
      <c r="Q958" s="324"/>
      <c r="R958" s="324"/>
      <c r="S958" s="324"/>
      <c r="T958" s="324"/>
      <c r="U958" s="324"/>
      <c r="Y958" s="324"/>
      <c r="Z958" s="324"/>
      <c r="AA958" s="324"/>
      <c r="AB958" s="326"/>
      <c r="AC958" s="326"/>
    </row>
    <row r="959" spans="2:29" s="311" customFormat="1">
      <c r="B959" s="324"/>
      <c r="C959" s="324"/>
      <c r="F959" s="325"/>
      <c r="I959" s="324"/>
      <c r="J959" s="324"/>
      <c r="K959" s="324"/>
      <c r="L959" s="324"/>
      <c r="M959" s="324"/>
      <c r="N959" s="324"/>
      <c r="O959" s="324"/>
      <c r="P959" s="324"/>
      <c r="Q959" s="324"/>
      <c r="R959" s="324"/>
      <c r="S959" s="324"/>
      <c r="T959" s="324"/>
      <c r="U959" s="324"/>
      <c r="Y959" s="324"/>
      <c r="Z959" s="324"/>
      <c r="AA959" s="324"/>
      <c r="AB959" s="326"/>
      <c r="AC959" s="326"/>
    </row>
    <row r="960" spans="2:29" s="311" customFormat="1">
      <c r="B960" s="324"/>
      <c r="C960" s="324"/>
      <c r="F960" s="325"/>
      <c r="I960" s="324"/>
      <c r="J960" s="324"/>
      <c r="K960" s="324"/>
      <c r="L960" s="324"/>
      <c r="M960" s="324"/>
      <c r="N960" s="324"/>
      <c r="O960" s="324"/>
      <c r="P960" s="324"/>
      <c r="Q960" s="324"/>
      <c r="R960" s="324"/>
      <c r="S960" s="324"/>
      <c r="T960" s="324"/>
      <c r="U960" s="324"/>
      <c r="Y960" s="324"/>
      <c r="Z960" s="324"/>
      <c r="AA960" s="324"/>
      <c r="AB960" s="326"/>
      <c r="AC960" s="326"/>
    </row>
    <row r="961" spans="2:29" s="311" customFormat="1">
      <c r="B961" s="324"/>
      <c r="C961" s="324"/>
      <c r="F961" s="325"/>
      <c r="I961" s="324"/>
      <c r="J961" s="324"/>
      <c r="K961" s="324"/>
      <c r="L961" s="324"/>
      <c r="M961" s="324"/>
      <c r="N961" s="324"/>
      <c r="O961" s="324"/>
      <c r="P961" s="324"/>
      <c r="Q961" s="324"/>
      <c r="R961" s="324"/>
      <c r="S961" s="324"/>
      <c r="T961" s="324"/>
      <c r="U961" s="324"/>
      <c r="Y961" s="324"/>
      <c r="Z961" s="324"/>
      <c r="AA961" s="324"/>
      <c r="AB961" s="326"/>
      <c r="AC961" s="326"/>
    </row>
    <row r="962" spans="2:29" s="311" customFormat="1">
      <c r="B962" s="324"/>
      <c r="C962" s="324"/>
      <c r="F962" s="325"/>
      <c r="I962" s="324"/>
      <c r="J962" s="324"/>
      <c r="K962" s="324"/>
      <c r="L962" s="324"/>
      <c r="M962" s="324"/>
      <c r="N962" s="324"/>
      <c r="O962" s="324"/>
      <c r="P962" s="324"/>
      <c r="Q962" s="324"/>
      <c r="R962" s="324"/>
      <c r="S962" s="324"/>
      <c r="T962" s="324"/>
      <c r="U962" s="324"/>
      <c r="Y962" s="324"/>
      <c r="Z962" s="324"/>
      <c r="AA962" s="324"/>
      <c r="AB962" s="326"/>
      <c r="AC962" s="326"/>
    </row>
    <row r="963" spans="2:29" s="311" customFormat="1">
      <c r="B963" s="324"/>
      <c r="C963" s="324"/>
      <c r="F963" s="325"/>
      <c r="I963" s="324"/>
      <c r="J963" s="324"/>
      <c r="K963" s="324"/>
      <c r="L963" s="324"/>
      <c r="M963" s="324"/>
      <c r="N963" s="324"/>
      <c r="O963" s="324"/>
      <c r="P963" s="324"/>
      <c r="Q963" s="324"/>
      <c r="R963" s="324"/>
      <c r="S963" s="324"/>
      <c r="T963" s="324"/>
      <c r="U963" s="324"/>
      <c r="Y963" s="324"/>
      <c r="Z963" s="324"/>
      <c r="AA963" s="324"/>
      <c r="AB963" s="326"/>
      <c r="AC963" s="326"/>
    </row>
    <row r="964" spans="2:29" s="311" customFormat="1">
      <c r="B964" s="324"/>
      <c r="C964" s="324"/>
      <c r="F964" s="325"/>
      <c r="I964" s="324"/>
      <c r="J964" s="324"/>
      <c r="K964" s="324"/>
      <c r="L964" s="324"/>
      <c r="M964" s="324"/>
      <c r="N964" s="324"/>
      <c r="O964" s="324"/>
      <c r="P964" s="324"/>
      <c r="Q964" s="324"/>
      <c r="R964" s="324"/>
      <c r="S964" s="324"/>
      <c r="T964" s="324"/>
      <c r="U964" s="324"/>
      <c r="Y964" s="324"/>
      <c r="Z964" s="324"/>
      <c r="AA964" s="324"/>
      <c r="AB964" s="326"/>
      <c r="AC964" s="326"/>
    </row>
    <row r="965" spans="2:29" s="311" customFormat="1">
      <c r="B965" s="324"/>
      <c r="C965" s="324"/>
      <c r="F965" s="325"/>
      <c r="I965" s="324"/>
      <c r="J965" s="324"/>
      <c r="K965" s="324"/>
      <c r="L965" s="324"/>
      <c r="M965" s="324"/>
      <c r="N965" s="324"/>
      <c r="O965" s="324"/>
      <c r="P965" s="324"/>
      <c r="Q965" s="324"/>
      <c r="R965" s="324"/>
      <c r="S965" s="324"/>
      <c r="T965" s="324"/>
      <c r="U965" s="324"/>
      <c r="Y965" s="324"/>
      <c r="Z965" s="324"/>
      <c r="AA965" s="324"/>
      <c r="AB965" s="326"/>
      <c r="AC965" s="326"/>
    </row>
    <row r="966" spans="2:29" s="311" customFormat="1">
      <c r="B966" s="324"/>
      <c r="C966" s="324"/>
      <c r="F966" s="325"/>
      <c r="I966" s="324"/>
      <c r="J966" s="324"/>
      <c r="K966" s="324"/>
      <c r="L966" s="324"/>
      <c r="M966" s="324"/>
      <c r="N966" s="324"/>
      <c r="O966" s="324"/>
      <c r="P966" s="324"/>
      <c r="Q966" s="324"/>
      <c r="R966" s="324"/>
      <c r="S966" s="324"/>
      <c r="T966" s="324"/>
      <c r="U966" s="324"/>
      <c r="Y966" s="324"/>
      <c r="Z966" s="324"/>
      <c r="AA966" s="324"/>
      <c r="AB966" s="326"/>
      <c r="AC966" s="326"/>
    </row>
    <row r="967" spans="2:29" s="311" customFormat="1">
      <c r="B967" s="324"/>
      <c r="C967" s="324"/>
      <c r="F967" s="325"/>
      <c r="I967" s="324"/>
      <c r="J967" s="324"/>
      <c r="K967" s="324"/>
      <c r="L967" s="324"/>
      <c r="M967" s="324"/>
      <c r="N967" s="324"/>
      <c r="O967" s="324"/>
      <c r="P967" s="324"/>
      <c r="Q967" s="324"/>
      <c r="R967" s="324"/>
      <c r="S967" s="324"/>
      <c r="T967" s="324"/>
      <c r="U967" s="324"/>
      <c r="Y967" s="324"/>
      <c r="Z967" s="324"/>
      <c r="AA967" s="324"/>
      <c r="AB967" s="326"/>
      <c r="AC967" s="326"/>
    </row>
    <row r="968" spans="2:29" s="311" customFormat="1">
      <c r="B968" s="324"/>
      <c r="C968" s="324"/>
      <c r="F968" s="325"/>
      <c r="I968" s="324"/>
      <c r="J968" s="324"/>
      <c r="K968" s="324"/>
      <c r="L968" s="324"/>
      <c r="M968" s="324"/>
      <c r="N968" s="324"/>
      <c r="O968" s="324"/>
      <c r="P968" s="324"/>
      <c r="Q968" s="324"/>
      <c r="R968" s="324"/>
      <c r="S968" s="324"/>
      <c r="T968" s="324"/>
      <c r="U968" s="324"/>
      <c r="Y968" s="324"/>
      <c r="Z968" s="324"/>
      <c r="AA968" s="324"/>
      <c r="AB968" s="326"/>
      <c r="AC968" s="326"/>
    </row>
    <row r="969" spans="2:29" s="311" customFormat="1">
      <c r="B969" s="324"/>
      <c r="C969" s="324"/>
      <c r="F969" s="325"/>
      <c r="I969" s="324"/>
      <c r="J969" s="324"/>
      <c r="K969" s="324"/>
      <c r="L969" s="324"/>
      <c r="M969" s="324"/>
      <c r="N969" s="324"/>
      <c r="O969" s="324"/>
      <c r="P969" s="324"/>
      <c r="Q969" s="324"/>
      <c r="R969" s="324"/>
      <c r="S969" s="324"/>
      <c r="T969" s="324"/>
      <c r="U969" s="324"/>
      <c r="Y969" s="324"/>
      <c r="Z969" s="324"/>
      <c r="AA969" s="324"/>
      <c r="AB969" s="326"/>
      <c r="AC969" s="326"/>
    </row>
    <row r="970" spans="2:29" s="311" customFormat="1">
      <c r="B970" s="324"/>
      <c r="C970" s="324"/>
      <c r="F970" s="325"/>
      <c r="I970" s="324"/>
      <c r="J970" s="324"/>
      <c r="K970" s="324"/>
      <c r="L970" s="324"/>
      <c r="M970" s="324"/>
      <c r="N970" s="324"/>
      <c r="O970" s="324"/>
      <c r="P970" s="324"/>
      <c r="Q970" s="324"/>
      <c r="R970" s="324"/>
      <c r="S970" s="324"/>
      <c r="T970" s="324"/>
      <c r="U970" s="324"/>
      <c r="Y970" s="324"/>
      <c r="Z970" s="324"/>
      <c r="AA970" s="324"/>
      <c r="AB970" s="326"/>
      <c r="AC970" s="326"/>
    </row>
    <row r="971" spans="2:29" s="311" customFormat="1">
      <c r="B971" s="324"/>
      <c r="C971" s="324"/>
      <c r="F971" s="325"/>
      <c r="I971" s="324"/>
      <c r="J971" s="324"/>
      <c r="K971" s="324"/>
      <c r="L971" s="324"/>
      <c r="M971" s="324"/>
      <c r="N971" s="324"/>
      <c r="O971" s="324"/>
      <c r="P971" s="324"/>
      <c r="Q971" s="324"/>
      <c r="R971" s="324"/>
      <c r="S971" s="324"/>
      <c r="T971" s="324"/>
      <c r="U971" s="324"/>
      <c r="Y971" s="324"/>
      <c r="Z971" s="324"/>
      <c r="AA971" s="324"/>
      <c r="AB971" s="326"/>
      <c r="AC971" s="326"/>
    </row>
    <row r="972" spans="2:29" s="311" customFormat="1">
      <c r="B972" s="324"/>
      <c r="C972" s="324"/>
      <c r="F972" s="325"/>
      <c r="I972" s="324"/>
      <c r="J972" s="324"/>
      <c r="K972" s="324"/>
      <c r="L972" s="324"/>
      <c r="M972" s="324"/>
      <c r="N972" s="324"/>
      <c r="O972" s="324"/>
      <c r="P972" s="324"/>
      <c r="Q972" s="324"/>
      <c r="R972" s="324"/>
      <c r="S972" s="324"/>
      <c r="T972" s="324"/>
      <c r="U972" s="324"/>
      <c r="Y972" s="324"/>
      <c r="Z972" s="324"/>
      <c r="AA972" s="324"/>
      <c r="AB972" s="326"/>
      <c r="AC972" s="326"/>
    </row>
    <row r="973" spans="2:29" s="311" customFormat="1">
      <c r="B973" s="324"/>
      <c r="C973" s="324"/>
      <c r="F973" s="325"/>
      <c r="I973" s="324"/>
      <c r="J973" s="324"/>
      <c r="K973" s="324"/>
      <c r="L973" s="324"/>
      <c r="M973" s="324"/>
      <c r="N973" s="324"/>
      <c r="O973" s="324"/>
      <c r="P973" s="324"/>
      <c r="Q973" s="324"/>
      <c r="R973" s="324"/>
      <c r="S973" s="324"/>
      <c r="T973" s="324"/>
      <c r="U973" s="324"/>
      <c r="Y973" s="324"/>
      <c r="Z973" s="324"/>
      <c r="AA973" s="324"/>
      <c r="AB973" s="326"/>
      <c r="AC973" s="326"/>
    </row>
    <row r="974" spans="2:29" s="311" customFormat="1">
      <c r="B974" s="324"/>
      <c r="C974" s="324"/>
      <c r="F974" s="325"/>
      <c r="I974" s="324"/>
      <c r="J974" s="324"/>
      <c r="K974" s="324"/>
      <c r="L974" s="324"/>
      <c r="M974" s="324"/>
      <c r="N974" s="324"/>
      <c r="O974" s="324"/>
      <c r="P974" s="324"/>
      <c r="Q974" s="324"/>
      <c r="R974" s="324"/>
      <c r="S974" s="324"/>
      <c r="T974" s="324"/>
      <c r="U974" s="324"/>
      <c r="Y974" s="324"/>
      <c r="Z974" s="324"/>
      <c r="AA974" s="324"/>
      <c r="AB974" s="326"/>
      <c r="AC974" s="326"/>
    </row>
    <row r="975" spans="2:29" s="311" customFormat="1">
      <c r="B975" s="324"/>
      <c r="C975" s="324"/>
      <c r="F975" s="325"/>
      <c r="I975" s="324"/>
      <c r="J975" s="324"/>
      <c r="K975" s="324"/>
      <c r="L975" s="324"/>
      <c r="M975" s="324"/>
      <c r="N975" s="324"/>
      <c r="O975" s="324"/>
      <c r="P975" s="324"/>
      <c r="Q975" s="324"/>
      <c r="R975" s="324"/>
      <c r="S975" s="324"/>
      <c r="T975" s="324"/>
      <c r="U975" s="324"/>
      <c r="Y975" s="324"/>
      <c r="Z975" s="324"/>
      <c r="AA975" s="324"/>
      <c r="AB975" s="326"/>
      <c r="AC975" s="326"/>
    </row>
    <row r="976" spans="2:29" s="311" customFormat="1">
      <c r="B976" s="324"/>
      <c r="C976" s="324"/>
      <c r="F976" s="325"/>
      <c r="I976" s="324"/>
      <c r="J976" s="324"/>
      <c r="K976" s="324"/>
      <c r="L976" s="324"/>
      <c r="M976" s="324"/>
      <c r="N976" s="324"/>
      <c r="O976" s="324"/>
      <c r="P976" s="324"/>
      <c r="Q976" s="324"/>
      <c r="R976" s="324"/>
      <c r="S976" s="324"/>
      <c r="T976" s="324"/>
      <c r="U976" s="324"/>
      <c r="Y976" s="324"/>
      <c r="Z976" s="324"/>
      <c r="AA976" s="324"/>
      <c r="AB976" s="326"/>
      <c r="AC976" s="326"/>
    </row>
    <row r="977" spans="2:29" s="311" customFormat="1">
      <c r="B977" s="324"/>
      <c r="C977" s="324"/>
      <c r="F977" s="325"/>
      <c r="I977" s="324"/>
      <c r="J977" s="324"/>
      <c r="K977" s="324"/>
      <c r="L977" s="324"/>
      <c r="M977" s="324"/>
      <c r="N977" s="324"/>
      <c r="O977" s="324"/>
      <c r="P977" s="324"/>
      <c r="Q977" s="324"/>
      <c r="R977" s="324"/>
      <c r="S977" s="324"/>
      <c r="T977" s="324"/>
      <c r="U977" s="324"/>
      <c r="Y977" s="324"/>
      <c r="Z977" s="324"/>
      <c r="AA977" s="324"/>
      <c r="AB977" s="326"/>
      <c r="AC977" s="326"/>
    </row>
    <row r="978" spans="2:29" s="311" customFormat="1">
      <c r="B978" s="324"/>
      <c r="C978" s="324"/>
      <c r="F978" s="325"/>
      <c r="I978" s="324"/>
      <c r="J978" s="324"/>
      <c r="K978" s="324"/>
      <c r="L978" s="324"/>
      <c r="M978" s="324"/>
      <c r="N978" s="324"/>
      <c r="O978" s="324"/>
      <c r="P978" s="324"/>
      <c r="Q978" s="324"/>
      <c r="R978" s="324"/>
      <c r="S978" s="324"/>
      <c r="T978" s="324"/>
      <c r="U978" s="324"/>
      <c r="Y978" s="324"/>
      <c r="Z978" s="324"/>
      <c r="AA978" s="324"/>
      <c r="AB978" s="326"/>
      <c r="AC978" s="326"/>
    </row>
    <row r="979" spans="2:29" s="311" customFormat="1">
      <c r="B979" s="324"/>
      <c r="C979" s="324"/>
      <c r="F979" s="325"/>
      <c r="I979" s="324"/>
      <c r="J979" s="324"/>
      <c r="K979" s="324"/>
      <c r="L979" s="324"/>
      <c r="M979" s="324"/>
      <c r="N979" s="324"/>
      <c r="O979" s="324"/>
      <c r="P979" s="324"/>
      <c r="Q979" s="324"/>
      <c r="R979" s="324"/>
      <c r="S979" s="324"/>
      <c r="T979" s="324"/>
      <c r="U979" s="324"/>
      <c r="Y979" s="324"/>
      <c r="Z979" s="324"/>
      <c r="AA979" s="324"/>
      <c r="AB979" s="326"/>
      <c r="AC979" s="326"/>
    </row>
    <row r="980" spans="2:29" s="311" customFormat="1">
      <c r="B980" s="324"/>
      <c r="C980" s="324"/>
      <c r="F980" s="325"/>
      <c r="I980" s="324"/>
      <c r="J980" s="324"/>
      <c r="K980" s="324"/>
      <c r="L980" s="324"/>
      <c r="M980" s="324"/>
      <c r="N980" s="324"/>
      <c r="O980" s="324"/>
      <c r="P980" s="324"/>
      <c r="Q980" s="324"/>
      <c r="R980" s="324"/>
      <c r="S980" s="324"/>
      <c r="T980" s="324"/>
      <c r="U980" s="324"/>
      <c r="Y980" s="324"/>
      <c r="Z980" s="324"/>
      <c r="AA980" s="324"/>
      <c r="AB980" s="326"/>
      <c r="AC980" s="326"/>
    </row>
    <row r="981" spans="2:29" s="311" customFormat="1">
      <c r="B981" s="324"/>
      <c r="C981" s="324"/>
      <c r="F981" s="325"/>
      <c r="I981" s="324"/>
      <c r="J981" s="324"/>
      <c r="K981" s="324"/>
      <c r="L981" s="324"/>
      <c r="M981" s="324"/>
      <c r="N981" s="324"/>
      <c r="O981" s="324"/>
      <c r="P981" s="324"/>
      <c r="Q981" s="324"/>
      <c r="R981" s="324"/>
      <c r="S981" s="324"/>
      <c r="T981" s="324"/>
      <c r="U981" s="324"/>
      <c r="Y981" s="324"/>
      <c r="Z981" s="324"/>
      <c r="AA981" s="324"/>
      <c r="AB981" s="326"/>
      <c r="AC981" s="326"/>
    </row>
    <row r="982" spans="2:29" s="311" customFormat="1">
      <c r="B982" s="324"/>
      <c r="C982" s="324"/>
      <c r="F982" s="325"/>
      <c r="I982" s="324"/>
      <c r="J982" s="324"/>
      <c r="K982" s="324"/>
      <c r="L982" s="324"/>
      <c r="M982" s="324"/>
      <c r="N982" s="324"/>
      <c r="O982" s="324"/>
      <c r="P982" s="324"/>
      <c r="Q982" s="324"/>
      <c r="R982" s="324"/>
      <c r="S982" s="324"/>
      <c r="T982" s="324"/>
      <c r="U982" s="324"/>
      <c r="Y982" s="324"/>
      <c r="Z982" s="324"/>
      <c r="AA982" s="324"/>
      <c r="AB982" s="326"/>
      <c r="AC982" s="326"/>
    </row>
    <row r="983" spans="2:29" s="311" customFormat="1">
      <c r="B983" s="324"/>
      <c r="C983" s="324"/>
      <c r="F983" s="325"/>
      <c r="I983" s="324"/>
      <c r="J983" s="324"/>
      <c r="K983" s="324"/>
      <c r="L983" s="324"/>
      <c r="M983" s="324"/>
      <c r="N983" s="324"/>
      <c r="O983" s="324"/>
      <c r="P983" s="324"/>
      <c r="Q983" s="324"/>
      <c r="R983" s="324"/>
      <c r="S983" s="324"/>
      <c r="T983" s="324"/>
      <c r="U983" s="324"/>
      <c r="Y983" s="324"/>
      <c r="Z983" s="324"/>
      <c r="AA983" s="324"/>
      <c r="AB983" s="326"/>
      <c r="AC983" s="326"/>
    </row>
    <row r="984" spans="2:29" s="311" customFormat="1">
      <c r="B984" s="324"/>
      <c r="C984" s="324"/>
      <c r="F984" s="325"/>
      <c r="I984" s="324"/>
      <c r="J984" s="324"/>
      <c r="K984" s="324"/>
      <c r="L984" s="324"/>
      <c r="M984" s="324"/>
      <c r="N984" s="324"/>
      <c r="O984" s="324"/>
      <c r="P984" s="324"/>
      <c r="Q984" s="324"/>
      <c r="R984" s="324"/>
      <c r="S984" s="324"/>
      <c r="T984" s="324"/>
      <c r="U984" s="324"/>
      <c r="Y984" s="324"/>
      <c r="Z984" s="324"/>
      <c r="AA984" s="324"/>
      <c r="AB984" s="326"/>
      <c r="AC984" s="326"/>
    </row>
    <row r="985" spans="2:29" s="311" customFormat="1">
      <c r="B985" s="324"/>
      <c r="C985" s="324"/>
      <c r="F985" s="325"/>
      <c r="I985" s="324"/>
      <c r="J985" s="324"/>
      <c r="K985" s="324"/>
      <c r="L985" s="324"/>
      <c r="M985" s="324"/>
      <c r="N985" s="324"/>
      <c r="O985" s="324"/>
      <c r="P985" s="324"/>
      <c r="Q985" s="324"/>
      <c r="R985" s="324"/>
      <c r="S985" s="324"/>
      <c r="T985" s="324"/>
      <c r="U985" s="324"/>
      <c r="Y985" s="324"/>
      <c r="Z985" s="324"/>
      <c r="AA985" s="324"/>
      <c r="AB985" s="326"/>
      <c r="AC985" s="326"/>
    </row>
    <row r="986" spans="2:29" s="311" customFormat="1">
      <c r="B986" s="324"/>
      <c r="C986" s="324"/>
      <c r="F986" s="325"/>
      <c r="I986" s="324"/>
      <c r="J986" s="324"/>
      <c r="K986" s="324"/>
      <c r="L986" s="324"/>
      <c r="M986" s="324"/>
      <c r="N986" s="324"/>
      <c r="O986" s="324"/>
      <c r="P986" s="324"/>
      <c r="Q986" s="324"/>
      <c r="R986" s="324"/>
      <c r="S986" s="324"/>
      <c r="T986" s="324"/>
      <c r="U986" s="324"/>
      <c r="Y986" s="324"/>
      <c r="Z986" s="324"/>
      <c r="AA986" s="324"/>
      <c r="AB986" s="326"/>
      <c r="AC986" s="326"/>
    </row>
    <row r="987" spans="2:29" s="311" customFormat="1">
      <c r="B987" s="324"/>
      <c r="C987" s="324"/>
      <c r="F987" s="325"/>
      <c r="I987" s="324"/>
      <c r="J987" s="324"/>
      <c r="K987" s="324"/>
      <c r="L987" s="324"/>
      <c r="M987" s="324"/>
      <c r="N987" s="324"/>
      <c r="O987" s="324"/>
      <c r="P987" s="324"/>
      <c r="Q987" s="324"/>
      <c r="R987" s="324"/>
      <c r="S987" s="324"/>
      <c r="T987" s="324"/>
      <c r="U987" s="324"/>
      <c r="Y987" s="324"/>
      <c r="Z987" s="324"/>
      <c r="AA987" s="324"/>
      <c r="AB987" s="326"/>
      <c r="AC987" s="326"/>
    </row>
    <row r="988" spans="2:29" s="311" customFormat="1">
      <c r="B988" s="324"/>
      <c r="C988" s="324"/>
      <c r="F988" s="325"/>
      <c r="I988" s="324"/>
      <c r="J988" s="324"/>
      <c r="K988" s="324"/>
      <c r="L988" s="324"/>
      <c r="M988" s="324"/>
      <c r="N988" s="324"/>
      <c r="O988" s="324"/>
      <c r="P988" s="324"/>
      <c r="Q988" s="324"/>
      <c r="R988" s="324"/>
      <c r="S988" s="324"/>
      <c r="T988" s="324"/>
      <c r="U988" s="324"/>
      <c r="Y988" s="324"/>
      <c r="Z988" s="324"/>
      <c r="AA988" s="324"/>
      <c r="AB988" s="326"/>
      <c r="AC988" s="326"/>
    </row>
    <row r="989" spans="2:29" s="311" customFormat="1">
      <c r="B989" s="324"/>
      <c r="C989" s="324"/>
      <c r="F989" s="325"/>
      <c r="I989" s="324"/>
      <c r="J989" s="324"/>
      <c r="K989" s="324"/>
      <c r="L989" s="324"/>
      <c r="M989" s="324"/>
      <c r="N989" s="324"/>
      <c r="O989" s="324"/>
      <c r="P989" s="324"/>
      <c r="Q989" s="324"/>
      <c r="R989" s="324"/>
      <c r="S989" s="324"/>
      <c r="T989" s="324"/>
      <c r="U989" s="324"/>
      <c r="Y989" s="324"/>
      <c r="Z989" s="324"/>
      <c r="AA989" s="324"/>
      <c r="AB989" s="326"/>
      <c r="AC989" s="326"/>
    </row>
    <row r="990" spans="2:29" s="311" customFormat="1">
      <c r="B990" s="324"/>
      <c r="C990" s="324"/>
      <c r="F990" s="325"/>
      <c r="I990" s="324"/>
      <c r="J990" s="324"/>
      <c r="K990" s="324"/>
      <c r="L990" s="324"/>
      <c r="M990" s="324"/>
      <c r="N990" s="324"/>
      <c r="O990" s="324"/>
      <c r="P990" s="324"/>
      <c r="Q990" s="324"/>
      <c r="R990" s="324"/>
      <c r="S990" s="324"/>
      <c r="T990" s="324"/>
      <c r="U990" s="324"/>
      <c r="Y990" s="324"/>
      <c r="Z990" s="324"/>
      <c r="AA990" s="324"/>
      <c r="AB990" s="326"/>
      <c r="AC990" s="326"/>
    </row>
    <row r="991" spans="2:29" s="311" customFormat="1">
      <c r="B991" s="324"/>
      <c r="C991" s="324"/>
      <c r="F991" s="325"/>
      <c r="I991" s="324"/>
      <c r="J991" s="324"/>
      <c r="K991" s="324"/>
      <c r="L991" s="324"/>
      <c r="M991" s="324"/>
      <c r="N991" s="324"/>
      <c r="O991" s="324"/>
      <c r="P991" s="324"/>
      <c r="Q991" s="324"/>
      <c r="R991" s="324"/>
      <c r="S991" s="324"/>
      <c r="T991" s="324"/>
      <c r="U991" s="324"/>
      <c r="Y991" s="324"/>
      <c r="Z991" s="324"/>
      <c r="AA991" s="324"/>
      <c r="AB991" s="326"/>
      <c r="AC991" s="326"/>
    </row>
    <row r="992" spans="2:29" s="311" customFormat="1">
      <c r="B992" s="324"/>
      <c r="C992" s="324"/>
      <c r="F992" s="325"/>
      <c r="I992" s="324"/>
      <c r="J992" s="324"/>
      <c r="K992" s="324"/>
      <c r="L992" s="324"/>
      <c r="M992" s="324"/>
      <c r="N992" s="324"/>
      <c r="O992" s="324"/>
      <c r="P992" s="324"/>
      <c r="Q992" s="324"/>
      <c r="R992" s="324"/>
      <c r="S992" s="324"/>
      <c r="T992" s="324"/>
      <c r="U992" s="324"/>
      <c r="Y992" s="324"/>
      <c r="Z992" s="324"/>
      <c r="AA992" s="324"/>
      <c r="AB992" s="326"/>
      <c r="AC992" s="326"/>
    </row>
    <row r="993" spans="2:29" s="311" customFormat="1">
      <c r="B993" s="324"/>
      <c r="C993" s="324"/>
      <c r="F993" s="325"/>
      <c r="I993" s="324"/>
      <c r="J993" s="324"/>
      <c r="K993" s="324"/>
      <c r="L993" s="324"/>
      <c r="M993" s="324"/>
      <c r="N993" s="324"/>
      <c r="O993" s="324"/>
      <c r="P993" s="324"/>
      <c r="Q993" s="324"/>
      <c r="R993" s="324"/>
      <c r="S993" s="324"/>
      <c r="T993" s="324"/>
      <c r="U993" s="324"/>
      <c r="Y993" s="324"/>
      <c r="Z993" s="324"/>
      <c r="AA993" s="324"/>
      <c r="AB993" s="326"/>
      <c r="AC993" s="326"/>
    </row>
    <row r="994" spans="2:29" s="311" customFormat="1">
      <c r="B994" s="324"/>
      <c r="C994" s="324"/>
      <c r="F994" s="325"/>
      <c r="I994" s="324"/>
      <c r="J994" s="324"/>
      <c r="K994" s="324"/>
      <c r="L994" s="324"/>
      <c r="M994" s="324"/>
      <c r="N994" s="324"/>
      <c r="O994" s="324"/>
      <c r="P994" s="324"/>
      <c r="Q994" s="324"/>
      <c r="R994" s="324"/>
      <c r="S994" s="324"/>
      <c r="T994" s="324"/>
      <c r="U994" s="324"/>
      <c r="Y994" s="324"/>
      <c r="Z994" s="324"/>
      <c r="AA994" s="324"/>
      <c r="AB994" s="326"/>
      <c r="AC994" s="326"/>
    </row>
    <row r="995" spans="2:29" s="311" customFormat="1">
      <c r="B995" s="324"/>
      <c r="C995" s="324"/>
      <c r="F995" s="325"/>
      <c r="I995" s="324"/>
      <c r="J995" s="324"/>
      <c r="K995" s="324"/>
      <c r="L995" s="324"/>
      <c r="M995" s="324"/>
      <c r="N995" s="324"/>
      <c r="O995" s="324"/>
      <c r="P995" s="324"/>
      <c r="Q995" s="324"/>
      <c r="R995" s="324"/>
      <c r="S995" s="324"/>
      <c r="T995" s="324"/>
      <c r="U995" s="324"/>
      <c r="Y995" s="324"/>
      <c r="Z995" s="324"/>
      <c r="AA995" s="324"/>
      <c r="AB995" s="326"/>
      <c r="AC995" s="326"/>
    </row>
    <row r="996" spans="2:29" s="311" customFormat="1">
      <c r="B996" s="324"/>
      <c r="C996" s="324"/>
      <c r="F996" s="325"/>
      <c r="I996" s="324"/>
      <c r="J996" s="324"/>
      <c r="K996" s="324"/>
      <c r="L996" s="324"/>
      <c r="M996" s="324"/>
      <c r="N996" s="324"/>
      <c r="O996" s="324"/>
      <c r="P996" s="324"/>
      <c r="Q996" s="324"/>
      <c r="R996" s="324"/>
      <c r="S996" s="324"/>
      <c r="T996" s="324"/>
      <c r="U996" s="324"/>
      <c r="Y996" s="324"/>
      <c r="Z996" s="324"/>
      <c r="AA996" s="324"/>
      <c r="AB996" s="326"/>
      <c r="AC996" s="326"/>
    </row>
    <row r="997" spans="2:29" s="311" customFormat="1">
      <c r="B997" s="324"/>
      <c r="C997" s="324"/>
      <c r="F997" s="325"/>
      <c r="I997" s="324"/>
      <c r="J997" s="324"/>
      <c r="K997" s="324"/>
      <c r="L997" s="324"/>
      <c r="M997" s="324"/>
      <c r="N997" s="324"/>
      <c r="O997" s="324"/>
      <c r="P997" s="324"/>
      <c r="Q997" s="324"/>
      <c r="R997" s="324"/>
      <c r="S997" s="324"/>
      <c r="T997" s="324"/>
      <c r="U997" s="324"/>
      <c r="Y997" s="324"/>
      <c r="Z997" s="324"/>
      <c r="AA997" s="324"/>
      <c r="AB997" s="326"/>
      <c r="AC997" s="326"/>
    </row>
    <row r="998" spans="2:29" s="311" customFormat="1">
      <c r="B998" s="324"/>
      <c r="C998" s="324"/>
      <c r="F998" s="325"/>
      <c r="I998" s="324"/>
      <c r="J998" s="324"/>
      <c r="K998" s="324"/>
      <c r="L998" s="324"/>
      <c r="M998" s="324"/>
      <c r="N998" s="324"/>
      <c r="O998" s="324"/>
      <c r="P998" s="324"/>
      <c r="Q998" s="324"/>
      <c r="R998" s="324"/>
      <c r="S998" s="324"/>
      <c r="T998" s="324"/>
      <c r="U998" s="324"/>
      <c r="Y998" s="324"/>
      <c r="Z998" s="324"/>
      <c r="AA998" s="324"/>
      <c r="AB998" s="326"/>
      <c r="AC998" s="326"/>
    </row>
    <row r="999" spans="2:29" s="311" customFormat="1">
      <c r="B999" s="324"/>
      <c r="C999" s="324"/>
      <c r="F999" s="325"/>
      <c r="I999" s="324"/>
      <c r="J999" s="324"/>
      <c r="K999" s="324"/>
      <c r="L999" s="324"/>
      <c r="M999" s="324"/>
      <c r="N999" s="324"/>
      <c r="O999" s="324"/>
      <c r="P999" s="324"/>
      <c r="Q999" s="324"/>
      <c r="R999" s="324"/>
      <c r="S999" s="324"/>
      <c r="T999" s="324"/>
      <c r="U999" s="324"/>
      <c r="Y999" s="324"/>
      <c r="Z999" s="324"/>
      <c r="AA999" s="324"/>
      <c r="AB999" s="326"/>
      <c r="AC999" s="326"/>
    </row>
    <row r="1000" spans="2:29" s="311" customFormat="1">
      <c r="B1000" s="324"/>
      <c r="C1000" s="324"/>
      <c r="F1000" s="325"/>
      <c r="I1000" s="324"/>
      <c r="J1000" s="324"/>
      <c r="K1000" s="324"/>
      <c r="L1000" s="324"/>
      <c r="M1000" s="324"/>
      <c r="N1000" s="324"/>
      <c r="O1000" s="324"/>
      <c r="P1000" s="324"/>
      <c r="Q1000" s="324"/>
      <c r="R1000" s="324"/>
      <c r="S1000" s="324"/>
      <c r="T1000" s="324"/>
      <c r="U1000" s="324"/>
      <c r="Y1000" s="324"/>
      <c r="Z1000" s="324"/>
      <c r="AA1000" s="324"/>
      <c r="AB1000" s="326"/>
      <c r="AC1000" s="326"/>
    </row>
    <row r="1001" spans="2:29" s="311" customFormat="1">
      <c r="B1001" s="324"/>
      <c r="C1001" s="324"/>
      <c r="F1001" s="325"/>
      <c r="I1001" s="324"/>
      <c r="J1001" s="324"/>
      <c r="K1001" s="324"/>
      <c r="L1001" s="324"/>
      <c r="M1001" s="324"/>
      <c r="N1001" s="324"/>
      <c r="O1001" s="324"/>
      <c r="P1001" s="324"/>
      <c r="Q1001" s="324"/>
      <c r="R1001" s="324"/>
      <c r="S1001" s="324"/>
      <c r="T1001" s="324"/>
      <c r="U1001" s="324"/>
      <c r="Y1001" s="324"/>
      <c r="Z1001" s="324"/>
      <c r="AA1001" s="324"/>
      <c r="AB1001" s="326"/>
      <c r="AC1001" s="326"/>
    </row>
    <row r="1002" spans="2:29" s="311" customFormat="1">
      <c r="B1002" s="324"/>
      <c r="C1002" s="324"/>
      <c r="F1002" s="325"/>
      <c r="I1002" s="324"/>
      <c r="J1002" s="324"/>
      <c r="K1002" s="324"/>
      <c r="L1002" s="324"/>
      <c r="M1002" s="324"/>
      <c r="N1002" s="324"/>
      <c r="O1002" s="324"/>
      <c r="P1002" s="324"/>
      <c r="Q1002" s="324"/>
      <c r="R1002" s="324"/>
      <c r="S1002" s="324"/>
      <c r="T1002" s="324"/>
      <c r="U1002" s="324"/>
      <c r="Y1002" s="324"/>
      <c r="Z1002" s="324"/>
      <c r="AA1002" s="324"/>
      <c r="AB1002" s="326"/>
      <c r="AC1002" s="326"/>
    </row>
    <row r="1003" spans="2:29" s="311" customFormat="1">
      <c r="B1003" s="324"/>
      <c r="C1003" s="324"/>
      <c r="F1003" s="325"/>
      <c r="I1003" s="324"/>
      <c r="J1003" s="324"/>
      <c r="K1003" s="324"/>
      <c r="L1003" s="324"/>
      <c r="M1003" s="324"/>
      <c r="N1003" s="324"/>
      <c r="O1003" s="324"/>
      <c r="P1003" s="324"/>
      <c r="Q1003" s="324"/>
      <c r="R1003" s="324"/>
      <c r="S1003" s="324"/>
      <c r="T1003" s="324"/>
      <c r="U1003" s="324"/>
      <c r="Y1003" s="324"/>
      <c r="Z1003" s="324"/>
      <c r="AA1003" s="324"/>
      <c r="AB1003" s="326"/>
      <c r="AC1003" s="326"/>
    </row>
    <row r="1004" spans="2:29" s="311" customFormat="1">
      <c r="B1004" s="324"/>
      <c r="C1004" s="324"/>
      <c r="F1004" s="325"/>
      <c r="I1004" s="324"/>
      <c r="J1004" s="324"/>
      <c r="K1004" s="324"/>
      <c r="L1004" s="324"/>
      <c r="M1004" s="324"/>
      <c r="N1004" s="324"/>
      <c r="O1004" s="324"/>
      <c r="P1004" s="324"/>
      <c r="Q1004" s="324"/>
      <c r="R1004" s="324"/>
      <c r="S1004" s="324"/>
      <c r="T1004" s="324"/>
      <c r="U1004" s="324"/>
      <c r="Y1004" s="324"/>
      <c r="Z1004" s="324"/>
      <c r="AA1004" s="324"/>
      <c r="AB1004" s="326"/>
      <c r="AC1004" s="326"/>
    </row>
    <row r="1005" spans="2:29" s="311" customFormat="1">
      <c r="B1005" s="324"/>
      <c r="C1005" s="324"/>
      <c r="F1005" s="325"/>
      <c r="I1005" s="324"/>
      <c r="J1005" s="324"/>
      <c r="K1005" s="324"/>
      <c r="L1005" s="324"/>
      <c r="M1005" s="324"/>
      <c r="N1005" s="324"/>
      <c r="O1005" s="324"/>
      <c r="P1005" s="324"/>
      <c r="Q1005" s="324"/>
      <c r="R1005" s="324"/>
      <c r="S1005" s="324"/>
      <c r="T1005" s="324"/>
      <c r="U1005" s="324"/>
      <c r="Y1005" s="324"/>
      <c r="Z1005" s="324"/>
      <c r="AA1005" s="324"/>
      <c r="AB1005" s="326"/>
      <c r="AC1005" s="326"/>
    </row>
    <row r="1006" spans="2:29" s="311" customFormat="1">
      <c r="B1006" s="324"/>
      <c r="C1006" s="324"/>
      <c r="F1006" s="325"/>
      <c r="I1006" s="324"/>
      <c r="J1006" s="324"/>
      <c r="K1006" s="324"/>
      <c r="L1006" s="324"/>
      <c r="M1006" s="324"/>
      <c r="N1006" s="324"/>
      <c r="O1006" s="324"/>
      <c r="P1006" s="324"/>
      <c r="Q1006" s="324"/>
      <c r="R1006" s="324"/>
      <c r="S1006" s="324"/>
      <c r="T1006" s="324"/>
      <c r="U1006" s="324"/>
      <c r="Y1006" s="324"/>
      <c r="Z1006" s="324"/>
      <c r="AA1006" s="324"/>
      <c r="AB1006" s="326"/>
      <c r="AC1006" s="326"/>
    </row>
    <row r="1007" spans="2:29" s="311" customFormat="1">
      <c r="B1007" s="324"/>
      <c r="C1007" s="324"/>
      <c r="F1007" s="325"/>
      <c r="I1007" s="324"/>
      <c r="J1007" s="324"/>
      <c r="K1007" s="324"/>
      <c r="L1007" s="324"/>
      <c r="M1007" s="324"/>
      <c r="N1007" s="324"/>
      <c r="O1007" s="324"/>
      <c r="P1007" s="324"/>
      <c r="Q1007" s="324"/>
      <c r="R1007" s="324"/>
      <c r="S1007" s="324"/>
      <c r="T1007" s="324"/>
      <c r="U1007" s="324"/>
      <c r="Y1007" s="324"/>
      <c r="Z1007" s="324"/>
      <c r="AA1007" s="324"/>
      <c r="AB1007" s="326"/>
      <c r="AC1007" s="326"/>
    </row>
    <row r="1008" spans="2:29" s="311" customFormat="1">
      <c r="B1008" s="324"/>
      <c r="C1008" s="324"/>
      <c r="F1008" s="325"/>
      <c r="I1008" s="324"/>
      <c r="J1008" s="324"/>
      <c r="K1008" s="324"/>
      <c r="L1008" s="324"/>
      <c r="M1008" s="324"/>
      <c r="N1008" s="324"/>
      <c r="O1008" s="324"/>
      <c r="P1008" s="324"/>
      <c r="Q1008" s="324"/>
      <c r="R1008" s="324"/>
      <c r="S1008" s="324"/>
      <c r="T1008" s="324"/>
      <c r="U1008" s="324"/>
      <c r="Y1008" s="324"/>
      <c r="Z1008" s="324"/>
      <c r="AA1008" s="324"/>
      <c r="AB1008" s="326"/>
      <c r="AC1008" s="326"/>
    </row>
    <row r="1009" spans="2:29" s="311" customFormat="1">
      <c r="B1009" s="324"/>
      <c r="C1009" s="324"/>
      <c r="F1009" s="325"/>
      <c r="I1009" s="324"/>
      <c r="J1009" s="324"/>
      <c r="K1009" s="324"/>
      <c r="L1009" s="324"/>
      <c r="M1009" s="324"/>
      <c r="N1009" s="324"/>
      <c r="O1009" s="324"/>
      <c r="P1009" s="324"/>
      <c r="Q1009" s="324"/>
      <c r="R1009" s="324"/>
      <c r="S1009" s="324"/>
      <c r="T1009" s="324"/>
      <c r="U1009" s="324"/>
      <c r="Y1009" s="324"/>
      <c r="Z1009" s="324"/>
      <c r="AA1009" s="324"/>
      <c r="AB1009" s="326"/>
      <c r="AC1009" s="326"/>
    </row>
    <row r="1010" spans="2:29" s="311" customFormat="1">
      <c r="B1010" s="324"/>
      <c r="C1010" s="324"/>
      <c r="F1010" s="325"/>
      <c r="I1010" s="324"/>
      <c r="J1010" s="324"/>
      <c r="K1010" s="324"/>
      <c r="L1010" s="324"/>
      <c r="M1010" s="324"/>
      <c r="N1010" s="324"/>
      <c r="O1010" s="324"/>
      <c r="P1010" s="324"/>
      <c r="Q1010" s="324"/>
      <c r="R1010" s="324"/>
      <c r="S1010" s="324"/>
      <c r="T1010" s="324"/>
      <c r="U1010" s="324"/>
      <c r="Y1010" s="324"/>
      <c r="Z1010" s="324"/>
      <c r="AA1010" s="324"/>
      <c r="AB1010" s="326"/>
      <c r="AC1010" s="326"/>
    </row>
    <row r="1011" spans="2:29" s="311" customFormat="1">
      <c r="B1011" s="324"/>
      <c r="C1011" s="324"/>
      <c r="F1011" s="325"/>
      <c r="I1011" s="324"/>
      <c r="J1011" s="324"/>
      <c r="K1011" s="324"/>
      <c r="L1011" s="324"/>
      <c r="M1011" s="324"/>
      <c r="N1011" s="324"/>
      <c r="O1011" s="324"/>
      <c r="P1011" s="324"/>
      <c r="Q1011" s="324"/>
      <c r="R1011" s="324"/>
      <c r="S1011" s="324"/>
      <c r="T1011" s="324"/>
      <c r="U1011" s="324"/>
      <c r="Y1011" s="324"/>
      <c r="Z1011" s="324"/>
      <c r="AA1011" s="324"/>
      <c r="AB1011" s="326"/>
      <c r="AC1011" s="326"/>
    </row>
    <row r="1012" spans="2:29" s="311" customFormat="1">
      <c r="B1012" s="324"/>
      <c r="C1012" s="324"/>
      <c r="F1012" s="325"/>
      <c r="I1012" s="324"/>
      <c r="J1012" s="324"/>
      <c r="K1012" s="324"/>
      <c r="L1012" s="324"/>
      <c r="M1012" s="324"/>
      <c r="N1012" s="324"/>
      <c r="O1012" s="324"/>
      <c r="P1012" s="324"/>
      <c r="Q1012" s="324"/>
      <c r="R1012" s="324"/>
      <c r="S1012" s="324"/>
      <c r="T1012" s="324"/>
      <c r="U1012" s="324"/>
      <c r="Y1012" s="324"/>
      <c r="Z1012" s="324"/>
      <c r="AA1012" s="324"/>
      <c r="AB1012" s="326"/>
      <c r="AC1012" s="326"/>
    </row>
    <row r="1013" spans="2:29" s="311" customFormat="1">
      <c r="B1013" s="324"/>
      <c r="C1013" s="324"/>
      <c r="F1013" s="325"/>
      <c r="I1013" s="324"/>
      <c r="J1013" s="324"/>
      <c r="K1013" s="324"/>
      <c r="L1013" s="324"/>
      <c r="M1013" s="324"/>
      <c r="N1013" s="324"/>
      <c r="O1013" s="324"/>
      <c r="P1013" s="324"/>
      <c r="Q1013" s="324"/>
      <c r="R1013" s="324"/>
      <c r="S1013" s="324"/>
      <c r="T1013" s="324"/>
      <c r="U1013" s="324"/>
      <c r="Y1013" s="324"/>
      <c r="Z1013" s="324"/>
      <c r="AA1013" s="324"/>
      <c r="AB1013" s="326"/>
      <c r="AC1013" s="326"/>
    </row>
    <row r="1014" spans="2:29" s="311" customFormat="1">
      <c r="B1014" s="324"/>
      <c r="C1014" s="324"/>
      <c r="F1014" s="325"/>
      <c r="I1014" s="324"/>
      <c r="J1014" s="324"/>
      <c r="K1014" s="324"/>
      <c r="L1014" s="324"/>
      <c r="M1014" s="324"/>
      <c r="N1014" s="324"/>
      <c r="O1014" s="324"/>
      <c r="P1014" s="324"/>
      <c r="Q1014" s="324"/>
      <c r="R1014" s="324"/>
      <c r="S1014" s="324"/>
      <c r="T1014" s="324"/>
      <c r="U1014" s="324"/>
      <c r="Y1014" s="324"/>
      <c r="Z1014" s="324"/>
      <c r="AA1014" s="324"/>
      <c r="AB1014" s="326"/>
      <c r="AC1014" s="326"/>
    </row>
    <row r="1015" spans="2:29" s="311" customFormat="1">
      <c r="B1015" s="324"/>
      <c r="C1015" s="324"/>
      <c r="F1015" s="325"/>
      <c r="I1015" s="324"/>
      <c r="J1015" s="324"/>
      <c r="K1015" s="324"/>
      <c r="L1015" s="324"/>
      <c r="M1015" s="324"/>
      <c r="N1015" s="324"/>
      <c r="O1015" s="324"/>
      <c r="P1015" s="324"/>
      <c r="Q1015" s="324"/>
      <c r="R1015" s="324"/>
      <c r="S1015" s="324"/>
      <c r="T1015" s="324"/>
      <c r="U1015" s="324"/>
      <c r="Y1015" s="324"/>
      <c r="Z1015" s="324"/>
      <c r="AA1015" s="324"/>
      <c r="AB1015" s="326"/>
      <c r="AC1015" s="326"/>
    </row>
    <row r="1016" spans="2:29" s="311" customFormat="1">
      <c r="B1016" s="324"/>
      <c r="C1016" s="324"/>
      <c r="F1016" s="325"/>
      <c r="I1016" s="324"/>
      <c r="J1016" s="324"/>
      <c r="K1016" s="324"/>
      <c r="L1016" s="324"/>
      <c r="M1016" s="324"/>
      <c r="N1016" s="324"/>
      <c r="O1016" s="324"/>
      <c r="P1016" s="324"/>
      <c r="Q1016" s="324"/>
      <c r="R1016" s="324"/>
      <c r="S1016" s="324"/>
      <c r="T1016" s="324"/>
      <c r="U1016" s="324"/>
      <c r="Y1016" s="324"/>
      <c r="Z1016" s="324"/>
      <c r="AA1016" s="324"/>
      <c r="AB1016" s="326"/>
      <c r="AC1016" s="326"/>
    </row>
    <row r="1017" spans="2:29" s="311" customFormat="1">
      <c r="B1017" s="324"/>
      <c r="C1017" s="324"/>
      <c r="F1017" s="325"/>
      <c r="I1017" s="324"/>
      <c r="J1017" s="324"/>
      <c r="K1017" s="324"/>
      <c r="L1017" s="324"/>
      <c r="M1017" s="324"/>
      <c r="N1017" s="324"/>
      <c r="O1017" s="324"/>
      <c r="P1017" s="324"/>
      <c r="Q1017" s="324"/>
      <c r="R1017" s="324"/>
      <c r="S1017" s="324"/>
      <c r="T1017" s="324"/>
      <c r="U1017" s="324"/>
      <c r="Y1017" s="324"/>
      <c r="Z1017" s="324"/>
      <c r="AA1017" s="324"/>
      <c r="AB1017" s="326"/>
      <c r="AC1017" s="326"/>
    </row>
    <row r="1018" spans="2:29" s="311" customFormat="1">
      <c r="B1018" s="324"/>
      <c r="C1018" s="324"/>
      <c r="F1018" s="325"/>
      <c r="I1018" s="324"/>
      <c r="J1018" s="324"/>
      <c r="K1018" s="324"/>
      <c r="L1018" s="324"/>
      <c r="M1018" s="324"/>
      <c r="N1018" s="324"/>
      <c r="O1018" s="324"/>
      <c r="P1018" s="324"/>
      <c r="Q1018" s="324"/>
      <c r="R1018" s="324"/>
      <c r="S1018" s="324"/>
      <c r="T1018" s="324"/>
      <c r="U1018" s="324"/>
      <c r="Y1018" s="324"/>
      <c r="Z1018" s="324"/>
      <c r="AA1018" s="324"/>
      <c r="AB1018" s="326"/>
      <c r="AC1018" s="326"/>
    </row>
    <row r="1019" spans="2:29" s="311" customFormat="1">
      <c r="B1019" s="324"/>
      <c r="C1019" s="324"/>
      <c r="F1019" s="325"/>
      <c r="I1019" s="324"/>
      <c r="J1019" s="324"/>
      <c r="K1019" s="324"/>
      <c r="L1019" s="324"/>
      <c r="M1019" s="324"/>
      <c r="N1019" s="324"/>
      <c r="O1019" s="324"/>
      <c r="P1019" s="324"/>
      <c r="Q1019" s="324"/>
      <c r="R1019" s="324"/>
      <c r="S1019" s="324"/>
      <c r="T1019" s="324"/>
      <c r="U1019" s="324"/>
      <c r="Y1019" s="324"/>
      <c r="Z1019" s="324"/>
      <c r="AA1019" s="324"/>
      <c r="AB1019" s="326"/>
      <c r="AC1019" s="326"/>
    </row>
    <row r="1020" spans="2:29" s="311" customFormat="1">
      <c r="B1020" s="324"/>
      <c r="C1020" s="324"/>
      <c r="F1020" s="325"/>
      <c r="I1020" s="324"/>
      <c r="J1020" s="324"/>
      <c r="K1020" s="324"/>
      <c r="L1020" s="324"/>
      <c r="M1020" s="324"/>
      <c r="N1020" s="324"/>
      <c r="O1020" s="324"/>
      <c r="P1020" s="324"/>
      <c r="Q1020" s="324"/>
      <c r="R1020" s="324"/>
      <c r="S1020" s="324"/>
      <c r="T1020" s="324"/>
      <c r="U1020" s="324"/>
      <c r="Y1020" s="324"/>
      <c r="Z1020" s="324"/>
      <c r="AA1020" s="324"/>
      <c r="AB1020" s="326"/>
      <c r="AC1020" s="326"/>
    </row>
    <row r="1021" spans="2:29" s="311" customFormat="1">
      <c r="B1021" s="324"/>
      <c r="C1021" s="324"/>
      <c r="F1021" s="325"/>
      <c r="I1021" s="324"/>
      <c r="J1021" s="324"/>
      <c r="K1021" s="324"/>
      <c r="L1021" s="324"/>
      <c r="M1021" s="324"/>
      <c r="N1021" s="324"/>
      <c r="O1021" s="324"/>
      <c r="P1021" s="324"/>
      <c r="Q1021" s="324"/>
      <c r="R1021" s="324"/>
      <c r="S1021" s="324"/>
      <c r="T1021" s="324"/>
      <c r="U1021" s="324"/>
      <c r="Y1021" s="324"/>
      <c r="Z1021" s="324"/>
      <c r="AA1021" s="324"/>
      <c r="AB1021" s="326"/>
      <c r="AC1021" s="326"/>
    </row>
    <row r="1022" spans="2:29" s="311" customFormat="1">
      <c r="B1022" s="324"/>
      <c r="C1022" s="324"/>
      <c r="F1022" s="325"/>
      <c r="I1022" s="324"/>
      <c r="J1022" s="324"/>
      <c r="K1022" s="324"/>
      <c r="L1022" s="324"/>
      <c r="M1022" s="324"/>
      <c r="N1022" s="324"/>
      <c r="O1022" s="324"/>
      <c r="P1022" s="324"/>
      <c r="Q1022" s="324"/>
      <c r="R1022" s="324"/>
      <c r="S1022" s="324"/>
      <c r="T1022" s="324"/>
      <c r="U1022" s="324"/>
      <c r="Y1022" s="324"/>
      <c r="Z1022" s="324"/>
      <c r="AA1022" s="324"/>
      <c r="AB1022" s="326"/>
      <c r="AC1022" s="326"/>
    </row>
    <row r="1023" spans="2:29" s="311" customFormat="1">
      <c r="B1023" s="324"/>
      <c r="C1023" s="324"/>
      <c r="F1023" s="325"/>
      <c r="I1023" s="324"/>
      <c r="J1023" s="324"/>
      <c r="K1023" s="324"/>
      <c r="L1023" s="324"/>
      <c r="M1023" s="324"/>
      <c r="N1023" s="324"/>
      <c r="O1023" s="324"/>
      <c r="P1023" s="324"/>
      <c r="Q1023" s="324"/>
      <c r="R1023" s="324"/>
      <c r="S1023" s="324"/>
      <c r="T1023" s="324"/>
      <c r="U1023" s="324"/>
      <c r="Y1023" s="324"/>
      <c r="Z1023" s="324"/>
      <c r="AA1023" s="324"/>
      <c r="AB1023" s="326"/>
      <c r="AC1023" s="326"/>
    </row>
    <row r="1024" spans="2:29" s="311" customFormat="1">
      <c r="B1024" s="324"/>
      <c r="C1024" s="324"/>
      <c r="F1024" s="325"/>
      <c r="I1024" s="324"/>
      <c r="J1024" s="324"/>
      <c r="K1024" s="324"/>
      <c r="L1024" s="324"/>
      <c r="M1024" s="324"/>
      <c r="N1024" s="324"/>
      <c r="O1024" s="324"/>
      <c r="P1024" s="324"/>
      <c r="Q1024" s="324"/>
      <c r="R1024" s="324"/>
      <c r="S1024" s="324"/>
      <c r="T1024" s="324"/>
      <c r="U1024" s="324"/>
      <c r="Y1024" s="324"/>
      <c r="Z1024" s="324"/>
      <c r="AA1024" s="324"/>
      <c r="AB1024" s="326"/>
      <c r="AC1024" s="326"/>
    </row>
    <row r="1025" spans="2:29" s="311" customFormat="1">
      <c r="B1025" s="324"/>
      <c r="C1025" s="324"/>
      <c r="F1025" s="325"/>
      <c r="I1025" s="324"/>
      <c r="J1025" s="324"/>
      <c r="K1025" s="324"/>
      <c r="L1025" s="324"/>
      <c r="M1025" s="324"/>
      <c r="N1025" s="324"/>
      <c r="O1025" s="324"/>
      <c r="P1025" s="324"/>
      <c r="Q1025" s="324"/>
      <c r="R1025" s="324"/>
      <c r="S1025" s="324"/>
      <c r="T1025" s="324"/>
      <c r="U1025" s="324"/>
      <c r="Y1025" s="324"/>
      <c r="Z1025" s="324"/>
      <c r="AA1025" s="324"/>
      <c r="AB1025" s="326"/>
      <c r="AC1025" s="326"/>
    </row>
    <row r="1026" spans="2:29" s="311" customFormat="1">
      <c r="B1026" s="324"/>
      <c r="C1026" s="324"/>
      <c r="F1026" s="325"/>
      <c r="I1026" s="324"/>
      <c r="J1026" s="324"/>
      <c r="K1026" s="324"/>
      <c r="L1026" s="324"/>
      <c r="M1026" s="324"/>
      <c r="N1026" s="324"/>
      <c r="O1026" s="324"/>
      <c r="P1026" s="324"/>
      <c r="Q1026" s="324"/>
      <c r="R1026" s="324"/>
      <c r="S1026" s="324"/>
      <c r="T1026" s="324"/>
      <c r="U1026" s="324"/>
      <c r="Y1026" s="324"/>
      <c r="Z1026" s="324"/>
      <c r="AA1026" s="324"/>
      <c r="AB1026" s="326"/>
      <c r="AC1026" s="326"/>
    </row>
    <row r="1027" spans="2:29" s="311" customFormat="1">
      <c r="B1027" s="324"/>
      <c r="C1027" s="324"/>
      <c r="F1027" s="325"/>
      <c r="I1027" s="324"/>
      <c r="J1027" s="324"/>
      <c r="K1027" s="324"/>
      <c r="L1027" s="324"/>
      <c r="M1027" s="324"/>
      <c r="N1027" s="324"/>
      <c r="O1027" s="324"/>
      <c r="P1027" s="324"/>
      <c r="Q1027" s="324"/>
      <c r="R1027" s="324"/>
      <c r="S1027" s="324"/>
      <c r="T1027" s="324"/>
      <c r="U1027" s="324"/>
      <c r="Y1027" s="324"/>
      <c r="Z1027" s="324"/>
      <c r="AA1027" s="324"/>
      <c r="AB1027" s="326"/>
      <c r="AC1027" s="326"/>
    </row>
    <row r="1028" spans="2:29" s="311" customFormat="1">
      <c r="B1028" s="324"/>
      <c r="C1028" s="324"/>
      <c r="F1028" s="325"/>
      <c r="I1028" s="324"/>
      <c r="J1028" s="324"/>
      <c r="K1028" s="324"/>
      <c r="L1028" s="324"/>
      <c r="M1028" s="324"/>
      <c r="N1028" s="324"/>
      <c r="O1028" s="324"/>
      <c r="P1028" s="324"/>
      <c r="Q1028" s="324"/>
      <c r="R1028" s="324"/>
      <c r="S1028" s="324"/>
      <c r="T1028" s="324"/>
      <c r="U1028" s="324"/>
      <c r="Y1028" s="324"/>
      <c r="Z1028" s="324"/>
      <c r="AA1028" s="324"/>
      <c r="AB1028" s="326"/>
      <c r="AC1028" s="326"/>
    </row>
    <row r="1029" spans="2:29" s="311" customFormat="1">
      <c r="B1029" s="324"/>
      <c r="C1029" s="324"/>
      <c r="F1029" s="325"/>
      <c r="I1029" s="324"/>
      <c r="J1029" s="324"/>
      <c r="K1029" s="324"/>
      <c r="L1029" s="324"/>
      <c r="M1029" s="324"/>
      <c r="N1029" s="324"/>
      <c r="O1029" s="324"/>
      <c r="P1029" s="324"/>
      <c r="Q1029" s="324"/>
      <c r="R1029" s="324"/>
      <c r="S1029" s="324"/>
      <c r="T1029" s="324"/>
      <c r="U1029" s="324"/>
      <c r="Y1029" s="324"/>
      <c r="Z1029" s="324"/>
      <c r="AA1029" s="324"/>
      <c r="AB1029" s="326"/>
      <c r="AC1029" s="326"/>
    </row>
    <row r="1030" spans="2:29" s="311" customFormat="1">
      <c r="B1030" s="324"/>
      <c r="C1030" s="324"/>
      <c r="F1030" s="325"/>
      <c r="I1030" s="324"/>
      <c r="J1030" s="324"/>
      <c r="K1030" s="324"/>
      <c r="L1030" s="324"/>
      <c r="M1030" s="324"/>
      <c r="N1030" s="324"/>
      <c r="O1030" s="324"/>
      <c r="P1030" s="324"/>
      <c r="Q1030" s="324"/>
      <c r="R1030" s="324"/>
      <c r="S1030" s="324"/>
      <c r="T1030" s="324"/>
      <c r="U1030" s="324"/>
      <c r="Y1030" s="324"/>
      <c r="Z1030" s="324"/>
      <c r="AA1030" s="324"/>
      <c r="AB1030" s="326"/>
      <c r="AC1030" s="326"/>
    </row>
    <row r="1031" spans="2:29" s="311" customFormat="1">
      <c r="B1031" s="324"/>
      <c r="C1031" s="324"/>
      <c r="F1031" s="325"/>
      <c r="I1031" s="324"/>
      <c r="J1031" s="324"/>
      <c r="K1031" s="324"/>
      <c r="L1031" s="324"/>
      <c r="M1031" s="324"/>
      <c r="N1031" s="324"/>
      <c r="O1031" s="324"/>
      <c r="P1031" s="324"/>
      <c r="Q1031" s="324"/>
      <c r="R1031" s="324"/>
      <c r="S1031" s="324"/>
      <c r="T1031" s="324"/>
      <c r="U1031" s="324"/>
      <c r="Y1031" s="324"/>
      <c r="Z1031" s="324"/>
      <c r="AA1031" s="324"/>
      <c r="AB1031" s="326"/>
      <c r="AC1031" s="326"/>
    </row>
    <row r="1032" spans="2:29" s="311" customFormat="1">
      <c r="B1032" s="324"/>
      <c r="C1032" s="324"/>
      <c r="F1032" s="325"/>
      <c r="I1032" s="324"/>
      <c r="J1032" s="324"/>
      <c r="K1032" s="324"/>
      <c r="L1032" s="324"/>
      <c r="M1032" s="324"/>
      <c r="N1032" s="324"/>
      <c r="O1032" s="324"/>
      <c r="P1032" s="324"/>
      <c r="Q1032" s="324"/>
      <c r="R1032" s="324"/>
      <c r="S1032" s="324"/>
      <c r="T1032" s="324"/>
      <c r="U1032" s="324"/>
      <c r="Y1032" s="324"/>
      <c r="Z1032" s="324"/>
      <c r="AA1032" s="324"/>
      <c r="AB1032" s="326"/>
      <c r="AC1032" s="326"/>
    </row>
    <row r="1033" spans="2:29" s="311" customFormat="1">
      <c r="B1033" s="324"/>
      <c r="C1033" s="324"/>
      <c r="F1033" s="325"/>
      <c r="I1033" s="324"/>
      <c r="J1033" s="324"/>
      <c r="K1033" s="324"/>
      <c r="L1033" s="324"/>
      <c r="M1033" s="324"/>
      <c r="N1033" s="324"/>
      <c r="O1033" s="324"/>
      <c r="P1033" s="324"/>
      <c r="Q1033" s="324"/>
      <c r="R1033" s="324"/>
      <c r="S1033" s="324"/>
      <c r="T1033" s="324"/>
      <c r="U1033" s="324"/>
      <c r="Y1033" s="324"/>
      <c r="Z1033" s="324"/>
      <c r="AA1033" s="324"/>
      <c r="AB1033" s="326"/>
      <c r="AC1033" s="326"/>
    </row>
    <row r="1034" spans="2:29" s="311" customFormat="1">
      <c r="B1034" s="324"/>
      <c r="C1034" s="324"/>
      <c r="F1034" s="325"/>
      <c r="I1034" s="324"/>
      <c r="J1034" s="324"/>
      <c r="K1034" s="324"/>
      <c r="L1034" s="324"/>
      <c r="M1034" s="324"/>
      <c r="N1034" s="324"/>
      <c r="O1034" s="324"/>
      <c r="P1034" s="324"/>
      <c r="Q1034" s="324"/>
      <c r="R1034" s="324"/>
      <c r="S1034" s="324"/>
      <c r="T1034" s="324"/>
      <c r="U1034" s="324"/>
      <c r="Y1034" s="324"/>
      <c r="Z1034" s="324"/>
      <c r="AA1034" s="324"/>
      <c r="AB1034" s="326"/>
      <c r="AC1034" s="326"/>
    </row>
    <row r="1035" spans="2:29" s="311" customFormat="1">
      <c r="B1035" s="324"/>
      <c r="C1035" s="324"/>
      <c r="F1035" s="325"/>
      <c r="I1035" s="324"/>
      <c r="J1035" s="324"/>
      <c r="K1035" s="324"/>
      <c r="L1035" s="324"/>
      <c r="M1035" s="324"/>
      <c r="N1035" s="324"/>
      <c r="O1035" s="324"/>
      <c r="P1035" s="324"/>
      <c r="Q1035" s="324"/>
      <c r="R1035" s="324"/>
      <c r="S1035" s="324"/>
      <c r="T1035" s="324"/>
      <c r="U1035" s="324"/>
      <c r="Y1035" s="324"/>
      <c r="Z1035" s="324"/>
      <c r="AA1035" s="324"/>
      <c r="AB1035" s="326"/>
      <c r="AC1035" s="326"/>
    </row>
    <row r="1036" spans="2:29" s="311" customFormat="1">
      <c r="B1036" s="324"/>
      <c r="C1036" s="324"/>
      <c r="F1036" s="325"/>
      <c r="I1036" s="324"/>
      <c r="J1036" s="324"/>
      <c r="K1036" s="324"/>
      <c r="L1036" s="324"/>
      <c r="M1036" s="324"/>
      <c r="N1036" s="324"/>
      <c r="O1036" s="324"/>
      <c r="P1036" s="324"/>
      <c r="Q1036" s="324"/>
      <c r="R1036" s="324"/>
      <c r="S1036" s="324"/>
      <c r="T1036" s="324"/>
      <c r="U1036" s="324"/>
      <c r="Y1036" s="324"/>
      <c r="Z1036" s="324"/>
      <c r="AA1036" s="324"/>
      <c r="AB1036" s="326"/>
      <c r="AC1036" s="326"/>
    </row>
    <row r="1037" spans="2:29" s="311" customFormat="1">
      <c r="B1037" s="324"/>
      <c r="C1037" s="324"/>
      <c r="F1037" s="325"/>
      <c r="I1037" s="324"/>
      <c r="J1037" s="324"/>
      <c r="K1037" s="324"/>
      <c r="L1037" s="324"/>
      <c r="M1037" s="324"/>
      <c r="N1037" s="324"/>
      <c r="O1037" s="324"/>
      <c r="P1037" s="324"/>
      <c r="Q1037" s="324"/>
      <c r="R1037" s="324"/>
      <c r="S1037" s="324"/>
      <c r="T1037" s="324"/>
      <c r="U1037" s="324"/>
      <c r="Y1037" s="324"/>
      <c r="Z1037" s="324"/>
      <c r="AA1037" s="324"/>
      <c r="AB1037" s="326"/>
      <c r="AC1037" s="326"/>
    </row>
    <row r="1038" spans="2:29" s="311" customFormat="1">
      <c r="B1038" s="324"/>
      <c r="C1038" s="324"/>
      <c r="F1038" s="325"/>
      <c r="I1038" s="324"/>
      <c r="J1038" s="324"/>
      <c r="K1038" s="324"/>
      <c r="L1038" s="324"/>
      <c r="M1038" s="324"/>
      <c r="N1038" s="324"/>
      <c r="O1038" s="324"/>
      <c r="P1038" s="324"/>
      <c r="Q1038" s="324"/>
      <c r="R1038" s="324"/>
      <c r="S1038" s="324"/>
      <c r="T1038" s="324"/>
      <c r="U1038" s="324"/>
      <c r="Y1038" s="324"/>
      <c r="Z1038" s="324"/>
      <c r="AA1038" s="324"/>
      <c r="AB1038" s="326"/>
      <c r="AC1038" s="326"/>
    </row>
    <row r="1039" spans="2:29" s="311" customFormat="1">
      <c r="B1039" s="324"/>
      <c r="C1039" s="324"/>
      <c r="F1039" s="325"/>
      <c r="I1039" s="324"/>
      <c r="J1039" s="324"/>
      <c r="K1039" s="324"/>
      <c r="L1039" s="324"/>
      <c r="M1039" s="324"/>
      <c r="N1039" s="324"/>
      <c r="O1039" s="324"/>
      <c r="P1039" s="324"/>
      <c r="Q1039" s="324"/>
      <c r="R1039" s="324"/>
      <c r="S1039" s="324"/>
      <c r="T1039" s="324"/>
      <c r="U1039" s="324"/>
      <c r="Y1039" s="324"/>
      <c r="Z1039" s="324"/>
      <c r="AA1039" s="324"/>
      <c r="AB1039" s="326"/>
      <c r="AC1039" s="326"/>
    </row>
    <row r="1040" spans="2:29" s="311" customFormat="1">
      <c r="B1040" s="324"/>
      <c r="C1040" s="324"/>
      <c r="F1040" s="325"/>
      <c r="I1040" s="324"/>
      <c r="J1040" s="324"/>
      <c r="K1040" s="324"/>
      <c r="L1040" s="324"/>
      <c r="M1040" s="324"/>
      <c r="N1040" s="324"/>
      <c r="O1040" s="324"/>
      <c r="P1040" s="324"/>
      <c r="Q1040" s="324"/>
      <c r="R1040" s="324"/>
      <c r="S1040" s="324"/>
      <c r="T1040" s="324"/>
      <c r="U1040" s="324"/>
      <c r="Y1040" s="324"/>
      <c r="Z1040" s="324"/>
      <c r="AA1040" s="324"/>
      <c r="AB1040" s="326"/>
      <c r="AC1040" s="326"/>
    </row>
    <row r="1041" spans="2:29" s="311" customFormat="1">
      <c r="B1041" s="324"/>
      <c r="C1041" s="324"/>
      <c r="F1041" s="325"/>
      <c r="I1041" s="324"/>
      <c r="J1041" s="324"/>
      <c r="K1041" s="324"/>
      <c r="L1041" s="324"/>
      <c r="M1041" s="324"/>
      <c r="N1041" s="324"/>
      <c r="O1041" s="324"/>
      <c r="P1041" s="324"/>
      <c r="Q1041" s="324"/>
      <c r="R1041" s="324"/>
      <c r="S1041" s="324"/>
      <c r="T1041" s="324"/>
      <c r="U1041" s="324"/>
      <c r="Y1041" s="324"/>
      <c r="Z1041" s="324"/>
      <c r="AA1041" s="324"/>
      <c r="AB1041" s="326"/>
      <c r="AC1041" s="326"/>
    </row>
    <row r="1042" spans="2:29" s="311" customFormat="1">
      <c r="B1042" s="324"/>
      <c r="C1042" s="324"/>
      <c r="F1042" s="325"/>
      <c r="I1042" s="324"/>
      <c r="J1042" s="324"/>
      <c r="K1042" s="324"/>
      <c r="L1042" s="324"/>
      <c r="M1042" s="324"/>
      <c r="N1042" s="324"/>
      <c r="O1042" s="324"/>
      <c r="P1042" s="324"/>
      <c r="Q1042" s="324"/>
      <c r="R1042" s="324"/>
      <c r="S1042" s="324"/>
      <c r="T1042" s="324"/>
      <c r="U1042" s="324"/>
      <c r="Y1042" s="324"/>
      <c r="Z1042" s="324"/>
      <c r="AA1042" s="324"/>
      <c r="AB1042" s="326"/>
      <c r="AC1042" s="326"/>
    </row>
    <row r="1043" spans="2:29" s="311" customFormat="1">
      <c r="B1043" s="324"/>
      <c r="C1043" s="324"/>
      <c r="F1043" s="325"/>
      <c r="I1043" s="324"/>
      <c r="J1043" s="324"/>
      <c r="K1043" s="324"/>
      <c r="L1043" s="324"/>
      <c r="M1043" s="324"/>
      <c r="N1043" s="324"/>
      <c r="O1043" s="324"/>
      <c r="P1043" s="324"/>
      <c r="Q1043" s="324"/>
      <c r="R1043" s="324"/>
      <c r="S1043" s="324"/>
      <c r="T1043" s="324"/>
      <c r="U1043" s="324"/>
      <c r="Y1043" s="324"/>
      <c r="Z1043" s="324"/>
      <c r="AA1043" s="324"/>
      <c r="AB1043" s="326"/>
      <c r="AC1043" s="326"/>
    </row>
    <row r="1044" spans="2:29" s="311" customFormat="1">
      <c r="B1044" s="324"/>
      <c r="C1044" s="324"/>
      <c r="F1044" s="325"/>
      <c r="I1044" s="324"/>
      <c r="J1044" s="324"/>
      <c r="K1044" s="324"/>
      <c r="L1044" s="324"/>
      <c r="M1044" s="324"/>
      <c r="N1044" s="324"/>
      <c r="O1044" s="324"/>
      <c r="P1044" s="324"/>
      <c r="Q1044" s="324"/>
      <c r="R1044" s="324"/>
      <c r="S1044" s="324"/>
      <c r="T1044" s="324"/>
      <c r="U1044" s="324"/>
      <c r="Y1044" s="324"/>
      <c r="Z1044" s="324"/>
      <c r="AA1044" s="324"/>
      <c r="AB1044" s="326"/>
      <c r="AC1044" s="326"/>
    </row>
    <row r="1045" spans="2:29" s="311" customFormat="1">
      <c r="B1045" s="324"/>
      <c r="C1045" s="324"/>
      <c r="F1045" s="325"/>
      <c r="I1045" s="324"/>
      <c r="J1045" s="324"/>
      <c r="K1045" s="324"/>
      <c r="L1045" s="324"/>
      <c r="M1045" s="324"/>
      <c r="N1045" s="324"/>
      <c r="O1045" s="324"/>
      <c r="P1045" s="324"/>
      <c r="Q1045" s="324"/>
      <c r="R1045" s="324"/>
      <c r="S1045" s="324"/>
      <c r="T1045" s="324"/>
      <c r="U1045" s="324"/>
      <c r="Y1045" s="324"/>
      <c r="Z1045" s="324"/>
      <c r="AA1045" s="324"/>
      <c r="AB1045" s="326"/>
      <c r="AC1045" s="326"/>
    </row>
    <row r="1046" spans="2:29" s="311" customFormat="1">
      <c r="B1046" s="324"/>
      <c r="C1046" s="324"/>
      <c r="F1046" s="325"/>
      <c r="I1046" s="324"/>
      <c r="J1046" s="324"/>
      <c r="K1046" s="324"/>
      <c r="L1046" s="324"/>
      <c r="M1046" s="324"/>
      <c r="N1046" s="324"/>
      <c r="O1046" s="324"/>
      <c r="P1046" s="324"/>
      <c r="Q1046" s="324"/>
      <c r="R1046" s="324"/>
      <c r="S1046" s="324"/>
      <c r="T1046" s="324"/>
      <c r="U1046" s="324"/>
      <c r="Y1046" s="324"/>
      <c r="Z1046" s="324"/>
      <c r="AA1046" s="324"/>
      <c r="AB1046" s="326"/>
      <c r="AC1046" s="326"/>
    </row>
    <row r="1047" spans="2:29" s="311" customFormat="1">
      <c r="B1047" s="324"/>
      <c r="C1047" s="324"/>
      <c r="F1047" s="325"/>
      <c r="I1047" s="324"/>
      <c r="J1047" s="324"/>
      <c r="K1047" s="324"/>
      <c r="L1047" s="324"/>
      <c r="M1047" s="324"/>
      <c r="N1047" s="324"/>
      <c r="O1047" s="324"/>
      <c r="P1047" s="324"/>
      <c r="Q1047" s="324"/>
      <c r="R1047" s="324"/>
      <c r="S1047" s="324"/>
      <c r="T1047" s="324"/>
      <c r="U1047" s="324"/>
      <c r="Y1047" s="324"/>
      <c r="Z1047" s="324"/>
      <c r="AA1047" s="324"/>
      <c r="AB1047" s="326"/>
      <c r="AC1047" s="326"/>
    </row>
    <row r="1048" spans="2:29" s="311" customFormat="1">
      <c r="B1048" s="324"/>
      <c r="C1048" s="324"/>
      <c r="F1048" s="325"/>
      <c r="I1048" s="324"/>
      <c r="J1048" s="324"/>
      <c r="K1048" s="324"/>
      <c r="L1048" s="324"/>
      <c r="M1048" s="324"/>
      <c r="N1048" s="324"/>
      <c r="O1048" s="324"/>
      <c r="P1048" s="324"/>
      <c r="Q1048" s="324"/>
      <c r="R1048" s="324"/>
      <c r="S1048" s="324"/>
      <c r="T1048" s="324"/>
      <c r="U1048" s="324"/>
      <c r="Y1048" s="324"/>
      <c r="Z1048" s="324"/>
      <c r="AA1048" s="324"/>
      <c r="AB1048" s="326"/>
      <c r="AC1048" s="326"/>
    </row>
    <row r="1049" spans="2:29" s="311" customFormat="1">
      <c r="B1049" s="324"/>
      <c r="C1049" s="324"/>
      <c r="F1049" s="325"/>
      <c r="I1049" s="324"/>
      <c r="J1049" s="324"/>
      <c r="K1049" s="324"/>
      <c r="L1049" s="324"/>
      <c r="M1049" s="324"/>
      <c r="N1049" s="324"/>
      <c r="O1049" s="324"/>
      <c r="P1049" s="324"/>
      <c r="Q1049" s="324"/>
      <c r="R1049" s="324"/>
      <c r="S1049" s="324"/>
      <c r="T1049" s="324"/>
      <c r="U1049" s="324"/>
      <c r="Y1049" s="324"/>
      <c r="Z1049" s="324"/>
      <c r="AA1049" s="324"/>
      <c r="AB1049" s="326"/>
      <c r="AC1049" s="326"/>
    </row>
    <row r="1050" spans="2:29" s="311" customFormat="1">
      <c r="B1050" s="324"/>
      <c r="C1050" s="324"/>
      <c r="F1050" s="325"/>
      <c r="I1050" s="324"/>
      <c r="J1050" s="324"/>
      <c r="K1050" s="324"/>
      <c r="L1050" s="324"/>
      <c r="M1050" s="324"/>
      <c r="N1050" s="324"/>
      <c r="O1050" s="324"/>
      <c r="P1050" s="324"/>
      <c r="Q1050" s="324"/>
      <c r="R1050" s="324"/>
      <c r="S1050" s="324"/>
      <c r="T1050" s="324"/>
      <c r="U1050" s="324"/>
      <c r="Y1050" s="324"/>
      <c r="Z1050" s="324"/>
      <c r="AA1050" s="324"/>
      <c r="AB1050" s="326"/>
      <c r="AC1050" s="326"/>
    </row>
    <row r="1051" spans="2:29" s="311" customFormat="1">
      <c r="B1051" s="324"/>
      <c r="C1051" s="324"/>
      <c r="F1051" s="325"/>
      <c r="I1051" s="324"/>
      <c r="J1051" s="324"/>
      <c r="K1051" s="324"/>
      <c r="L1051" s="324"/>
      <c r="M1051" s="324"/>
      <c r="N1051" s="324"/>
      <c r="O1051" s="324"/>
      <c r="P1051" s="324"/>
      <c r="Q1051" s="324"/>
      <c r="R1051" s="324"/>
      <c r="S1051" s="324"/>
      <c r="T1051" s="324"/>
      <c r="U1051" s="324"/>
      <c r="Y1051" s="324"/>
      <c r="Z1051" s="324"/>
      <c r="AA1051" s="324"/>
      <c r="AB1051" s="326"/>
      <c r="AC1051" s="326"/>
    </row>
    <row r="1052" spans="2:29" s="311" customFormat="1">
      <c r="B1052" s="324"/>
      <c r="C1052" s="324"/>
      <c r="F1052" s="325"/>
      <c r="I1052" s="324"/>
      <c r="J1052" s="324"/>
      <c r="K1052" s="324"/>
      <c r="L1052" s="324"/>
      <c r="M1052" s="324"/>
      <c r="N1052" s="324"/>
      <c r="O1052" s="324"/>
      <c r="P1052" s="324"/>
      <c r="Q1052" s="324"/>
      <c r="R1052" s="324"/>
      <c r="S1052" s="324"/>
      <c r="T1052" s="324"/>
      <c r="U1052" s="324"/>
      <c r="Y1052" s="324"/>
      <c r="Z1052" s="324"/>
      <c r="AA1052" s="324"/>
      <c r="AB1052" s="326"/>
      <c r="AC1052" s="326"/>
    </row>
    <row r="1053" spans="2:29" s="311" customFormat="1">
      <c r="B1053" s="324"/>
      <c r="C1053" s="324"/>
      <c r="F1053" s="325"/>
      <c r="I1053" s="324"/>
      <c r="J1053" s="324"/>
      <c r="K1053" s="324"/>
      <c r="L1053" s="324"/>
      <c r="M1053" s="324"/>
      <c r="N1053" s="324"/>
      <c r="O1053" s="324"/>
      <c r="P1053" s="324"/>
      <c r="Q1053" s="324"/>
      <c r="R1053" s="324"/>
      <c r="S1053" s="324"/>
      <c r="T1053" s="324"/>
      <c r="U1053" s="324"/>
      <c r="Y1053" s="324"/>
      <c r="Z1053" s="324"/>
      <c r="AA1053" s="324"/>
      <c r="AB1053" s="326"/>
      <c r="AC1053" s="326"/>
    </row>
    <row r="1054" spans="2:29" s="311" customFormat="1">
      <c r="B1054" s="324"/>
      <c r="C1054" s="324"/>
      <c r="F1054" s="325"/>
      <c r="I1054" s="324"/>
      <c r="J1054" s="324"/>
      <c r="K1054" s="324"/>
      <c r="L1054" s="324"/>
      <c r="M1054" s="324"/>
      <c r="N1054" s="324"/>
      <c r="O1054" s="324"/>
      <c r="P1054" s="324"/>
      <c r="Q1054" s="324"/>
      <c r="R1054" s="324"/>
      <c r="S1054" s="324"/>
      <c r="T1054" s="324"/>
      <c r="U1054" s="324"/>
      <c r="Y1054" s="324"/>
      <c r="Z1054" s="324"/>
      <c r="AA1054" s="324"/>
      <c r="AB1054" s="326"/>
      <c r="AC1054" s="326"/>
    </row>
    <row r="1055" spans="2:29" s="311" customFormat="1">
      <c r="B1055" s="324"/>
      <c r="C1055" s="324"/>
      <c r="F1055" s="325"/>
      <c r="I1055" s="324"/>
      <c r="J1055" s="324"/>
      <c r="K1055" s="324"/>
      <c r="L1055" s="324"/>
      <c r="M1055" s="324"/>
      <c r="N1055" s="324"/>
      <c r="O1055" s="324"/>
      <c r="P1055" s="324"/>
      <c r="Q1055" s="324"/>
      <c r="R1055" s="324"/>
      <c r="S1055" s="324"/>
      <c r="T1055" s="324"/>
      <c r="U1055" s="324"/>
      <c r="Y1055" s="324"/>
      <c r="Z1055" s="324"/>
      <c r="AA1055" s="324"/>
      <c r="AB1055" s="326"/>
      <c r="AC1055" s="326"/>
    </row>
    <row r="1056" spans="2:29" s="311" customFormat="1">
      <c r="B1056" s="324"/>
      <c r="C1056" s="324"/>
      <c r="F1056" s="325"/>
      <c r="I1056" s="324"/>
      <c r="J1056" s="324"/>
      <c r="K1056" s="324"/>
      <c r="L1056" s="324"/>
      <c r="M1056" s="324"/>
      <c r="N1056" s="324"/>
      <c r="O1056" s="324"/>
      <c r="P1056" s="324"/>
      <c r="Q1056" s="324"/>
      <c r="R1056" s="324"/>
      <c r="S1056" s="324"/>
      <c r="T1056" s="324"/>
      <c r="U1056" s="324"/>
      <c r="Y1056" s="324"/>
      <c r="Z1056" s="324"/>
      <c r="AA1056" s="324"/>
      <c r="AB1056" s="326"/>
      <c r="AC1056" s="326"/>
    </row>
    <row r="1057" spans="2:29" s="311" customFormat="1">
      <c r="B1057" s="324"/>
      <c r="C1057" s="324"/>
      <c r="F1057" s="325"/>
      <c r="I1057" s="324"/>
      <c r="J1057" s="324"/>
      <c r="K1057" s="324"/>
      <c r="L1057" s="324"/>
      <c r="M1057" s="324"/>
      <c r="N1057" s="324"/>
      <c r="O1057" s="324"/>
      <c r="P1057" s="324"/>
      <c r="Q1057" s="324"/>
      <c r="R1057" s="324"/>
      <c r="S1057" s="324"/>
      <c r="T1057" s="324"/>
      <c r="U1057" s="324"/>
      <c r="Y1057" s="324"/>
      <c r="Z1057" s="324"/>
      <c r="AA1057" s="324"/>
      <c r="AB1057" s="326"/>
      <c r="AC1057" s="326"/>
    </row>
    <row r="1058" spans="2:29" s="311" customFormat="1">
      <c r="B1058" s="324"/>
      <c r="C1058" s="324"/>
      <c r="F1058" s="325"/>
      <c r="I1058" s="324"/>
      <c r="J1058" s="324"/>
      <c r="K1058" s="324"/>
      <c r="L1058" s="324"/>
      <c r="M1058" s="324"/>
      <c r="N1058" s="324"/>
      <c r="O1058" s="324"/>
      <c r="P1058" s="324"/>
      <c r="Q1058" s="324"/>
      <c r="R1058" s="324"/>
      <c r="S1058" s="324"/>
      <c r="T1058" s="324"/>
      <c r="U1058" s="324"/>
      <c r="Y1058" s="324"/>
      <c r="Z1058" s="324"/>
      <c r="AA1058" s="324"/>
      <c r="AB1058" s="326"/>
      <c r="AC1058" s="326"/>
    </row>
    <row r="1059" spans="2:29" s="311" customFormat="1">
      <c r="B1059" s="324"/>
      <c r="C1059" s="324"/>
      <c r="F1059" s="325"/>
      <c r="I1059" s="324"/>
      <c r="J1059" s="324"/>
      <c r="K1059" s="324"/>
      <c r="L1059" s="324"/>
      <c r="M1059" s="324"/>
      <c r="N1059" s="324"/>
      <c r="O1059" s="324"/>
      <c r="P1059" s="324"/>
      <c r="Q1059" s="324"/>
      <c r="R1059" s="324"/>
      <c r="S1059" s="324"/>
      <c r="T1059" s="324"/>
      <c r="U1059" s="324"/>
      <c r="Y1059" s="324"/>
      <c r="Z1059" s="324"/>
      <c r="AA1059" s="324"/>
      <c r="AB1059" s="326"/>
      <c r="AC1059" s="326"/>
    </row>
    <row r="1060" spans="2:29" s="311" customFormat="1">
      <c r="B1060" s="324"/>
      <c r="C1060" s="324"/>
      <c r="F1060" s="325"/>
      <c r="I1060" s="324"/>
      <c r="J1060" s="324"/>
      <c r="K1060" s="324"/>
      <c r="L1060" s="324"/>
      <c r="M1060" s="324"/>
      <c r="N1060" s="324"/>
      <c r="O1060" s="324"/>
      <c r="P1060" s="324"/>
      <c r="Q1060" s="324"/>
      <c r="R1060" s="324"/>
      <c r="S1060" s="324"/>
      <c r="T1060" s="324"/>
      <c r="U1060" s="324"/>
      <c r="Y1060" s="324"/>
      <c r="Z1060" s="324"/>
      <c r="AA1060" s="324"/>
      <c r="AB1060" s="326"/>
      <c r="AC1060" s="326"/>
    </row>
    <row r="1061" spans="2:29" s="311" customFormat="1">
      <c r="B1061" s="324"/>
      <c r="C1061" s="324"/>
      <c r="F1061" s="325"/>
      <c r="I1061" s="324"/>
      <c r="J1061" s="324"/>
      <c r="K1061" s="324"/>
      <c r="L1061" s="324"/>
      <c r="M1061" s="324"/>
      <c r="N1061" s="324"/>
      <c r="O1061" s="324"/>
      <c r="P1061" s="324"/>
      <c r="Q1061" s="324"/>
      <c r="R1061" s="324"/>
      <c r="S1061" s="324"/>
      <c r="T1061" s="324"/>
      <c r="U1061" s="324"/>
      <c r="Y1061" s="324"/>
      <c r="Z1061" s="324"/>
      <c r="AA1061" s="324"/>
      <c r="AB1061" s="326"/>
      <c r="AC1061" s="326"/>
    </row>
    <row r="1062" spans="2:29" s="311" customFormat="1">
      <c r="B1062" s="324"/>
      <c r="C1062" s="324"/>
      <c r="F1062" s="325"/>
      <c r="I1062" s="324"/>
      <c r="J1062" s="324"/>
      <c r="K1062" s="324"/>
      <c r="L1062" s="324"/>
      <c r="M1062" s="324"/>
      <c r="N1062" s="324"/>
      <c r="O1062" s="324"/>
      <c r="P1062" s="324"/>
      <c r="Q1062" s="324"/>
      <c r="R1062" s="324"/>
      <c r="S1062" s="324"/>
      <c r="T1062" s="324"/>
      <c r="U1062" s="324"/>
      <c r="Y1062" s="324"/>
      <c r="Z1062" s="324"/>
      <c r="AA1062" s="324"/>
      <c r="AB1062" s="326"/>
      <c r="AC1062" s="326"/>
    </row>
    <row r="1063" spans="2:29" s="311" customFormat="1">
      <c r="B1063" s="324"/>
      <c r="C1063" s="324"/>
      <c r="F1063" s="325"/>
      <c r="I1063" s="324"/>
      <c r="J1063" s="324"/>
      <c r="K1063" s="324"/>
      <c r="L1063" s="324"/>
      <c r="M1063" s="324"/>
      <c r="N1063" s="324"/>
      <c r="O1063" s="324"/>
      <c r="P1063" s="324"/>
      <c r="Q1063" s="324"/>
      <c r="R1063" s="324"/>
      <c r="S1063" s="324"/>
      <c r="T1063" s="324"/>
      <c r="U1063" s="324"/>
      <c r="Y1063" s="324"/>
      <c r="Z1063" s="324"/>
      <c r="AA1063" s="324"/>
      <c r="AB1063" s="326"/>
      <c r="AC1063" s="326"/>
    </row>
    <row r="1064" spans="2:29" s="311" customFormat="1">
      <c r="B1064" s="324"/>
      <c r="C1064" s="324"/>
      <c r="F1064" s="325"/>
      <c r="I1064" s="324"/>
      <c r="J1064" s="324"/>
      <c r="K1064" s="324"/>
      <c r="L1064" s="324"/>
      <c r="M1064" s="324"/>
      <c r="N1064" s="324"/>
      <c r="O1064" s="324"/>
      <c r="P1064" s="324"/>
      <c r="Q1064" s="324"/>
      <c r="R1064" s="324"/>
      <c r="S1064" s="324"/>
      <c r="T1064" s="324"/>
      <c r="U1064" s="324"/>
      <c r="Y1064" s="324"/>
      <c r="Z1064" s="324"/>
      <c r="AA1064" s="324"/>
      <c r="AB1064" s="326"/>
      <c r="AC1064" s="326"/>
    </row>
    <row r="1065" spans="2:29" s="311" customFormat="1">
      <c r="B1065" s="324"/>
      <c r="C1065" s="324"/>
      <c r="F1065" s="325"/>
      <c r="I1065" s="324"/>
      <c r="J1065" s="324"/>
      <c r="K1065" s="324"/>
      <c r="L1065" s="324"/>
      <c r="M1065" s="324"/>
      <c r="N1065" s="324"/>
      <c r="O1065" s="324"/>
      <c r="P1065" s="324"/>
      <c r="Q1065" s="324"/>
      <c r="R1065" s="324"/>
      <c r="S1065" s="324"/>
      <c r="T1065" s="324"/>
      <c r="U1065" s="324"/>
      <c r="Y1065" s="324"/>
      <c r="Z1065" s="324"/>
      <c r="AA1065" s="324"/>
      <c r="AB1065" s="326"/>
      <c r="AC1065" s="326"/>
    </row>
    <row r="1066" spans="2:29" s="311" customFormat="1">
      <c r="B1066" s="324"/>
      <c r="C1066" s="324"/>
      <c r="F1066" s="325"/>
      <c r="I1066" s="324"/>
      <c r="J1066" s="324"/>
      <c r="K1066" s="324"/>
      <c r="L1066" s="324"/>
      <c r="M1066" s="324"/>
      <c r="N1066" s="324"/>
      <c r="O1066" s="324"/>
      <c r="P1066" s="324"/>
      <c r="Q1066" s="324"/>
      <c r="R1066" s="324"/>
      <c r="S1066" s="324"/>
      <c r="T1066" s="324"/>
      <c r="U1066" s="324"/>
      <c r="Y1066" s="324"/>
      <c r="Z1066" s="324"/>
      <c r="AA1066" s="324"/>
      <c r="AB1066" s="326"/>
      <c r="AC1066" s="326"/>
    </row>
    <row r="1067" spans="2:29" s="311" customFormat="1">
      <c r="B1067" s="324"/>
      <c r="C1067" s="324"/>
      <c r="F1067" s="325"/>
      <c r="I1067" s="324"/>
      <c r="J1067" s="324"/>
      <c r="K1067" s="324"/>
      <c r="L1067" s="324"/>
      <c r="M1067" s="324"/>
      <c r="N1067" s="324"/>
      <c r="O1067" s="324"/>
      <c r="P1067" s="324"/>
      <c r="Q1067" s="324"/>
      <c r="R1067" s="324"/>
      <c r="S1067" s="324"/>
      <c r="T1067" s="324"/>
      <c r="U1067" s="324"/>
      <c r="Y1067" s="324"/>
      <c r="Z1067" s="324"/>
      <c r="AA1067" s="324"/>
      <c r="AB1067" s="326"/>
      <c r="AC1067" s="326"/>
    </row>
    <row r="1068" spans="2:29" s="311" customFormat="1">
      <c r="B1068" s="324"/>
      <c r="C1068" s="324"/>
      <c r="F1068" s="325"/>
      <c r="I1068" s="324"/>
      <c r="J1068" s="324"/>
      <c r="K1068" s="324"/>
      <c r="L1068" s="324"/>
      <c r="M1068" s="324"/>
      <c r="N1068" s="324"/>
      <c r="O1068" s="324"/>
      <c r="P1068" s="324"/>
      <c r="Q1068" s="324"/>
      <c r="R1068" s="324"/>
      <c r="S1068" s="324"/>
      <c r="T1068" s="324"/>
      <c r="U1068" s="324"/>
      <c r="Y1068" s="324"/>
      <c r="Z1068" s="324"/>
      <c r="AA1068" s="324"/>
      <c r="AB1068" s="326"/>
      <c r="AC1068" s="326"/>
    </row>
    <row r="1069" spans="2:29" s="311" customFormat="1">
      <c r="B1069" s="324"/>
      <c r="C1069" s="324"/>
      <c r="F1069" s="325"/>
      <c r="I1069" s="324"/>
      <c r="J1069" s="324"/>
      <c r="K1069" s="324"/>
      <c r="L1069" s="324"/>
      <c r="M1069" s="324"/>
      <c r="N1069" s="324"/>
      <c r="O1069" s="324"/>
      <c r="P1069" s="324"/>
      <c r="Q1069" s="324"/>
      <c r="R1069" s="324"/>
      <c r="S1069" s="324"/>
      <c r="T1069" s="324"/>
      <c r="U1069" s="324"/>
      <c r="Y1069" s="324"/>
      <c r="Z1069" s="324"/>
      <c r="AA1069" s="324"/>
      <c r="AB1069" s="326"/>
      <c r="AC1069" s="326"/>
    </row>
    <row r="1070" spans="2:29" s="311" customFormat="1">
      <c r="B1070" s="324"/>
      <c r="C1070" s="324"/>
      <c r="F1070" s="325"/>
      <c r="I1070" s="324"/>
      <c r="J1070" s="324"/>
      <c r="K1070" s="324"/>
      <c r="L1070" s="324"/>
      <c r="M1070" s="324"/>
      <c r="N1070" s="324"/>
      <c r="O1070" s="324"/>
      <c r="P1070" s="324"/>
      <c r="Q1070" s="324"/>
      <c r="R1070" s="324"/>
      <c r="S1070" s="324"/>
      <c r="T1070" s="324"/>
      <c r="U1070" s="324"/>
      <c r="Y1070" s="324"/>
      <c r="Z1070" s="324"/>
      <c r="AA1070" s="324"/>
      <c r="AB1070" s="326"/>
      <c r="AC1070" s="326"/>
    </row>
    <row r="1071" spans="2:29" s="311" customFormat="1">
      <c r="B1071" s="324"/>
      <c r="C1071" s="324"/>
      <c r="F1071" s="325"/>
      <c r="I1071" s="324"/>
      <c r="J1071" s="324"/>
      <c r="K1071" s="324"/>
      <c r="L1071" s="324"/>
      <c r="M1071" s="324"/>
      <c r="N1071" s="324"/>
      <c r="O1071" s="324"/>
      <c r="P1071" s="324"/>
      <c r="Q1071" s="324"/>
      <c r="R1071" s="324"/>
      <c r="S1071" s="324"/>
      <c r="T1071" s="324"/>
      <c r="U1071" s="324"/>
      <c r="Y1071" s="324"/>
      <c r="Z1071" s="324"/>
      <c r="AA1071" s="324"/>
      <c r="AB1071" s="326"/>
      <c r="AC1071" s="326"/>
    </row>
    <row r="1072" spans="2:29" s="311" customFormat="1">
      <c r="B1072" s="324"/>
      <c r="C1072" s="324"/>
      <c r="F1072" s="325"/>
      <c r="I1072" s="324"/>
      <c r="J1072" s="324"/>
      <c r="K1072" s="324"/>
      <c r="L1072" s="324"/>
      <c r="M1072" s="324"/>
      <c r="N1072" s="324"/>
      <c r="O1072" s="324"/>
      <c r="P1072" s="324"/>
      <c r="Q1072" s="324"/>
      <c r="R1072" s="324"/>
      <c r="S1072" s="324"/>
      <c r="T1072" s="324"/>
      <c r="U1072" s="324"/>
      <c r="Y1072" s="324"/>
      <c r="Z1072" s="324"/>
      <c r="AA1072" s="324"/>
      <c r="AB1072" s="326"/>
      <c r="AC1072" s="326"/>
    </row>
    <row r="1073" spans="2:29" s="311" customFormat="1">
      <c r="B1073" s="324"/>
      <c r="C1073" s="324"/>
      <c r="F1073" s="325"/>
      <c r="I1073" s="324"/>
      <c r="J1073" s="324"/>
      <c r="K1073" s="324"/>
      <c r="L1073" s="324"/>
      <c r="M1073" s="324"/>
      <c r="N1073" s="324"/>
      <c r="O1073" s="324"/>
      <c r="P1073" s="324"/>
      <c r="Q1073" s="324"/>
      <c r="R1073" s="324"/>
      <c r="S1073" s="324"/>
      <c r="T1073" s="324"/>
      <c r="U1073" s="324"/>
      <c r="Y1073" s="324"/>
      <c r="Z1073" s="324"/>
      <c r="AA1073" s="324"/>
      <c r="AB1073" s="326"/>
      <c r="AC1073" s="326"/>
    </row>
    <row r="1074" spans="2:29" s="311" customFormat="1">
      <c r="B1074" s="324"/>
      <c r="C1074" s="324"/>
      <c r="F1074" s="325"/>
      <c r="I1074" s="324"/>
      <c r="J1074" s="324"/>
      <c r="K1074" s="324"/>
      <c r="L1074" s="324"/>
      <c r="M1074" s="324"/>
      <c r="N1074" s="324"/>
      <c r="O1074" s="324"/>
      <c r="P1074" s="324"/>
      <c r="Q1074" s="324"/>
      <c r="R1074" s="324"/>
      <c r="S1074" s="324"/>
      <c r="T1074" s="324"/>
      <c r="U1074" s="324"/>
      <c r="Y1074" s="324"/>
      <c r="Z1074" s="324"/>
      <c r="AA1074" s="324"/>
      <c r="AB1074" s="326"/>
      <c r="AC1074" s="326"/>
    </row>
    <row r="1075" spans="2:29" s="311" customFormat="1">
      <c r="B1075" s="324"/>
      <c r="C1075" s="324"/>
      <c r="F1075" s="325"/>
      <c r="I1075" s="324"/>
      <c r="J1075" s="324"/>
      <c r="K1075" s="324"/>
      <c r="L1075" s="324"/>
      <c r="M1075" s="324"/>
      <c r="N1075" s="324"/>
      <c r="O1075" s="324"/>
      <c r="P1075" s="324"/>
      <c r="Q1075" s="324"/>
      <c r="R1075" s="324"/>
      <c r="S1075" s="324"/>
      <c r="T1075" s="324"/>
      <c r="U1075" s="324"/>
      <c r="Y1075" s="324"/>
      <c r="Z1075" s="324"/>
      <c r="AA1075" s="324"/>
      <c r="AB1075" s="326"/>
      <c r="AC1075" s="326"/>
    </row>
    <row r="1076" spans="2:29" s="311" customFormat="1">
      <c r="B1076" s="324"/>
      <c r="C1076" s="324"/>
      <c r="F1076" s="325"/>
      <c r="I1076" s="324"/>
      <c r="J1076" s="324"/>
      <c r="K1076" s="324"/>
      <c r="L1076" s="324"/>
      <c r="M1076" s="324"/>
      <c r="N1076" s="324"/>
      <c r="O1076" s="324"/>
      <c r="P1076" s="324"/>
      <c r="Q1076" s="324"/>
      <c r="R1076" s="324"/>
      <c r="S1076" s="324"/>
      <c r="T1076" s="324"/>
      <c r="U1076" s="324"/>
      <c r="Y1076" s="324"/>
      <c r="Z1076" s="324"/>
      <c r="AA1076" s="324"/>
      <c r="AB1076" s="326"/>
      <c r="AC1076" s="326"/>
    </row>
    <row r="1077" spans="2:29" s="311" customFormat="1">
      <c r="B1077" s="324"/>
      <c r="C1077" s="324"/>
      <c r="F1077" s="325"/>
      <c r="I1077" s="324"/>
      <c r="J1077" s="324"/>
      <c r="K1077" s="324"/>
      <c r="L1077" s="324"/>
      <c r="M1077" s="324"/>
      <c r="N1077" s="324"/>
      <c r="O1077" s="324"/>
      <c r="P1077" s="324"/>
      <c r="Q1077" s="324"/>
      <c r="R1077" s="324"/>
      <c r="S1077" s="324"/>
      <c r="T1077" s="324"/>
      <c r="U1077" s="324"/>
      <c r="Y1077" s="324"/>
      <c r="Z1077" s="324"/>
      <c r="AA1077" s="324"/>
      <c r="AB1077" s="326"/>
      <c r="AC1077" s="326"/>
    </row>
    <row r="1078" spans="2:29" s="311" customFormat="1">
      <c r="B1078" s="324"/>
      <c r="C1078" s="324"/>
      <c r="F1078" s="325"/>
      <c r="I1078" s="324"/>
      <c r="J1078" s="324"/>
      <c r="K1078" s="324"/>
      <c r="L1078" s="324"/>
      <c r="M1078" s="324"/>
      <c r="N1078" s="324"/>
      <c r="O1078" s="324"/>
      <c r="P1078" s="324"/>
      <c r="Q1078" s="324"/>
      <c r="R1078" s="324"/>
      <c r="S1078" s="324"/>
      <c r="T1078" s="324"/>
      <c r="U1078" s="324"/>
      <c r="Y1078" s="324"/>
      <c r="Z1078" s="324"/>
      <c r="AA1078" s="324"/>
      <c r="AB1078" s="326"/>
      <c r="AC1078" s="326"/>
    </row>
    <row r="1079" spans="2:29" s="311" customFormat="1">
      <c r="B1079" s="324"/>
      <c r="C1079" s="324"/>
      <c r="F1079" s="325"/>
      <c r="I1079" s="324"/>
      <c r="J1079" s="324"/>
      <c r="K1079" s="324"/>
      <c r="L1079" s="324"/>
      <c r="M1079" s="324"/>
      <c r="N1079" s="324"/>
      <c r="O1079" s="324"/>
      <c r="P1079" s="324"/>
      <c r="Q1079" s="324"/>
      <c r="R1079" s="324"/>
      <c r="S1079" s="324"/>
      <c r="T1079" s="324"/>
      <c r="U1079" s="324"/>
      <c r="Y1079" s="324"/>
      <c r="Z1079" s="324"/>
      <c r="AA1079" s="324"/>
      <c r="AB1079" s="326"/>
      <c r="AC1079" s="326"/>
    </row>
    <row r="1080" spans="2:29" s="311" customFormat="1">
      <c r="B1080" s="324"/>
      <c r="C1080" s="324"/>
      <c r="F1080" s="325"/>
      <c r="I1080" s="324"/>
      <c r="J1080" s="324"/>
      <c r="K1080" s="324"/>
      <c r="L1080" s="324"/>
      <c r="M1080" s="324"/>
      <c r="N1080" s="324"/>
      <c r="O1080" s="324"/>
      <c r="P1080" s="324"/>
      <c r="Q1080" s="324"/>
      <c r="R1080" s="324"/>
      <c r="S1080" s="324"/>
      <c r="T1080" s="324"/>
      <c r="U1080" s="324"/>
      <c r="Y1080" s="324"/>
      <c r="Z1080" s="324"/>
      <c r="AA1080" s="324"/>
      <c r="AB1080" s="326"/>
      <c r="AC1080" s="326"/>
    </row>
    <row r="1081" spans="2:29" s="311" customFormat="1">
      <c r="B1081" s="324"/>
      <c r="C1081" s="324"/>
      <c r="F1081" s="325"/>
      <c r="I1081" s="324"/>
      <c r="J1081" s="324"/>
      <c r="K1081" s="324"/>
      <c r="L1081" s="324"/>
      <c r="M1081" s="324"/>
      <c r="N1081" s="324"/>
      <c r="O1081" s="324"/>
      <c r="P1081" s="324"/>
      <c r="Q1081" s="324"/>
      <c r="R1081" s="324"/>
      <c r="S1081" s="324"/>
      <c r="T1081" s="324"/>
      <c r="U1081" s="324"/>
      <c r="Y1081" s="324"/>
      <c r="Z1081" s="324"/>
      <c r="AA1081" s="324"/>
      <c r="AB1081" s="326"/>
      <c r="AC1081" s="326"/>
    </row>
    <row r="1082" spans="2:29" s="311" customFormat="1">
      <c r="B1082" s="324"/>
      <c r="C1082" s="324"/>
      <c r="F1082" s="325"/>
      <c r="I1082" s="324"/>
      <c r="J1082" s="324"/>
      <c r="K1082" s="324"/>
      <c r="L1082" s="324"/>
      <c r="M1082" s="324"/>
      <c r="N1082" s="324"/>
      <c r="O1082" s="324"/>
      <c r="P1082" s="324"/>
      <c r="Q1082" s="324"/>
      <c r="R1082" s="324"/>
      <c r="S1082" s="324"/>
      <c r="T1082" s="324"/>
      <c r="U1082" s="324"/>
      <c r="Y1082" s="324"/>
      <c r="Z1082" s="324"/>
      <c r="AA1082" s="324"/>
      <c r="AB1082" s="326"/>
      <c r="AC1082" s="326"/>
    </row>
    <row r="1083" spans="2:29" s="311" customFormat="1">
      <c r="B1083" s="324"/>
      <c r="C1083" s="324"/>
      <c r="F1083" s="325"/>
      <c r="I1083" s="324"/>
      <c r="J1083" s="324"/>
      <c r="K1083" s="324"/>
      <c r="L1083" s="324"/>
      <c r="M1083" s="324"/>
      <c r="N1083" s="324"/>
      <c r="O1083" s="324"/>
      <c r="P1083" s="324"/>
      <c r="Q1083" s="324"/>
      <c r="R1083" s="324"/>
      <c r="S1083" s="324"/>
      <c r="T1083" s="324"/>
      <c r="U1083" s="324"/>
      <c r="Y1083" s="324"/>
      <c r="Z1083" s="324"/>
      <c r="AA1083" s="324"/>
      <c r="AB1083" s="326"/>
      <c r="AC1083" s="326"/>
    </row>
    <row r="1084" spans="2:29" s="311" customFormat="1">
      <c r="B1084" s="324"/>
      <c r="C1084" s="324"/>
      <c r="F1084" s="325"/>
      <c r="I1084" s="324"/>
      <c r="J1084" s="324"/>
      <c r="K1084" s="324"/>
      <c r="L1084" s="324"/>
      <c r="M1084" s="324"/>
      <c r="N1084" s="324"/>
      <c r="O1084" s="324"/>
      <c r="P1084" s="324"/>
      <c r="Q1084" s="324"/>
      <c r="R1084" s="324"/>
      <c r="S1084" s="324"/>
      <c r="T1084" s="324"/>
      <c r="U1084" s="324"/>
      <c r="Y1084" s="324"/>
      <c r="Z1084" s="324"/>
      <c r="AA1084" s="324"/>
      <c r="AB1084" s="326"/>
      <c r="AC1084" s="326"/>
    </row>
    <row r="1085" spans="2:29" s="311" customFormat="1">
      <c r="B1085" s="324"/>
      <c r="C1085" s="324"/>
      <c r="F1085" s="325"/>
      <c r="I1085" s="324"/>
      <c r="J1085" s="324"/>
      <c r="K1085" s="324"/>
      <c r="L1085" s="324"/>
      <c r="M1085" s="324"/>
      <c r="N1085" s="324"/>
      <c r="O1085" s="324"/>
      <c r="P1085" s="324"/>
      <c r="Q1085" s="324"/>
      <c r="R1085" s="324"/>
      <c r="S1085" s="324"/>
      <c r="T1085" s="324"/>
      <c r="U1085" s="324"/>
      <c r="Y1085" s="324"/>
      <c r="Z1085" s="324"/>
      <c r="AA1085" s="324"/>
      <c r="AB1085" s="326"/>
      <c r="AC1085" s="326"/>
    </row>
    <row r="1086" spans="2:29" s="311" customFormat="1">
      <c r="B1086" s="324"/>
      <c r="C1086" s="324"/>
      <c r="F1086" s="325"/>
      <c r="I1086" s="324"/>
      <c r="J1086" s="324"/>
      <c r="K1086" s="324"/>
      <c r="L1086" s="324"/>
      <c r="M1086" s="324"/>
      <c r="N1086" s="324"/>
      <c r="O1086" s="324"/>
      <c r="P1086" s="324"/>
      <c r="Q1086" s="324"/>
      <c r="R1086" s="324"/>
      <c r="S1086" s="324"/>
      <c r="T1086" s="324"/>
      <c r="U1086" s="324"/>
      <c r="Y1086" s="324"/>
      <c r="Z1086" s="324"/>
      <c r="AA1086" s="324"/>
      <c r="AB1086" s="326"/>
      <c r="AC1086" s="326"/>
    </row>
    <row r="1087" spans="2:29" s="311" customFormat="1">
      <c r="B1087" s="324"/>
      <c r="C1087" s="324"/>
      <c r="F1087" s="325"/>
      <c r="I1087" s="324"/>
      <c r="J1087" s="324"/>
      <c r="K1087" s="324"/>
      <c r="L1087" s="324"/>
      <c r="M1087" s="324"/>
      <c r="N1087" s="324"/>
      <c r="O1087" s="324"/>
      <c r="P1087" s="324"/>
      <c r="Q1087" s="324"/>
      <c r="R1087" s="324"/>
      <c r="S1087" s="324"/>
      <c r="T1087" s="324"/>
      <c r="U1087" s="324"/>
      <c r="Y1087" s="324"/>
      <c r="Z1087" s="324"/>
      <c r="AA1087" s="324"/>
      <c r="AB1087" s="326"/>
      <c r="AC1087" s="326"/>
    </row>
    <row r="1088" spans="2:29" s="311" customFormat="1">
      <c r="B1088" s="324"/>
      <c r="C1088" s="324"/>
      <c r="F1088" s="325"/>
      <c r="I1088" s="324"/>
      <c r="J1088" s="324"/>
      <c r="K1088" s="324"/>
      <c r="L1088" s="324"/>
      <c r="M1088" s="324"/>
      <c r="N1088" s="324"/>
      <c r="O1088" s="324"/>
      <c r="P1088" s="324"/>
      <c r="Q1088" s="324"/>
      <c r="R1088" s="324"/>
      <c r="S1088" s="324"/>
      <c r="T1088" s="324"/>
      <c r="U1088" s="324"/>
      <c r="Y1088" s="324"/>
      <c r="Z1088" s="324"/>
      <c r="AA1088" s="324"/>
      <c r="AB1088" s="326"/>
      <c r="AC1088" s="326"/>
    </row>
    <row r="1089" spans="2:29" s="311" customFormat="1">
      <c r="B1089" s="324"/>
      <c r="C1089" s="324"/>
      <c r="F1089" s="325"/>
      <c r="I1089" s="324"/>
      <c r="J1089" s="324"/>
      <c r="K1089" s="324"/>
      <c r="L1089" s="324"/>
      <c r="M1089" s="324"/>
      <c r="N1089" s="324"/>
      <c r="O1089" s="324"/>
      <c r="P1089" s="324"/>
      <c r="Q1089" s="324"/>
      <c r="R1089" s="324"/>
      <c r="S1089" s="324"/>
      <c r="T1089" s="324"/>
      <c r="U1089" s="324"/>
      <c r="Y1089" s="324"/>
      <c r="Z1089" s="324"/>
      <c r="AA1089" s="324"/>
      <c r="AB1089" s="326"/>
      <c r="AC1089" s="326"/>
    </row>
    <row r="1090" spans="2:29" s="311" customFormat="1">
      <c r="B1090" s="324"/>
      <c r="C1090" s="324"/>
      <c r="F1090" s="325"/>
      <c r="I1090" s="324"/>
      <c r="J1090" s="324"/>
      <c r="K1090" s="324"/>
      <c r="L1090" s="324"/>
      <c r="M1090" s="324"/>
      <c r="N1090" s="324"/>
      <c r="O1090" s="324"/>
      <c r="P1090" s="324"/>
      <c r="Q1090" s="324"/>
      <c r="R1090" s="324"/>
      <c r="S1090" s="324"/>
      <c r="T1090" s="324"/>
      <c r="U1090" s="324"/>
      <c r="Y1090" s="324"/>
      <c r="Z1090" s="324"/>
      <c r="AA1090" s="324"/>
      <c r="AB1090" s="326"/>
      <c r="AC1090" s="326"/>
    </row>
    <row r="1091" spans="2:29" s="311" customFormat="1">
      <c r="B1091" s="324"/>
      <c r="C1091" s="324"/>
      <c r="F1091" s="325"/>
      <c r="I1091" s="324"/>
      <c r="J1091" s="324"/>
      <c r="K1091" s="324"/>
      <c r="L1091" s="324"/>
      <c r="M1091" s="324"/>
      <c r="N1091" s="324"/>
      <c r="O1091" s="324"/>
      <c r="P1091" s="324"/>
      <c r="Q1091" s="324"/>
      <c r="R1091" s="324"/>
      <c r="S1091" s="324"/>
      <c r="T1091" s="324"/>
      <c r="U1091" s="324"/>
      <c r="Y1091" s="324"/>
      <c r="Z1091" s="324"/>
      <c r="AA1091" s="324"/>
      <c r="AB1091" s="326"/>
      <c r="AC1091" s="326"/>
    </row>
    <row r="1092" spans="2:29" s="311" customFormat="1">
      <c r="B1092" s="324"/>
      <c r="C1092" s="324"/>
      <c r="F1092" s="325"/>
      <c r="I1092" s="324"/>
      <c r="J1092" s="324"/>
      <c r="K1092" s="324"/>
      <c r="L1092" s="324"/>
      <c r="M1092" s="324"/>
      <c r="N1092" s="324"/>
      <c r="O1092" s="324"/>
      <c r="P1092" s="324"/>
      <c r="Q1092" s="324"/>
      <c r="R1092" s="324"/>
      <c r="S1092" s="324"/>
      <c r="T1092" s="324"/>
      <c r="U1092" s="324"/>
      <c r="Y1092" s="324"/>
      <c r="Z1092" s="324"/>
      <c r="AA1092" s="324"/>
      <c r="AB1092" s="326"/>
      <c r="AC1092" s="326"/>
    </row>
    <row r="1093" spans="2:29" s="311" customFormat="1">
      <c r="B1093" s="324"/>
      <c r="C1093" s="324"/>
      <c r="F1093" s="325"/>
      <c r="I1093" s="324"/>
      <c r="J1093" s="324"/>
      <c r="K1093" s="324"/>
      <c r="L1093" s="324"/>
      <c r="M1093" s="324"/>
      <c r="N1093" s="324"/>
      <c r="O1093" s="324"/>
      <c r="P1093" s="324"/>
      <c r="Q1093" s="324"/>
      <c r="R1093" s="324"/>
      <c r="S1093" s="324"/>
      <c r="T1093" s="324"/>
      <c r="U1093" s="324"/>
      <c r="Y1093" s="324"/>
      <c r="Z1093" s="324"/>
      <c r="AA1093" s="324"/>
      <c r="AB1093" s="326"/>
      <c r="AC1093" s="326"/>
    </row>
    <row r="1094" spans="2:29" s="311" customFormat="1">
      <c r="B1094" s="324"/>
      <c r="C1094" s="324"/>
      <c r="F1094" s="325"/>
      <c r="I1094" s="324"/>
      <c r="J1094" s="324"/>
      <c r="K1094" s="324"/>
      <c r="L1094" s="324"/>
      <c r="M1094" s="324"/>
      <c r="N1094" s="324"/>
      <c r="O1094" s="324"/>
      <c r="P1094" s="324"/>
      <c r="Q1094" s="324"/>
      <c r="R1094" s="324"/>
      <c r="S1094" s="324"/>
      <c r="T1094" s="324"/>
      <c r="U1094" s="324"/>
      <c r="Y1094" s="324"/>
      <c r="Z1094" s="324"/>
      <c r="AA1094" s="324"/>
      <c r="AB1094" s="326"/>
      <c r="AC1094" s="326"/>
    </row>
    <row r="1095" spans="2:29" s="311" customFormat="1">
      <c r="B1095" s="324"/>
      <c r="C1095" s="324"/>
      <c r="F1095" s="325"/>
      <c r="I1095" s="324"/>
      <c r="J1095" s="324"/>
      <c r="K1095" s="324"/>
      <c r="L1095" s="324"/>
      <c r="M1095" s="324"/>
      <c r="N1095" s="324"/>
      <c r="O1095" s="324"/>
      <c r="P1095" s="324"/>
      <c r="Q1095" s="324"/>
      <c r="R1095" s="324"/>
      <c r="S1095" s="324"/>
      <c r="T1095" s="324"/>
      <c r="U1095" s="324"/>
      <c r="Y1095" s="324"/>
      <c r="Z1095" s="324"/>
      <c r="AA1095" s="324"/>
      <c r="AB1095" s="326"/>
      <c r="AC1095" s="326"/>
    </row>
    <row r="1096" spans="2:29" s="311" customFormat="1">
      <c r="B1096" s="324"/>
      <c r="C1096" s="324"/>
      <c r="F1096" s="325"/>
      <c r="I1096" s="324"/>
      <c r="J1096" s="324"/>
      <c r="K1096" s="324"/>
      <c r="L1096" s="324"/>
      <c r="M1096" s="324"/>
      <c r="N1096" s="324"/>
      <c r="O1096" s="324"/>
      <c r="P1096" s="324"/>
      <c r="Q1096" s="324"/>
      <c r="R1096" s="324"/>
      <c r="S1096" s="324"/>
      <c r="T1096" s="324"/>
      <c r="U1096" s="324"/>
      <c r="Y1096" s="324"/>
      <c r="Z1096" s="324"/>
      <c r="AA1096" s="324"/>
      <c r="AB1096" s="326"/>
      <c r="AC1096" s="326"/>
    </row>
    <row r="1097" spans="2:29" s="311" customFormat="1">
      <c r="B1097" s="324"/>
      <c r="C1097" s="324"/>
      <c r="F1097" s="325"/>
      <c r="I1097" s="324"/>
      <c r="J1097" s="324"/>
      <c r="K1097" s="324"/>
      <c r="L1097" s="324"/>
      <c r="M1097" s="324"/>
      <c r="N1097" s="324"/>
      <c r="O1097" s="324"/>
      <c r="P1097" s="324"/>
      <c r="Q1097" s="324"/>
      <c r="R1097" s="324"/>
      <c r="S1097" s="324"/>
      <c r="T1097" s="324"/>
      <c r="U1097" s="324"/>
      <c r="Y1097" s="324"/>
      <c r="Z1097" s="324"/>
      <c r="AA1097" s="324"/>
      <c r="AB1097" s="326"/>
      <c r="AC1097" s="326"/>
    </row>
    <row r="1098" spans="2:29" s="311" customFormat="1">
      <c r="B1098" s="324"/>
      <c r="C1098" s="324"/>
      <c r="F1098" s="325"/>
      <c r="I1098" s="324"/>
      <c r="J1098" s="324"/>
      <c r="K1098" s="324"/>
      <c r="L1098" s="324"/>
      <c r="M1098" s="324"/>
      <c r="N1098" s="324"/>
      <c r="O1098" s="324"/>
      <c r="P1098" s="324"/>
      <c r="Q1098" s="324"/>
      <c r="R1098" s="324"/>
      <c r="S1098" s="324"/>
      <c r="T1098" s="324"/>
      <c r="U1098" s="324"/>
      <c r="Y1098" s="324"/>
      <c r="Z1098" s="324"/>
      <c r="AA1098" s="324"/>
      <c r="AB1098" s="326"/>
      <c r="AC1098" s="326"/>
    </row>
    <row r="1099" spans="2:29" s="311" customFormat="1">
      <c r="B1099" s="324"/>
      <c r="C1099" s="324"/>
      <c r="F1099" s="325"/>
      <c r="I1099" s="324"/>
      <c r="J1099" s="324"/>
      <c r="K1099" s="324"/>
      <c r="L1099" s="324"/>
      <c r="M1099" s="324"/>
      <c r="N1099" s="324"/>
      <c r="O1099" s="324"/>
      <c r="P1099" s="324"/>
      <c r="Q1099" s="324"/>
      <c r="R1099" s="324"/>
      <c r="S1099" s="324"/>
      <c r="T1099" s="324"/>
      <c r="U1099" s="324"/>
      <c r="Y1099" s="324"/>
      <c r="Z1099" s="324"/>
      <c r="AA1099" s="324"/>
      <c r="AB1099" s="326"/>
      <c r="AC1099" s="326"/>
    </row>
    <row r="1100" spans="2:29" s="311" customFormat="1">
      <c r="B1100" s="324"/>
      <c r="C1100" s="324"/>
      <c r="F1100" s="325"/>
      <c r="I1100" s="324"/>
      <c r="J1100" s="324"/>
      <c r="K1100" s="324"/>
      <c r="L1100" s="324"/>
      <c r="M1100" s="324"/>
      <c r="N1100" s="324"/>
      <c r="O1100" s="324"/>
      <c r="P1100" s="324"/>
      <c r="Q1100" s="324"/>
      <c r="R1100" s="324"/>
      <c r="S1100" s="324"/>
      <c r="T1100" s="324"/>
      <c r="U1100" s="324"/>
      <c r="Y1100" s="324"/>
      <c r="Z1100" s="324"/>
      <c r="AA1100" s="324"/>
      <c r="AB1100" s="326"/>
      <c r="AC1100" s="326"/>
    </row>
    <row r="1101" spans="2:29" s="311" customFormat="1">
      <c r="B1101" s="324"/>
      <c r="C1101" s="324"/>
      <c r="F1101" s="325"/>
      <c r="I1101" s="324"/>
      <c r="J1101" s="324"/>
      <c r="K1101" s="324"/>
      <c r="L1101" s="324"/>
      <c r="M1101" s="324"/>
      <c r="N1101" s="324"/>
      <c r="O1101" s="324"/>
      <c r="P1101" s="324"/>
      <c r="Q1101" s="324"/>
      <c r="R1101" s="324"/>
      <c r="S1101" s="324"/>
      <c r="T1101" s="324"/>
      <c r="U1101" s="324"/>
      <c r="Y1101" s="324"/>
      <c r="Z1101" s="324"/>
      <c r="AA1101" s="324"/>
      <c r="AB1101" s="326"/>
      <c r="AC1101" s="326"/>
    </row>
    <row r="1102" spans="2:29" s="311" customFormat="1">
      <c r="B1102" s="324"/>
      <c r="C1102" s="324"/>
      <c r="F1102" s="325"/>
      <c r="I1102" s="324"/>
      <c r="J1102" s="324"/>
      <c r="K1102" s="324"/>
      <c r="L1102" s="324"/>
      <c r="M1102" s="324"/>
      <c r="N1102" s="324"/>
      <c r="O1102" s="324"/>
      <c r="P1102" s="324"/>
      <c r="Q1102" s="324"/>
      <c r="R1102" s="324"/>
      <c r="S1102" s="324"/>
      <c r="T1102" s="324"/>
      <c r="U1102" s="324"/>
      <c r="Y1102" s="324"/>
      <c r="Z1102" s="324"/>
      <c r="AA1102" s="324"/>
      <c r="AB1102" s="326"/>
      <c r="AC1102" s="326"/>
    </row>
    <row r="1103" spans="2:29" s="311" customFormat="1">
      <c r="B1103" s="324"/>
      <c r="C1103" s="324"/>
      <c r="F1103" s="325"/>
      <c r="I1103" s="324"/>
      <c r="J1103" s="324"/>
      <c r="K1103" s="324"/>
      <c r="L1103" s="324"/>
      <c r="M1103" s="324"/>
      <c r="N1103" s="324"/>
      <c r="O1103" s="324"/>
      <c r="P1103" s="324"/>
      <c r="Q1103" s="324"/>
      <c r="R1103" s="324"/>
      <c r="S1103" s="324"/>
      <c r="T1103" s="324"/>
      <c r="U1103" s="324"/>
      <c r="Y1103" s="324"/>
      <c r="Z1103" s="324"/>
      <c r="AA1103" s="324"/>
      <c r="AB1103" s="326"/>
      <c r="AC1103" s="326"/>
    </row>
    <row r="1104" spans="2:29" s="311" customFormat="1">
      <c r="B1104" s="324"/>
      <c r="C1104" s="324"/>
      <c r="F1104" s="325"/>
      <c r="I1104" s="324"/>
      <c r="J1104" s="324"/>
      <c r="K1104" s="324"/>
      <c r="L1104" s="324"/>
      <c r="M1104" s="324"/>
      <c r="N1104" s="324"/>
      <c r="O1104" s="324"/>
      <c r="P1104" s="324"/>
      <c r="Q1104" s="324"/>
      <c r="R1104" s="324"/>
      <c r="S1104" s="324"/>
      <c r="T1104" s="324"/>
      <c r="U1104" s="324"/>
      <c r="Y1104" s="324"/>
      <c r="Z1104" s="324"/>
      <c r="AA1104" s="324"/>
      <c r="AB1104" s="326"/>
      <c r="AC1104" s="326"/>
    </row>
    <row r="1105" spans="2:29" s="311" customFormat="1">
      <c r="B1105" s="324"/>
      <c r="C1105" s="324"/>
      <c r="F1105" s="325"/>
      <c r="I1105" s="324"/>
      <c r="J1105" s="324"/>
      <c r="K1105" s="324"/>
      <c r="L1105" s="324"/>
      <c r="M1105" s="324"/>
      <c r="N1105" s="324"/>
      <c r="O1105" s="324"/>
      <c r="P1105" s="324"/>
      <c r="Q1105" s="324"/>
      <c r="R1105" s="324"/>
      <c r="S1105" s="324"/>
      <c r="T1105" s="324"/>
      <c r="U1105" s="324"/>
      <c r="Y1105" s="324"/>
      <c r="Z1105" s="324"/>
      <c r="AA1105" s="324"/>
      <c r="AB1105" s="326"/>
      <c r="AC1105" s="326"/>
    </row>
    <row r="1106" spans="2:29" s="311" customFormat="1">
      <c r="B1106" s="324"/>
      <c r="C1106" s="324"/>
      <c r="F1106" s="325"/>
      <c r="I1106" s="324"/>
      <c r="J1106" s="324"/>
      <c r="K1106" s="324"/>
      <c r="L1106" s="324"/>
      <c r="M1106" s="324"/>
      <c r="N1106" s="324"/>
      <c r="O1106" s="324"/>
      <c r="P1106" s="324"/>
      <c r="Q1106" s="324"/>
      <c r="R1106" s="324"/>
      <c r="S1106" s="324"/>
      <c r="T1106" s="324"/>
      <c r="U1106" s="324"/>
      <c r="Y1106" s="324"/>
      <c r="Z1106" s="324"/>
      <c r="AA1106" s="324"/>
      <c r="AB1106" s="326"/>
      <c r="AC1106" s="326"/>
    </row>
    <row r="1107" spans="2:29" s="311" customFormat="1">
      <c r="B1107" s="324"/>
      <c r="C1107" s="324"/>
      <c r="F1107" s="325"/>
      <c r="I1107" s="324"/>
      <c r="J1107" s="324"/>
      <c r="K1107" s="324"/>
      <c r="L1107" s="324"/>
      <c r="M1107" s="324"/>
      <c r="N1107" s="324"/>
      <c r="O1107" s="324"/>
      <c r="P1107" s="324"/>
      <c r="Q1107" s="324"/>
      <c r="R1107" s="324"/>
      <c r="S1107" s="324"/>
      <c r="T1107" s="324"/>
      <c r="U1107" s="324"/>
      <c r="Y1107" s="324"/>
      <c r="Z1107" s="324"/>
      <c r="AA1107" s="324"/>
      <c r="AB1107" s="326"/>
      <c r="AC1107" s="326"/>
    </row>
    <row r="1108" spans="2:29" s="311" customFormat="1">
      <c r="B1108" s="324"/>
      <c r="C1108" s="324"/>
      <c r="F1108" s="325"/>
      <c r="I1108" s="324"/>
      <c r="J1108" s="324"/>
      <c r="K1108" s="324"/>
      <c r="L1108" s="324"/>
      <c r="M1108" s="324"/>
      <c r="N1108" s="324"/>
      <c r="O1108" s="324"/>
      <c r="P1108" s="324"/>
      <c r="Q1108" s="324"/>
      <c r="R1108" s="324"/>
      <c r="S1108" s="324"/>
      <c r="T1108" s="324"/>
      <c r="U1108" s="324"/>
      <c r="Y1108" s="324"/>
      <c r="Z1108" s="324"/>
      <c r="AA1108" s="324"/>
      <c r="AB1108" s="326"/>
      <c r="AC1108" s="326"/>
    </row>
    <row r="1109" spans="2:29" s="311" customFormat="1">
      <c r="B1109" s="324"/>
      <c r="C1109" s="324"/>
      <c r="F1109" s="325"/>
      <c r="I1109" s="324"/>
      <c r="J1109" s="324"/>
      <c r="K1109" s="324"/>
      <c r="L1109" s="324"/>
      <c r="M1109" s="324"/>
      <c r="N1109" s="324"/>
      <c r="O1109" s="324"/>
      <c r="P1109" s="324"/>
      <c r="Q1109" s="324"/>
      <c r="R1109" s="324"/>
      <c r="S1109" s="324"/>
      <c r="T1109" s="324"/>
      <c r="U1109" s="324"/>
      <c r="Y1109" s="324"/>
      <c r="Z1109" s="324"/>
      <c r="AA1109" s="324"/>
      <c r="AB1109" s="326"/>
      <c r="AC1109" s="326"/>
    </row>
    <row r="1110" spans="2:29" s="311" customFormat="1">
      <c r="B1110" s="324"/>
      <c r="C1110" s="324"/>
      <c r="F1110" s="325"/>
      <c r="I1110" s="324"/>
      <c r="J1110" s="324"/>
      <c r="K1110" s="324"/>
      <c r="L1110" s="324"/>
      <c r="M1110" s="324"/>
      <c r="N1110" s="324"/>
      <c r="O1110" s="324"/>
      <c r="P1110" s="324"/>
      <c r="Q1110" s="324"/>
      <c r="R1110" s="324"/>
      <c r="S1110" s="324"/>
      <c r="T1110" s="324"/>
      <c r="U1110" s="324"/>
      <c r="Y1110" s="324"/>
      <c r="Z1110" s="324"/>
      <c r="AA1110" s="324"/>
      <c r="AB1110" s="326"/>
      <c r="AC1110" s="326"/>
    </row>
    <row r="1111" spans="2:29" s="311" customFormat="1">
      <c r="B1111" s="324"/>
      <c r="C1111" s="324"/>
      <c r="F1111" s="325"/>
      <c r="I1111" s="324"/>
      <c r="J1111" s="324"/>
      <c r="K1111" s="324"/>
      <c r="L1111" s="324"/>
      <c r="M1111" s="324"/>
      <c r="N1111" s="324"/>
      <c r="O1111" s="324"/>
      <c r="P1111" s="324"/>
      <c r="Q1111" s="324"/>
      <c r="R1111" s="324"/>
      <c r="S1111" s="324"/>
      <c r="T1111" s="324"/>
      <c r="U1111" s="324"/>
      <c r="Y1111" s="324"/>
      <c r="Z1111" s="324"/>
      <c r="AA1111" s="324"/>
      <c r="AB1111" s="326"/>
      <c r="AC1111" s="326"/>
    </row>
    <row r="1112" spans="2:29" s="311" customFormat="1">
      <c r="B1112" s="324"/>
      <c r="C1112" s="324"/>
      <c r="F1112" s="325"/>
      <c r="I1112" s="324"/>
      <c r="J1112" s="324"/>
      <c r="K1112" s="324"/>
      <c r="L1112" s="324"/>
      <c r="M1112" s="324"/>
      <c r="N1112" s="324"/>
      <c r="O1112" s="324"/>
      <c r="P1112" s="324"/>
      <c r="Q1112" s="324"/>
      <c r="R1112" s="324"/>
      <c r="S1112" s="324"/>
      <c r="T1112" s="324"/>
      <c r="U1112" s="324"/>
      <c r="Y1112" s="324"/>
      <c r="Z1112" s="324"/>
      <c r="AA1112" s="324"/>
      <c r="AB1112" s="326"/>
      <c r="AC1112" s="326"/>
    </row>
    <row r="1113" spans="2:29" s="311" customFormat="1">
      <c r="B1113" s="324"/>
      <c r="C1113" s="324"/>
      <c r="F1113" s="325"/>
      <c r="I1113" s="324"/>
      <c r="J1113" s="324"/>
      <c r="K1113" s="324"/>
      <c r="L1113" s="324"/>
      <c r="M1113" s="324"/>
      <c r="N1113" s="324"/>
      <c r="O1113" s="324"/>
      <c r="P1113" s="324"/>
      <c r="Q1113" s="324"/>
      <c r="R1113" s="324"/>
      <c r="S1113" s="324"/>
      <c r="T1113" s="324"/>
      <c r="U1113" s="324"/>
      <c r="Y1113" s="324"/>
      <c r="Z1113" s="324"/>
      <c r="AA1113" s="324"/>
      <c r="AB1113" s="326"/>
      <c r="AC1113" s="326"/>
    </row>
    <row r="1114" spans="2:29" s="311" customFormat="1">
      <c r="B1114" s="324"/>
      <c r="C1114" s="324"/>
      <c r="F1114" s="325"/>
      <c r="I1114" s="324"/>
      <c r="J1114" s="324"/>
      <c r="K1114" s="324"/>
      <c r="L1114" s="324"/>
      <c r="M1114" s="324"/>
      <c r="N1114" s="324"/>
      <c r="O1114" s="324"/>
      <c r="P1114" s="324"/>
      <c r="Q1114" s="324"/>
      <c r="R1114" s="324"/>
      <c r="S1114" s="324"/>
      <c r="T1114" s="324"/>
      <c r="U1114" s="324"/>
      <c r="Y1114" s="324"/>
      <c r="Z1114" s="324"/>
      <c r="AA1114" s="324"/>
      <c r="AB1114" s="326"/>
      <c r="AC1114" s="326"/>
    </row>
    <row r="1115" spans="2:29" s="311" customFormat="1">
      <c r="B1115" s="324"/>
      <c r="C1115" s="324"/>
      <c r="F1115" s="325"/>
      <c r="I1115" s="324"/>
      <c r="J1115" s="324"/>
      <c r="K1115" s="324"/>
      <c r="L1115" s="324"/>
      <c r="M1115" s="324"/>
      <c r="N1115" s="324"/>
      <c r="O1115" s="324"/>
      <c r="P1115" s="324"/>
      <c r="Q1115" s="324"/>
      <c r="R1115" s="324"/>
      <c r="S1115" s="324"/>
      <c r="T1115" s="324"/>
      <c r="U1115" s="324"/>
      <c r="Y1115" s="324"/>
      <c r="Z1115" s="324"/>
      <c r="AA1115" s="324"/>
      <c r="AB1115" s="326"/>
      <c r="AC1115" s="326"/>
    </row>
    <row r="1116" spans="2:29" s="311" customFormat="1">
      <c r="B1116" s="324"/>
      <c r="C1116" s="324"/>
      <c r="F1116" s="325"/>
      <c r="I1116" s="324"/>
      <c r="J1116" s="324"/>
      <c r="K1116" s="324"/>
      <c r="L1116" s="324"/>
      <c r="M1116" s="324"/>
      <c r="N1116" s="324"/>
      <c r="O1116" s="324"/>
      <c r="P1116" s="324"/>
      <c r="Q1116" s="324"/>
      <c r="R1116" s="324"/>
      <c r="S1116" s="324"/>
      <c r="T1116" s="324"/>
      <c r="U1116" s="324"/>
      <c r="Y1116" s="324"/>
      <c r="Z1116" s="324"/>
      <c r="AA1116" s="324"/>
      <c r="AB1116" s="326"/>
      <c r="AC1116" s="326"/>
    </row>
    <row r="1117" spans="2:29" s="311" customFormat="1">
      <c r="B1117" s="324"/>
      <c r="C1117" s="324"/>
      <c r="F1117" s="325"/>
      <c r="I1117" s="324"/>
      <c r="J1117" s="324"/>
      <c r="K1117" s="324"/>
      <c r="L1117" s="324"/>
      <c r="M1117" s="324"/>
      <c r="N1117" s="324"/>
      <c r="O1117" s="324"/>
      <c r="P1117" s="324"/>
      <c r="Q1117" s="324"/>
      <c r="R1117" s="324"/>
      <c r="S1117" s="324"/>
      <c r="T1117" s="324"/>
      <c r="U1117" s="324"/>
      <c r="Y1117" s="324"/>
      <c r="Z1117" s="324"/>
      <c r="AA1117" s="324"/>
      <c r="AB1117" s="326"/>
      <c r="AC1117" s="326"/>
    </row>
    <row r="1118" spans="2:29" s="311" customFormat="1">
      <c r="B1118" s="324"/>
      <c r="C1118" s="324"/>
      <c r="F1118" s="325"/>
      <c r="I1118" s="324"/>
      <c r="J1118" s="324"/>
      <c r="K1118" s="324"/>
      <c r="L1118" s="324"/>
      <c r="M1118" s="324"/>
      <c r="N1118" s="324"/>
      <c r="O1118" s="324"/>
      <c r="P1118" s="324"/>
      <c r="Q1118" s="324"/>
      <c r="R1118" s="324"/>
      <c r="S1118" s="324"/>
      <c r="T1118" s="324"/>
      <c r="U1118" s="324"/>
      <c r="Y1118" s="324"/>
      <c r="Z1118" s="324"/>
      <c r="AA1118" s="324"/>
      <c r="AB1118" s="326"/>
      <c r="AC1118" s="326"/>
    </row>
    <row r="1119" spans="2:29" s="311" customFormat="1">
      <c r="B1119" s="324"/>
      <c r="C1119" s="324"/>
      <c r="F1119" s="325"/>
      <c r="I1119" s="324"/>
      <c r="J1119" s="324"/>
      <c r="K1119" s="324"/>
      <c r="L1119" s="324"/>
      <c r="M1119" s="324"/>
      <c r="N1119" s="324"/>
      <c r="O1119" s="324"/>
      <c r="P1119" s="324"/>
      <c r="Q1119" s="324"/>
      <c r="R1119" s="324"/>
      <c r="S1119" s="324"/>
      <c r="T1119" s="324"/>
      <c r="U1119" s="324"/>
      <c r="Y1119" s="324"/>
      <c r="Z1119" s="324"/>
      <c r="AA1119" s="324"/>
      <c r="AB1119" s="326"/>
      <c r="AC1119" s="326"/>
    </row>
    <row r="1120" spans="2:29" s="311" customFormat="1">
      <c r="B1120" s="324"/>
      <c r="C1120" s="324"/>
      <c r="F1120" s="325"/>
      <c r="I1120" s="324"/>
      <c r="J1120" s="324"/>
      <c r="K1120" s="324"/>
      <c r="L1120" s="324"/>
      <c r="M1120" s="324"/>
      <c r="N1120" s="324"/>
      <c r="O1120" s="324"/>
      <c r="P1120" s="324"/>
      <c r="Q1120" s="324"/>
      <c r="R1120" s="324"/>
      <c r="S1120" s="324"/>
      <c r="T1120" s="324"/>
      <c r="U1120" s="324"/>
      <c r="Y1120" s="324"/>
      <c r="Z1120" s="324"/>
      <c r="AA1120" s="324"/>
      <c r="AB1120" s="326"/>
      <c r="AC1120" s="326"/>
    </row>
    <row r="1121" spans="1:30" s="311" customFormat="1">
      <c r="B1121" s="324"/>
      <c r="C1121" s="324"/>
      <c r="F1121" s="325"/>
      <c r="I1121" s="324"/>
      <c r="J1121" s="324"/>
      <c r="K1121" s="324"/>
      <c r="L1121" s="324"/>
      <c r="M1121" s="324"/>
      <c r="N1121" s="324"/>
      <c r="O1121" s="324"/>
      <c r="P1121" s="324"/>
      <c r="Q1121" s="324"/>
      <c r="R1121" s="324"/>
      <c r="S1121" s="324"/>
      <c r="T1121" s="324"/>
      <c r="U1121" s="324"/>
      <c r="Y1121" s="324"/>
      <c r="Z1121" s="324"/>
      <c r="AA1121" s="324"/>
      <c r="AB1121" s="326"/>
      <c r="AC1121" s="326"/>
    </row>
    <row r="1122" spans="1:30" s="311" customFormat="1">
      <c r="B1122" s="324"/>
      <c r="C1122" s="324"/>
      <c r="F1122" s="325"/>
      <c r="I1122" s="324"/>
      <c r="J1122" s="324"/>
      <c r="K1122" s="324"/>
      <c r="L1122" s="324"/>
      <c r="M1122" s="324"/>
      <c r="N1122" s="324"/>
      <c r="O1122" s="324"/>
      <c r="P1122" s="324"/>
      <c r="Q1122" s="324"/>
      <c r="R1122" s="324"/>
      <c r="S1122" s="324"/>
      <c r="T1122" s="324"/>
      <c r="U1122" s="324"/>
      <c r="Y1122" s="324"/>
      <c r="Z1122" s="324"/>
      <c r="AA1122" s="324"/>
      <c r="AB1122" s="326"/>
      <c r="AC1122" s="326"/>
    </row>
    <row r="1123" spans="1:30" s="311" customFormat="1">
      <c r="B1123" s="324"/>
      <c r="C1123" s="324"/>
      <c r="F1123" s="325"/>
      <c r="I1123" s="324"/>
      <c r="J1123" s="324"/>
      <c r="K1123" s="324"/>
      <c r="L1123" s="324"/>
      <c r="M1123" s="324"/>
      <c r="N1123" s="324"/>
      <c r="O1123" s="324"/>
      <c r="P1123" s="324"/>
      <c r="Q1123" s="324"/>
      <c r="R1123" s="324"/>
      <c r="S1123" s="324"/>
      <c r="T1123" s="324"/>
      <c r="U1123" s="324"/>
      <c r="Y1123" s="324"/>
      <c r="Z1123" s="324"/>
      <c r="AA1123" s="324"/>
      <c r="AB1123" s="326"/>
      <c r="AC1123" s="326"/>
    </row>
    <row r="1124" spans="1:30" s="311" customFormat="1">
      <c r="B1124" s="324"/>
      <c r="C1124" s="324"/>
      <c r="F1124" s="325"/>
      <c r="I1124" s="324"/>
      <c r="J1124" s="324"/>
      <c r="K1124" s="324"/>
      <c r="L1124" s="324"/>
      <c r="M1124" s="324"/>
      <c r="N1124" s="324"/>
      <c r="O1124" s="324"/>
      <c r="P1124" s="324"/>
      <c r="Q1124" s="324"/>
      <c r="R1124" s="324"/>
      <c r="S1124" s="324"/>
      <c r="T1124" s="324"/>
      <c r="U1124" s="324"/>
      <c r="Y1124" s="324"/>
      <c r="Z1124" s="324"/>
      <c r="AA1124" s="324"/>
      <c r="AB1124" s="326"/>
      <c r="AC1124" s="326"/>
    </row>
    <row r="1125" spans="1:30" s="311" customFormat="1">
      <c r="B1125" s="324"/>
      <c r="C1125" s="324"/>
      <c r="F1125" s="325"/>
      <c r="I1125" s="324"/>
      <c r="J1125" s="324"/>
      <c r="K1125" s="324"/>
      <c r="L1125" s="324"/>
      <c r="M1125" s="324"/>
      <c r="N1125" s="324"/>
      <c r="O1125" s="324"/>
      <c r="P1125" s="324"/>
      <c r="Q1125" s="324"/>
      <c r="R1125" s="324"/>
      <c r="S1125" s="324"/>
      <c r="T1125" s="324"/>
      <c r="U1125" s="324"/>
      <c r="Y1125" s="324"/>
      <c r="Z1125" s="324"/>
      <c r="AA1125" s="324"/>
      <c r="AB1125" s="326"/>
      <c r="AC1125" s="326"/>
    </row>
    <row r="1126" spans="1:30" s="311" customFormat="1">
      <c r="B1126" s="324"/>
      <c r="C1126" s="324"/>
      <c r="F1126" s="325"/>
      <c r="I1126" s="324"/>
      <c r="J1126" s="324"/>
      <c r="K1126" s="324"/>
      <c r="L1126" s="324"/>
      <c r="M1126" s="324"/>
      <c r="N1126" s="324"/>
      <c r="O1126" s="324"/>
      <c r="P1126" s="324"/>
      <c r="Q1126" s="324"/>
      <c r="R1126" s="324"/>
      <c r="S1126" s="324"/>
      <c r="T1126" s="324"/>
      <c r="U1126" s="324"/>
      <c r="Y1126" s="324"/>
      <c r="Z1126" s="324"/>
      <c r="AA1126" s="324"/>
      <c r="AB1126" s="326"/>
      <c r="AC1126" s="326"/>
    </row>
    <row r="1127" spans="1:30" s="311" customFormat="1">
      <c r="B1127" s="324"/>
      <c r="C1127" s="324"/>
      <c r="F1127" s="325"/>
      <c r="I1127" s="324"/>
      <c r="J1127" s="324"/>
      <c r="K1127" s="324"/>
      <c r="L1127" s="324"/>
      <c r="M1127" s="324"/>
      <c r="N1127" s="324"/>
      <c r="O1127" s="324"/>
      <c r="P1127" s="324"/>
      <c r="Q1127" s="324"/>
      <c r="R1127" s="324"/>
      <c r="S1127" s="324"/>
      <c r="T1127" s="324"/>
      <c r="U1127" s="324"/>
      <c r="Y1127" s="324"/>
      <c r="Z1127" s="324"/>
      <c r="AA1127" s="324"/>
      <c r="AB1127" s="326"/>
      <c r="AC1127" s="326"/>
    </row>
    <row r="1128" spans="1:30" s="311" customFormat="1">
      <c r="B1128" s="324"/>
      <c r="C1128" s="324"/>
      <c r="F1128" s="325"/>
      <c r="I1128" s="324"/>
      <c r="J1128" s="324"/>
      <c r="K1128" s="324"/>
      <c r="L1128" s="324"/>
      <c r="M1128" s="324"/>
      <c r="N1128" s="324"/>
      <c r="O1128" s="324"/>
      <c r="P1128" s="324"/>
      <c r="Q1128" s="324"/>
      <c r="R1128" s="324"/>
      <c r="S1128" s="324"/>
      <c r="T1128" s="324"/>
      <c r="U1128" s="324"/>
      <c r="Y1128" s="324"/>
      <c r="Z1128" s="324"/>
      <c r="AA1128" s="324"/>
      <c r="AB1128" s="326"/>
      <c r="AC1128" s="326"/>
    </row>
    <row r="1129" spans="1:30" s="311" customFormat="1">
      <c r="B1129" s="324"/>
      <c r="C1129" s="324"/>
      <c r="F1129" s="325"/>
      <c r="I1129" s="324"/>
      <c r="J1129" s="324"/>
      <c r="K1129" s="324"/>
      <c r="L1129" s="324"/>
      <c r="M1129" s="324"/>
      <c r="N1129" s="324"/>
      <c r="O1129" s="324"/>
      <c r="P1129" s="324"/>
      <c r="Q1129" s="324"/>
      <c r="R1129" s="324"/>
      <c r="S1129" s="324"/>
      <c r="T1129" s="324"/>
      <c r="U1129" s="324"/>
      <c r="Y1129" s="324"/>
      <c r="Z1129" s="324"/>
      <c r="AA1129" s="324"/>
      <c r="AB1129" s="326"/>
      <c r="AC1129" s="326"/>
    </row>
    <row r="1130" spans="1:30" s="311" customFormat="1">
      <c r="B1130" s="324"/>
      <c r="C1130" s="324"/>
      <c r="F1130" s="325"/>
      <c r="I1130" s="324"/>
      <c r="J1130" s="324"/>
      <c r="K1130" s="324"/>
      <c r="L1130" s="324"/>
      <c r="M1130" s="324"/>
      <c r="N1130" s="324"/>
      <c r="O1130" s="324"/>
      <c r="P1130" s="324"/>
      <c r="Q1130" s="324"/>
      <c r="R1130" s="324"/>
      <c r="S1130" s="324"/>
      <c r="T1130" s="324"/>
      <c r="U1130" s="324"/>
      <c r="Y1130" s="324"/>
      <c r="Z1130" s="324"/>
      <c r="AA1130" s="324"/>
      <c r="AB1130" s="326"/>
      <c r="AC1130" s="326"/>
    </row>
    <row r="1131" spans="1:30" s="311" customFormat="1">
      <c r="B1131" s="324"/>
      <c r="C1131" s="324"/>
      <c r="F1131" s="325"/>
      <c r="I1131" s="324"/>
      <c r="J1131" s="324"/>
      <c r="K1131" s="324"/>
      <c r="L1131" s="324"/>
      <c r="M1131" s="324"/>
      <c r="N1131" s="324"/>
      <c r="O1131" s="324"/>
      <c r="P1131" s="324"/>
      <c r="Q1131" s="324"/>
      <c r="R1131" s="324"/>
      <c r="S1131" s="324"/>
      <c r="T1131" s="324"/>
      <c r="U1131" s="324"/>
      <c r="Y1131" s="324"/>
      <c r="Z1131" s="324"/>
      <c r="AA1131" s="324"/>
      <c r="AB1131" s="326"/>
      <c r="AC1131" s="326"/>
    </row>
    <row r="1132" spans="1:30" s="311" customFormat="1">
      <c r="B1132" s="324"/>
      <c r="C1132" s="324"/>
      <c r="F1132" s="325"/>
      <c r="I1132" s="324"/>
      <c r="J1132" s="324"/>
      <c r="K1132" s="324"/>
      <c r="L1132" s="324"/>
      <c r="M1132" s="324"/>
      <c r="N1132" s="324"/>
      <c r="O1132" s="324"/>
      <c r="P1132" s="324"/>
      <c r="Q1132" s="324"/>
      <c r="R1132" s="324"/>
      <c r="S1132" s="324"/>
      <c r="T1132" s="324"/>
      <c r="U1132" s="324"/>
      <c r="Y1132" s="324"/>
      <c r="Z1132" s="324"/>
      <c r="AA1132" s="324"/>
      <c r="AB1132" s="326"/>
      <c r="AC1132" s="326"/>
    </row>
    <row r="1133" spans="1:30" s="311" customFormat="1">
      <c r="B1133" s="324"/>
      <c r="C1133" s="324"/>
      <c r="F1133" s="325"/>
      <c r="I1133" s="324"/>
      <c r="J1133" s="324"/>
      <c r="K1133" s="324"/>
      <c r="L1133" s="324"/>
      <c r="M1133" s="324"/>
      <c r="N1133" s="324"/>
      <c r="O1133" s="324"/>
      <c r="P1133" s="324"/>
      <c r="Q1133" s="324"/>
      <c r="R1133" s="324"/>
      <c r="S1133" s="324"/>
      <c r="T1133" s="324"/>
      <c r="U1133" s="324"/>
      <c r="Y1133" s="324"/>
      <c r="Z1133" s="324"/>
      <c r="AA1133" s="324"/>
      <c r="AB1133" s="326"/>
      <c r="AC1133" s="326"/>
    </row>
    <row r="1134" spans="1:30" s="311" customFormat="1">
      <c r="B1134" s="324"/>
      <c r="C1134" s="324"/>
      <c r="F1134" s="325"/>
      <c r="I1134" s="324"/>
      <c r="J1134" s="324"/>
      <c r="K1134" s="324"/>
      <c r="L1134" s="324"/>
      <c r="M1134" s="324"/>
      <c r="N1134" s="324"/>
      <c r="O1134" s="324"/>
      <c r="P1134" s="324"/>
      <c r="Q1134" s="324"/>
      <c r="R1134" s="324"/>
      <c r="S1134" s="324"/>
      <c r="T1134" s="324"/>
      <c r="U1134" s="324"/>
      <c r="Y1134" s="324"/>
      <c r="Z1134" s="324"/>
      <c r="AA1134" s="324"/>
      <c r="AB1134" s="326"/>
      <c r="AC1134" s="326"/>
    </row>
    <row r="1135" spans="1:30" s="311" customFormat="1">
      <c r="B1135" s="324"/>
      <c r="C1135" s="324"/>
      <c r="F1135" s="325"/>
      <c r="I1135" s="324"/>
      <c r="J1135" s="324"/>
      <c r="K1135" s="324"/>
      <c r="L1135" s="324"/>
      <c r="M1135" s="324"/>
      <c r="N1135" s="324"/>
      <c r="O1135" s="324"/>
      <c r="P1135" s="324"/>
      <c r="Q1135" s="324"/>
      <c r="R1135" s="324"/>
      <c r="S1135" s="324"/>
      <c r="T1135" s="324"/>
      <c r="U1135" s="324"/>
      <c r="Y1135" s="324"/>
      <c r="Z1135" s="324"/>
      <c r="AA1135" s="324"/>
      <c r="AB1135" s="326"/>
      <c r="AC1135" s="326"/>
    </row>
    <row r="1136" spans="1:30" s="311" customFormat="1">
      <c r="A1136" s="368"/>
      <c r="B1136" s="369"/>
      <c r="C1136" s="369"/>
      <c r="D1136" s="368"/>
      <c r="E1136" s="368"/>
      <c r="F1136" s="370"/>
      <c r="G1136" s="368"/>
      <c r="H1136" s="368"/>
      <c r="I1136" s="369"/>
      <c r="J1136" s="369"/>
      <c r="K1136" s="369"/>
      <c r="L1136" s="369"/>
      <c r="M1136" s="369"/>
      <c r="N1136" s="369"/>
      <c r="O1136" s="369"/>
      <c r="P1136" s="369"/>
      <c r="Q1136" s="369"/>
      <c r="R1136" s="369"/>
      <c r="S1136" s="369"/>
      <c r="T1136" s="369"/>
      <c r="U1136" s="369"/>
      <c r="V1136" s="368"/>
      <c r="W1136" s="368"/>
      <c r="X1136" s="368"/>
      <c r="Y1136" s="369"/>
      <c r="Z1136" s="369"/>
      <c r="AA1136" s="369"/>
      <c r="AB1136" s="371"/>
      <c r="AC1136" s="371"/>
      <c r="AD1136" s="368"/>
    </row>
  </sheetData>
  <sheetProtection autoFilter="0"/>
  <customSheetViews>
    <customSheetView guid="{34BEBDC2-7578-4B7D-A7C5-77848E4CD0BB}" hiddenRows="1">
      <selection activeCell="D1" sqref="D1"/>
      <pageMargins left="0.7" right="0.7" top="0.75" bottom="0.75" header="0.3" footer="0.3"/>
      <pageSetup paperSize="9" orientation="portrait" horizontalDpi="300" verticalDpi="300" r:id="rId1"/>
    </customSheetView>
    <customSheetView guid="{37DD68CE-9295-44D6-9BAE-7D01EB2C5AF4}" showGridLines="0" showRowCol="0" hiddenRows="1">
      <selection activeCell="U1" sqref="U1"/>
      <pageMargins left="0.7" right="0.7" top="0.75" bottom="0.75" header="0.3" footer="0.3"/>
      <pageSetup paperSize="9" orientation="portrait" horizontalDpi="300" verticalDpi="300" r:id="rId2"/>
    </customSheetView>
    <customSheetView guid="{9CACA31B-9FE7-481A-8278-FF86DF5F6926}" hiddenRows="1">
      <selection activeCell="W1" sqref="W1"/>
      <pageMargins left="0.7" right="0.7" top="0.75" bottom="0.75" header="0.3" footer="0.3"/>
      <pageSetup paperSize="9" orientation="portrait" horizontalDpi="300" verticalDpi="300" r:id="rId3"/>
    </customSheetView>
    <customSheetView guid="{340A9385-E852-4E4D-A583-AFEA31E6F2A2}" showGridLines="0" showRowCol="0" hiddenRows="1">
      <selection activeCell="I8" sqref="I8"/>
      <pageMargins left="0.7" right="0.7" top="0.75" bottom="0.75" header="0.3" footer="0.3"/>
      <pageSetup paperSize="9" orientation="portrait" horizontalDpi="300" verticalDpi="300" r:id="rId4"/>
    </customSheetView>
    <customSheetView guid="{940E2FCB-B854-4F75-9AD7-E56C487E0C55}">
      <selection activeCell="V2" sqref="V2"/>
      <pageMargins left="0.7" right="0.7" top="0.75" bottom="0.75" header="0.3" footer="0.3"/>
      <pageSetup paperSize="9" orientation="portrait" horizontalDpi="300" verticalDpi="300" r:id="rId5"/>
    </customSheetView>
    <customSheetView guid="{3DEFF3FF-D6DE-4F8C-ACA9-8837C2EAEAE2}" showGridLines="0" showRowCol="0" hiddenRows="1">
      <selection activeCell="W1" sqref="W1"/>
      <pageMargins left="0.7" right="0.7" top="0.75" bottom="0.75" header="0.3" footer="0.3"/>
      <pageSetup paperSize="9" orientation="portrait" horizontalDpi="300" verticalDpi="300" r:id="rId6"/>
    </customSheetView>
    <customSheetView guid="{CF090448-E3EB-4DF7-9F4D-6FAB00B12654}" showGridLines="0" showRowCol="0" hiddenRows="1">
      <selection activeCell="E1" sqref="E1"/>
      <pageMargins left="0.7" right="0.7" top="0.75" bottom="0.75" header="0.3" footer="0.3"/>
      <pageSetup paperSize="9" orientation="portrait" horizontalDpi="300" verticalDpi="300" r:id="rId7"/>
    </customSheetView>
    <customSheetView guid="{DD7D8E5B-3733-44D0-920D-ACE6E22D5459}" hiddenRows="1">
      <selection activeCell="E1" sqref="E1"/>
      <pageMargins left="0.7" right="0.7" top="0.75" bottom="0.75" header="0.3" footer="0.3"/>
      <pageSetup paperSize="9" orientation="portrait" horizontalDpi="300" verticalDpi="300" r:id="rId8"/>
    </customSheetView>
  </customSheetViews>
  <mergeCells count="52">
    <mergeCell ref="E9:O9"/>
    <mergeCell ref="W4:AC4"/>
    <mergeCell ref="W6:AC7"/>
    <mergeCell ref="W8:AC8"/>
    <mergeCell ref="K6:L6"/>
    <mergeCell ref="K8:L8"/>
    <mergeCell ref="H5:I5"/>
    <mergeCell ref="H6:I6"/>
    <mergeCell ref="H7:I7"/>
    <mergeCell ref="K5:O5"/>
    <mergeCell ref="P8:R8"/>
    <mergeCell ref="M4:O4"/>
    <mergeCell ref="M6:O6"/>
    <mergeCell ref="M7:O7"/>
    <mergeCell ref="P4:R4"/>
    <mergeCell ref="P6:R6"/>
    <mergeCell ref="P7:R7"/>
    <mergeCell ref="P5:R5"/>
    <mergeCell ref="F5:G5"/>
    <mergeCell ref="H4:J4"/>
    <mergeCell ref="F8:G8"/>
    <mergeCell ref="H8:J8"/>
    <mergeCell ref="D5:E5"/>
    <mergeCell ref="F4:G4"/>
    <mergeCell ref="D6:E6"/>
    <mergeCell ref="D8:E8"/>
    <mergeCell ref="D7:E7"/>
    <mergeCell ref="F6:G6"/>
    <mergeCell ref="F7:G7"/>
    <mergeCell ref="G11:G12"/>
    <mergeCell ref="E11:E12"/>
    <mergeCell ref="Y11:Y12"/>
    <mergeCell ref="H11:H12"/>
    <mergeCell ref="M11:R11"/>
    <mergeCell ref="L11:L12"/>
    <mergeCell ref="J11:J12"/>
    <mergeCell ref="B2:AC2"/>
    <mergeCell ref="B10:AC10"/>
    <mergeCell ref="C11:D12"/>
    <mergeCell ref="B11:B12"/>
    <mergeCell ref="S11:X11"/>
    <mergeCell ref="I11:I12"/>
    <mergeCell ref="S12:U12"/>
    <mergeCell ref="AA11:AA12"/>
    <mergeCell ref="M12:O12"/>
    <mergeCell ref="P12:R12"/>
    <mergeCell ref="F11:F12"/>
    <mergeCell ref="Z11:Z12"/>
    <mergeCell ref="K11:K12"/>
    <mergeCell ref="V12:X12"/>
    <mergeCell ref="AB11:AB12"/>
    <mergeCell ref="AC11:AC12"/>
  </mergeCells>
  <dataValidations count="10">
    <dataValidation type="list" allowBlank="1" showInputMessage="1" showErrorMessage="1" sqref="C13:C62">
      <formula1>$BY$281:$BY$284</formula1>
    </dataValidation>
    <dataValidation type="list" allowBlank="1" showInputMessage="1" showErrorMessage="1" sqref="P13:P62 N63:N64 M13:M64 V13:V62 V63:W64 S63:T64 P63:Q64 S13:S62">
      <formula1>$BN$281:$BN$312</formula1>
    </dataValidation>
    <dataValidation type="list" allowBlank="1" showInputMessage="1" showErrorMessage="1" sqref="R63:R64 O63:O64 X63:X64 U63:U64">
      <formula1>$BZ$281:$BZ$305</formula1>
    </dataValidation>
    <dataValidation type="list" allowBlank="1" showInputMessage="1" showErrorMessage="1" sqref="AC13:AC64">
      <formula1>$CB$281:$CB$283</formula1>
    </dataValidation>
    <dataValidation type="list" allowBlank="1" showInputMessage="1" showErrorMessage="1" sqref="I13:I64 J63:J64">
      <formula1>$BQ$281:$BQ$359</formula1>
    </dataValidation>
    <dataValidation type="list" allowBlank="1" showInputMessage="1" showErrorMessage="1" sqref="K7">
      <formula1>$AB$65:$AB$92</formula1>
    </dataValidation>
    <dataValidation type="list" allowBlank="1" showInputMessage="1" showErrorMessage="1" sqref="E4">
      <formula1>$BY$282:$BY$284</formula1>
    </dataValidation>
    <dataValidation type="list" allowBlank="1" showInputMessage="1" showErrorMessage="1" sqref="O13:O62 X13:X62 U13:U62 R13:R62">
      <formula1>$BX$282:$BX$288</formula1>
    </dataValidation>
    <dataValidation type="list" allowBlank="1" showInputMessage="1" showErrorMessage="1" sqref="N13:N62 W13:W62 T13:T62 Q13:Q62">
      <formula1>$BP$282:$BP$294</formula1>
    </dataValidation>
    <dataValidation type="list" allowBlank="1" showInputMessage="1" showErrorMessage="1" sqref="J13:J62">
      <formula1>$CA$281:$CA$286</formula1>
    </dataValidation>
  </dataValidations>
  <hyperlinks>
    <hyperlink ref="W8" r:id="rId9"/>
  </hyperlinks>
  <pageMargins left="0.7" right="0.7" top="0.75" bottom="0.75" header="0.3" footer="0.3"/>
  <pageSetup paperSize="9" orientation="portrait" horizontalDpi="300" verticalDpi="300" r:id="rId10"/>
  <ignoredErrors>
    <ignoredError sqref="E17:E62" numberStoredAsText="1"/>
  </ignoredErrors>
  <drawing r:id="rId11"/>
  <legacyDrawing r:id="rId12"/>
  <tableParts count="1">
    <tablePart r:id="rId1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FC1310"/>
  <sheetViews>
    <sheetView tabSelected="1" topLeftCell="A13" workbookViewId="0">
      <selection activeCell="AS20" sqref="AS20"/>
    </sheetView>
  </sheetViews>
  <sheetFormatPr defaultColWidth="8.85546875" defaultRowHeight="20.25" customHeight="1"/>
  <cols>
    <col min="1" max="1" width="4" style="273" customWidth="1"/>
    <col min="2" max="2" width="2.140625" style="284" customWidth="1"/>
    <col min="3" max="3" width="3.140625" style="284" customWidth="1"/>
    <col min="4" max="4" width="4" style="284" customWidth="1"/>
    <col min="5" max="5" width="19.42578125" style="284" customWidth="1"/>
    <col min="6" max="6" width="7.85546875" style="284" customWidth="1"/>
    <col min="7" max="7" width="16.5703125" style="284" customWidth="1"/>
    <col min="8" max="8" width="8.85546875" style="437" customWidth="1"/>
    <col min="9" max="9" width="11.140625" style="437" customWidth="1"/>
    <col min="10" max="11" width="9.7109375" style="437" customWidth="1"/>
    <col min="12" max="13" width="6.7109375" style="284" customWidth="1"/>
    <col min="14" max="14" width="7.42578125" style="438" customWidth="1"/>
    <col min="15" max="17" width="9.140625" style="291" customWidth="1"/>
    <col min="18" max="20" width="9.140625" style="291" hidden="1" customWidth="1"/>
    <col min="21" max="21" width="8.7109375" style="291" hidden="1" customWidth="1"/>
    <col min="22" max="43" width="9.140625" style="291" hidden="1" customWidth="1"/>
    <col min="44" max="44" width="8.85546875" style="291" customWidth="1"/>
    <col min="45" max="157" width="9.140625" style="291" customWidth="1"/>
    <col min="158" max="159" width="9.140625" style="292" customWidth="1"/>
    <col min="160" max="16384" width="8.85546875" style="284"/>
  </cols>
  <sheetData>
    <row r="1" spans="2:159" s="273" customFormat="1" ht="20.25" customHeight="1">
      <c r="H1" s="429"/>
      <c r="I1" s="429"/>
      <c r="J1" s="429"/>
      <c r="K1" s="429"/>
      <c r="N1" s="430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291"/>
      <c r="AM1" s="291"/>
      <c r="AN1" s="291"/>
      <c r="AO1" s="291"/>
      <c r="AP1" s="291"/>
      <c r="AQ1" s="291"/>
      <c r="AR1" s="291"/>
      <c r="AS1" s="291"/>
      <c r="AT1" s="291"/>
      <c r="AU1" s="291"/>
      <c r="AV1" s="291"/>
      <c r="AW1" s="291"/>
      <c r="AX1" s="291"/>
      <c r="AY1" s="291"/>
      <c r="AZ1" s="291"/>
      <c r="BA1" s="291"/>
      <c r="BB1" s="291"/>
      <c r="BC1" s="291"/>
      <c r="BD1" s="291"/>
      <c r="BE1" s="291"/>
      <c r="BF1" s="291"/>
      <c r="BG1" s="291"/>
      <c r="BH1" s="291"/>
      <c r="BI1" s="291"/>
      <c r="BJ1" s="291"/>
      <c r="BK1" s="291"/>
      <c r="BL1" s="291"/>
      <c r="BM1" s="291"/>
      <c r="BN1" s="291"/>
      <c r="BO1" s="291"/>
      <c r="BP1" s="291"/>
      <c r="BQ1" s="291"/>
      <c r="BR1" s="291"/>
      <c r="BS1" s="291"/>
      <c r="BT1" s="291"/>
      <c r="BU1" s="291"/>
      <c r="BV1" s="291"/>
      <c r="BW1" s="291"/>
      <c r="BX1" s="291"/>
      <c r="BY1" s="291"/>
      <c r="BZ1" s="291"/>
      <c r="CA1" s="291"/>
      <c r="CB1" s="291"/>
      <c r="CC1" s="291"/>
      <c r="CD1" s="291"/>
      <c r="CE1" s="291"/>
      <c r="CF1" s="291"/>
      <c r="CG1" s="291"/>
      <c r="CH1" s="291"/>
      <c r="CI1" s="291"/>
      <c r="CJ1" s="291"/>
      <c r="CK1" s="291"/>
      <c r="CL1" s="291"/>
      <c r="CM1" s="291"/>
      <c r="CN1" s="291"/>
      <c r="CO1" s="291"/>
      <c r="CP1" s="291"/>
      <c r="CQ1" s="291"/>
      <c r="CR1" s="291"/>
      <c r="CS1" s="291"/>
      <c r="CT1" s="291"/>
      <c r="CU1" s="291"/>
      <c r="CV1" s="291"/>
      <c r="CW1" s="291"/>
      <c r="CX1" s="291"/>
      <c r="CY1" s="291"/>
      <c r="CZ1" s="291"/>
      <c r="DA1" s="291"/>
      <c r="DB1" s="291"/>
      <c r="DC1" s="291"/>
      <c r="DD1" s="291"/>
      <c r="DE1" s="291"/>
      <c r="DF1" s="291"/>
      <c r="DG1" s="291"/>
      <c r="DH1" s="291"/>
      <c r="DI1" s="291"/>
      <c r="DJ1" s="291"/>
      <c r="DK1" s="291"/>
      <c r="DL1" s="291"/>
      <c r="DM1" s="291"/>
      <c r="DN1" s="291"/>
      <c r="DO1" s="291"/>
      <c r="DP1" s="291"/>
      <c r="DQ1" s="291"/>
      <c r="DR1" s="291"/>
      <c r="DS1" s="291"/>
      <c r="DT1" s="291"/>
      <c r="DU1" s="291"/>
      <c r="DV1" s="291"/>
      <c r="DW1" s="291"/>
      <c r="DX1" s="291"/>
      <c r="DY1" s="291"/>
      <c r="DZ1" s="291"/>
      <c r="EA1" s="291"/>
      <c r="EB1" s="291"/>
      <c r="EC1" s="291"/>
      <c r="ED1" s="291"/>
      <c r="EE1" s="291"/>
      <c r="EF1" s="291"/>
      <c r="EG1" s="291"/>
      <c r="EH1" s="291"/>
      <c r="EI1" s="291"/>
      <c r="EJ1" s="291"/>
      <c r="EK1" s="291"/>
      <c r="EL1" s="291"/>
      <c r="EM1" s="291"/>
      <c r="EN1" s="291"/>
      <c r="EO1" s="291"/>
      <c r="EP1" s="291"/>
      <c r="EQ1" s="291"/>
      <c r="ER1" s="291"/>
      <c r="ES1" s="291"/>
      <c r="ET1" s="291"/>
      <c r="EU1" s="291"/>
      <c r="EV1" s="291"/>
      <c r="EW1" s="291"/>
      <c r="EX1" s="291"/>
      <c r="EY1" s="291"/>
      <c r="EZ1" s="291"/>
      <c r="FA1" s="291"/>
      <c r="FB1" s="291"/>
      <c r="FC1" s="291"/>
    </row>
    <row r="2" spans="2:159" ht="26.25" customHeight="1">
      <c r="B2" s="514" t="str">
        <f>CONCATENATE(" Proceedings of the ",DATA!F5," ",DATA!G13,", ",DATA!F6," of  ",DATA!F8," (Mandal ) ")</f>
        <v xml:space="preserve"> Proceedings of the Headmaster Z.P.High  School, Thavanampalle of  Thavanampalle (Mandal ) </v>
      </c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</row>
    <row r="3" spans="2:159" ht="20.25" customHeight="1">
      <c r="B3" s="519" t="str">
        <f>CONCATENATE(" Present:  ",DATA!E4," ",DATA!F4,",",DATA!K4,",",DATA!L4,"",)</f>
        <v xml:space="preserve"> Present:  Sri. P Devarajulu Reddy, M.sc., B.Ed.,</v>
      </c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</row>
    <row r="4" spans="2:159" ht="20.25" customHeight="1">
      <c r="B4" s="275"/>
      <c r="C4" s="275"/>
      <c r="D4" s="275"/>
      <c r="E4" s="275"/>
      <c r="F4" s="275"/>
      <c r="G4" s="275"/>
      <c r="H4" s="280"/>
      <c r="I4" s="280"/>
      <c r="J4" s="280"/>
      <c r="K4" s="280"/>
      <c r="L4" s="275"/>
      <c r="M4" s="275"/>
      <c r="N4" s="281"/>
    </row>
    <row r="5" spans="2:159" ht="20.25" customHeight="1">
      <c r="B5" s="275"/>
      <c r="C5" s="518" t="s">
        <v>124</v>
      </c>
      <c r="D5" s="518"/>
      <c r="E5" s="276" t="str">
        <f>DATA!F7</f>
        <v>25/SL/2024</v>
      </c>
      <c r="F5" s="277"/>
      <c r="G5" s="277"/>
      <c r="H5" s="280"/>
      <c r="I5" s="280"/>
      <c r="J5" s="280"/>
      <c r="K5" s="280" t="s">
        <v>258</v>
      </c>
      <c r="L5" s="521">
        <f>DATA!L7</f>
        <v>45570</v>
      </c>
      <c r="M5" s="521"/>
      <c r="N5" s="521"/>
    </row>
    <row r="6" spans="2:159" ht="20.25" customHeight="1">
      <c r="B6" s="275"/>
      <c r="C6" s="275"/>
      <c r="D6" s="275"/>
      <c r="E6" s="275"/>
      <c r="F6" s="275"/>
      <c r="G6" s="275"/>
      <c r="H6" s="280"/>
      <c r="I6" s="280"/>
      <c r="J6" s="280"/>
      <c r="K6" s="280"/>
      <c r="L6" s="275"/>
      <c r="M6" s="275"/>
      <c r="N6" s="281"/>
      <c r="P6" s="278"/>
    </row>
    <row r="7" spans="2:159" ht="20.25" customHeight="1">
      <c r="B7" s="275"/>
      <c r="C7" s="279" t="s">
        <v>125</v>
      </c>
      <c r="D7" s="516" t="str">
        <f>CONCATENATE(" Estt – ", DATA!K5," - Sanction of Surrender leave to the staff of  ",DATA!F6,". for the year  ",   DATA!P4," - Orders-Issued.")</f>
        <v xml:space="preserve"> Estt – Secondary School Education - Sanction of Surrender leave to the staff of  Thavanampalle. for the year  2024-25 - Orders-Issued.</v>
      </c>
      <c r="E7" s="516"/>
      <c r="F7" s="516"/>
      <c r="G7" s="516"/>
      <c r="H7" s="516"/>
      <c r="I7" s="516"/>
      <c r="J7" s="516"/>
      <c r="K7" s="516"/>
      <c r="L7" s="516"/>
      <c r="M7" s="516"/>
      <c r="N7" s="516"/>
      <c r="O7" s="431"/>
    </row>
    <row r="8" spans="2:159" ht="20.25" customHeight="1">
      <c r="B8" s="275"/>
      <c r="C8" s="275"/>
      <c r="D8" s="516"/>
      <c r="E8" s="516"/>
      <c r="F8" s="516"/>
      <c r="G8" s="516"/>
      <c r="H8" s="516"/>
      <c r="I8" s="516"/>
      <c r="J8" s="516"/>
      <c r="K8" s="516"/>
      <c r="L8" s="516"/>
      <c r="M8" s="516"/>
      <c r="N8" s="516"/>
      <c r="O8" s="431"/>
    </row>
    <row r="9" spans="2:159" ht="20.25" customHeight="1">
      <c r="B9" s="275"/>
      <c r="C9" s="275"/>
      <c r="D9" s="516"/>
      <c r="E9" s="516"/>
      <c r="F9" s="516"/>
      <c r="G9" s="516"/>
      <c r="H9" s="516"/>
      <c r="I9" s="516"/>
      <c r="J9" s="516"/>
      <c r="K9" s="516"/>
      <c r="L9" s="516"/>
      <c r="M9" s="516"/>
      <c r="N9" s="516"/>
      <c r="O9" s="431"/>
    </row>
    <row r="10" spans="2:159" ht="20.25" customHeight="1">
      <c r="B10" s="275"/>
      <c r="C10" s="428" t="s">
        <v>126</v>
      </c>
      <c r="D10" s="520" t="s">
        <v>393</v>
      </c>
      <c r="E10" s="520"/>
      <c r="F10" s="520"/>
      <c r="G10" s="520"/>
      <c r="H10" s="520"/>
      <c r="I10" s="520"/>
      <c r="J10" s="520"/>
      <c r="K10" s="427"/>
      <c r="L10" s="427"/>
      <c r="M10" s="427"/>
      <c r="N10" s="427"/>
      <c r="O10" s="431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</row>
    <row r="11" spans="2:159" ht="20.25" customHeight="1">
      <c r="B11" s="275"/>
      <c r="C11" s="275"/>
      <c r="D11" s="433" t="s">
        <v>392</v>
      </c>
      <c r="E11" s="434"/>
      <c r="F11" s="435"/>
      <c r="G11" s="275"/>
      <c r="H11" s="280"/>
      <c r="I11" s="280"/>
      <c r="J11" s="280"/>
      <c r="K11" s="280"/>
      <c r="L11" s="275"/>
      <c r="M11" s="275"/>
      <c r="N11" s="281"/>
      <c r="O11" s="431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</row>
    <row r="12" spans="2:159" ht="20.25" customHeight="1">
      <c r="B12" s="275"/>
      <c r="C12" s="275"/>
      <c r="D12" s="275" t="s">
        <v>295</v>
      </c>
      <c r="E12" s="275"/>
      <c r="F12" s="275"/>
      <c r="G12" s="275"/>
      <c r="H12" s="280"/>
      <c r="I12" s="280"/>
      <c r="J12" s="280"/>
      <c r="K12" s="280"/>
      <c r="L12" s="275"/>
      <c r="M12" s="275"/>
      <c r="N12" s="281"/>
      <c r="O12" s="431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</row>
    <row r="13" spans="2:159" ht="20.25" customHeight="1">
      <c r="B13" s="275"/>
      <c r="C13" s="275"/>
      <c r="D13" s="275"/>
      <c r="E13" s="275"/>
      <c r="F13" s="275"/>
      <c r="G13" s="275"/>
      <c r="H13" s="280"/>
      <c r="I13" s="280"/>
      <c r="J13" s="280"/>
      <c r="K13" s="280"/>
      <c r="L13" s="275"/>
      <c r="M13" s="275"/>
      <c r="N13" s="281"/>
      <c r="O13" s="431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</row>
    <row r="14" spans="2:159" ht="20.25" customHeight="1">
      <c r="B14" s="275"/>
      <c r="C14" s="515" t="s">
        <v>268</v>
      </c>
      <c r="D14" s="515"/>
      <c r="E14" s="275"/>
      <c r="F14" s="275"/>
      <c r="G14" s="275"/>
      <c r="H14" s="280"/>
      <c r="I14" s="280"/>
      <c r="J14" s="280"/>
      <c r="K14" s="280"/>
      <c r="L14" s="275"/>
      <c r="M14" s="275"/>
      <c r="N14" s="281"/>
    </row>
    <row r="15" spans="2:159" ht="20.25" customHeight="1">
      <c r="B15" s="275"/>
      <c r="C15" s="283"/>
      <c r="D15" s="275"/>
      <c r="E15" s="275"/>
      <c r="F15" s="275"/>
      <c r="G15" s="275"/>
      <c r="H15" s="280"/>
      <c r="I15" s="280"/>
      <c r="J15" s="280"/>
      <c r="K15" s="280"/>
      <c r="L15" s="275"/>
      <c r="M15" s="275"/>
      <c r="N15" s="281"/>
    </row>
    <row r="16" spans="2:159" ht="20.25" customHeight="1">
      <c r="B16" s="275"/>
      <c r="C16" s="517" t="str">
        <f>CONCATENATE( "              As per the provisions contained in the reference cited above, the undersigned is pleased to sanction which are surrender the Earned leave  as shown details below.")</f>
        <v xml:space="preserve">              As per the provisions contained in the reference cited above, the undersigned is pleased to sanction which are surrender the Earned leave  as shown details below.</v>
      </c>
      <c r="D16" s="517"/>
      <c r="E16" s="517"/>
      <c r="F16" s="517"/>
      <c r="G16" s="517"/>
      <c r="H16" s="517"/>
      <c r="I16" s="517"/>
      <c r="J16" s="517"/>
      <c r="K16" s="517"/>
      <c r="L16" s="517"/>
      <c r="M16" s="517"/>
      <c r="N16" s="517"/>
    </row>
    <row r="17" spans="1:159" ht="20.25" customHeight="1">
      <c r="B17" s="275"/>
      <c r="C17" s="517"/>
      <c r="D17" s="517"/>
      <c r="E17" s="517"/>
      <c r="F17" s="517"/>
      <c r="G17" s="517"/>
      <c r="H17" s="517"/>
      <c r="I17" s="517"/>
      <c r="J17" s="517"/>
      <c r="K17" s="517"/>
      <c r="L17" s="517"/>
      <c r="M17" s="517"/>
      <c r="N17" s="517"/>
    </row>
    <row r="18" spans="1:159" ht="20.25" customHeight="1">
      <c r="H18" s="436"/>
    </row>
    <row r="19" spans="1:159" s="267" customFormat="1" ht="36" customHeight="1">
      <c r="A19" s="449"/>
      <c r="C19" s="507" t="s">
        <v>293</v>
      </c>
      <c r="D19" s="508" t="s">
        <v>316</v>
      </c>
      <c r="E19" s="508"/>
      <c r="F19" s="509" t="s">
        <v>394</v>
      </c>
      <c r="G19" s="509" t="s">
        <v>332</v>
      </c>
      <c r="H19" s="508" t="s">
        <v>317</v>
      </c>
      <c r="I19" s="508"/>
      <c r="J19" s="512" t="s">
        <v>395</v>
      </c>
      <c r="K19" s="513"/>
      <c r="L19" s="509" t="s">
        <v>312</v>
      </c>
      <c r="M19" s="508" t="s">
        <v>318</v>
      </c>
      <c r="N19" s="508" t="s">
        <v>319</v>
      </c>
      <c r="O19" s="450"/>
      <c r="P19" s="450"/>
      <c r="Q19" s="450"/>
      <c r="R19" s="450"/>
      <c r="S19" s="450"/>
      <c r="T19" s="450"/>
      <c r="U19" s="450"/>
      <c r="V19" s="450"/>
      <c r="W19" s="450"/>
      <c r="X19" s="450"/>
      <c r="Y19" s="450"/>
      <c r="Z19" s="450"/>
      <c r="AA19" s="450"/>
      <c r="AB19" s="450"/>
      <c r="AC19" s="450"/>
      <c r="AD19" s="450"/>
      <c r="AE19" s="450"/>
      <c r="AF19" s="450"/>
      <c r="AG19" s="450"/>
      <c r="AH19" s="450"/>
      <c r="AI19" s="450"/>
      <c r="AJ19" s="450"/>
      <c r="AK19" s="450"/>
      <c r="AL19" s="450"/>
      <c r="AM19" s="450"/>
      <c r="AN19" s="450"/>
      <c r="AO19" s="450"/>
      <c r="AP19" s="450"/>
      <c r="AQ19" s="450"/>
      <c r="AR19" s="450"/>
      <c r="AS19" s="450"/>
      <c r="AT19" s="450"/>
      <c r="AU19" s="450"/>
      <c r="AV19" s="450"/>
      <c r="AW19" s="450"/>
      <c r="AX19" s="450"/>
      <c r="AY19" s="450"/>
      <c r="AZ19" s="450"/>
      <c r="BA19" s="450"/>
      <c r="BB19" s="450"/>
      <c r="BC19" s="450"/>
      <c r="BD19" s="450"/>
      <c r="BE19" s="450"/>
      <c r="BF19" s="450"/>
      <c r="BG19" s="450"/>
      <c r="BH19" s="450"/>
      <c r="BI19" s="450"/>
      <c r="BJ19" s="450"/>
      <c r="BK19" s="450"/>
      <c r="BL19" s="450"/>
      <c r="BM19" s="450"/>
      <c r="BN19" s="450"/>
      <c r="BO19" s="450"/>
      <c r="BP19" s="450"/>
      <c r="BQ19" s="450"/>
      <c r="BR19" s="450"/>
      <c r="BS19" s="450"/>
      <c r="BT19" s="450"/>
      <c r="BU19" s="450"/>
      <c r="BV19" s="450"/>
      <c r="BW19" s="450"/>
      <c r="BX19" s="450"/>
      <c r="BY19" s="450"/>
      <c r="BZ19" s="450"/>
      <c r="CA19" s="450"/>
      <c r="CB19" s="450"/>
      <c r="CC19" s="450"/>
      <c r="CD19" s="450"/>
      <c r="CE19" s="450"/>
      <c r="CF19" s="450"/>
      <c r="CG19" s="450"/>
      <c r="CH19" s="450"/>
      <c r="CI19" s="450"/>
      <c r="CJ19" s="450"/>
      <c r="CK19" s="450"/>
      <c r="CL19" s="450"/>
      <c r="CM19" s="450"/>
      <c r="CN19" s="450"/>
      <c r="CO19" s="450"/>
      <c r="CP19" s="450"/>
      <c r="CQ19" s="450"/>
      <c r="CR19" s="450"/>
      <c r="CS19" s="450"/>
      <c r="CT19" s="450"/>
      <c r="CU19" s="450"/>
      <c r="CV19" s="450"/>
      <c r="CW19" s="450"/>
      <c r="CX19" s="450"/>
      <c r="CY19" s="450"/>
      <c r="CZ19" s="450"/>
      <c r="DA19" s="450"/>
      <c r="DB19" s="450"/>
      <c r="DC19" s="450"/>
      <c r="DD19" s="450"/>
      <c r="DE19" s="450"/>
      <c r="DF19" s="450"/>
      <c r="DG19" s="450"/>
      <c r="DH19" s="450"/>
      <c r="DI19" s="450"/>
      <c r="DJ19" s="450"/>
      <c r="DK19" s="450"/>
      <c r="DL19" s="450"/>
      <c r="DM19" s="450"/>
      <c r="DN19" s="450"/>
      <c r="DO19" s="450"/>
      <c r="DP19" s="450"/>
      <c r="DQ19" s="450"/>
      <c r="DR19" s="450"/>
      <c r="DS19" s="450"/>
      <c r="DT19" s="450"/>
      <c r="DU19" s="450"/>
      <c r="DV19" s="450"/>
      <c r="DW19" s="450"/>
      <c r="DX19" s="450"/>
      <c r="DY19" s="450"/>
      <c r="DZ19" s="450"/>
      <c r="EA19" s="450"/>
      <c r="EB19" s="450"/>
      <c r="EC19" s="450"/>
      <c r="ED19" s="450"/>
      <c r="EE19" s="450"/>
      <c r="EF19" s="450"/>
      <c r="EG19" s="450"/>
      <c r="EH19" s="450"/>
      <c r="EI19" s="450"/>
      <c r="EJ19" s="450"/>
      <c r="EK19" s="450"/>
      <c r="EL19" s="450"/>
      <c r="EM19" s="450"/>
      <c r="EN19" s="450"/>
      <c r="EO19" s="450"/>
      <c r="EP19" s="450"/>
      <c r="EQ19" s="450"/>
      <c r="ER19" s="450"/>
      <c r="ES19" s="450"/>
      <c r="ET19" s="450"/>
      <c r="EU19" s="450"/>
      <c r="EV19" s="450"/>
      <c r="EW19" s="450"/>
      <c r="EX19" s="450"/>
      <c r="EY19" s="450"/>
      <c r="EZ19" s="450"/>
      <c r="FA19" s="450"/>
      <c r="FB19" s="451"/>
      <c r="FC19" s="451"/>
    </row>
    <row r="20" spans="1:159" s="267" customFormat="1" ht="36" customHeight="1">
      <c r="A20" s="449"/>
      <c r="C20" s="507"/>
      <c r="D20" s="508"/>
      <c r="E20" s="508"/>
      <c r="F20" s="510"/>
      <c r="G20" s="510"/>
      <c r="H20" s="290" t="s">
        <v>294</v>
      </c>
      <c r="I20" s="290" t="s">
        <v>224</v>
      </c>
      <c r="J20" s="290" t="s">
        <v>294</v>
      </c>
      <c r="K20" s="290" t="s">
        <v>224</v>
      </c>
      <c r="L20" s="510"/>
      <c r="M20" s="508"/>
      <c r="N20" s="508"/>
      <c r="O20" s="452">
        <f>IF(N21="",1,1)</f>
        <v>1</v>
      </c>
      <c r="P20" s="450"/>
      <c r="Q20" s="450"/>
      <c r="R20" s="450"/>
      <c r="S20" s="450"/>
      <c r="T20" s="450"/>
      <c r="U20" s="450"/>
      <c r="V20" s="450"/>
      <c r="W20" s="450"/>
      <c r="X20" s="450"/>
      <c r="Y20" s="450"/>
      <c r="Z20" s="450"/>
      <c r="AA20" s="450"/>
      <c r="AB20" s="450"/>
      <c r="AC20" s="450"/>
      <c r="AD20" s="450"/>
      <c r="AE20" s="450"/>
      <c r="AF20" s="450"/>
      <c r="AG20" s="450"/>
      <c r="AH20" s="450"/>
      <c r="AI20" s="450"/>
      <c r="AJ20" s="450"/>
      <c r="AK20" s="450"/>
      <c r="AL20" s="450"/>
      <c r="AM20" s="450"/>
      <c r="AN20" s="450"/>
      <c r="AO20" s="450"/>
      <c r="AP20" s="450"/>
      <c r="AQ20" s="450"/>
      <c r="AR20" s="450"/>
      <c r="AS20" s="450"/>
      <c r="AT20" s="450"/>
      <c r="AU20" s="450"/>
      <c r="AV20" s="450"/>
      <c r="AW20" s="450"/>
      <c r="AX20" s="450"/>
      <c r="AY20" s="450"/>
      <c r="AZ20" s="450"/>
      <c r="BA20" s="450"/>
      <c r="BB20" s="450"/>
      <c r="BC20" s="450"/>
      <c r="BD20" s="450"/>
      <c r="BE20" s="450"/>
      <c r="BF20" s="450"/>
      <c r="BG20" s="450"/>
      <c r="BH20" s="450"/>
      <c r="BI20" s="450"/>
      <c r="BJ20" s="450"/>
      <c r="BK20" s="450"/>
      <c r="BL20" s="450"/>
      <c r="BM20" s="450"/>
      <c r="BN20" s="450"/>
      <c r="BO20" s="450"/>
      <c r="BP20" s="450"/>
      <c r="BQ20" s="450"/>
      <c r="BR20" s="450"/>
      <c r="BS20" s="450"/>
      <c r="BT20" s="450"/>
      <c r="BU20" s="450"/>
      <c r="BV20" s="450"/>
      <c r="BW20" s="450"/>
      <c r="BX20" s="450"/>
      <c r="BY20" s="450"/>
      <c r="BZ20" s="450"/>
      <c r="CA20" s="450"/>
      <c r="CB20" s="450"/>
      <c r="CC20" s="450"/>
      <c r="CD20" s="450"/>
      <c r="CE20" s="450"/>
      <c r="CF20" s="450"/>
      <c r="CG20" s="450"/>
      <c r="CH20" s="450"/>
      <c r="CI20" s="450"/>
      <c r="CJ20" s="450"/>
      <c r="CK20" s="450"/>
      <c r="CL20" s="450"/>
      <c r="CM20" s="450"/>
      <c r="CN20" s="450"/>
      <c r="CO20" s="450"/>
      <c r="CP20" s="450"/>
      <c r="CQ20" s="450"/>
      <c r="CR20" s="450"/>
      <c r="CS20" s="450"/>
      <c r="CT20" s="450"/>
      <c r="CU20" s="450"/>
      <c r="CV20" s="450"/>
      <c r="CW20" s="450"/>
      <c r="CX20" s="450"/>
      <c r="CY20" s="450"/>
      <c r="CZ20" s="450"/>
      <c r="DA20" s="450"/>
      <c r="DB20" s="450"/>
      <c r="DC20" s="450"/>
      <c r="DD20" s="450"/>
      <c r="DE20" s="450"/>
      <c r="DF20" s="450"/>
      <c r="DG20" s="450"/>
      <c r="DH20" s="450"/>
      <c r="DI20" s="450"/>
      <c r="DJ20" s="450"/>
      <c r="DK20" s="450"/>
      <c r="DL20" s="450"/>
      <c r="DM20" s="450"/>
      <c r="DN20" s="450"/>
      <c r="DO20" s="450"/>
      <c r="DP20" s="450"/>
      <c r="DQ20" s="450"/>
      <c r="DR20" s="450"/>
      <c r="DS20" s="450"/>
      <c r="DT20" s="450"/>
      <c r="DU20" s="450"/>
      <c r="DV20" s="450"/>
      <c r="DW20" s="450"/>
      <c r="DX20" s="450"/>
      <c r="DY20" s="450"/>
      <c r="DZ20" s="450"/>
      <c r="EA20" s="450"/>
      <c r="EB20" s="450"/>
      <c r="EC20" s="450"/>
      <c r="ED20" s="450"/>
      <c r="EE20" s="450"/>
      <c r="EF20" s="450"/>
      <c r="EG20" s="450"/>
      <c r="EH20" s="450"/>
      <c r="EI20" s="450"/>
      <c r="EJ20" s="450"/>
      <c r="EK20" s="450"/>
      <c r="EL20" s="450"/>
      <c r="EM20" s="450"/>
      <c r="EN20" s="450"/>
      <c r="EO20" s="450"/>
      <c r="EP20" s="450"/>
      <c r="EQ20" s="450"/>
      <c r="ER20" s="450"/>
      <c r="ES20" s="450"/>
      <c r="ET20" s="450"/>
      <c r="EU20" s="450"/>
      <c r="EV20" s="450"/>
      <c r="EW20" s="450"/>
      <c r="EX20" s="450"/>
      <c r="EY20" s="450"/>
      <c r="EZ20" s="450"/>
      <c r="FA20" s="450"/>
      <c r="FB20" s="451"/>
      <c r="FC20" s="451"/>
    </row>
    <row r="21" spans="1:159" s="267" customFormat="1" ht="36" customHeight="1">
      <c r="A21" s="449"/>
      <c r="C21" s="290">
        <v>1</v>
      </c>
      <c r="D21" s="287" t="str">
        <f>IF(DATA!C13="","",DATA!C13)</f>
        <v>Sri.</v>
      </c>
      <c r="E21" s="288" t="str">
        <f>IF(DATA!D13="","",DATA!D13)</f>
        <v>G Nandakumar</v>
      </c>
      <c r="F21" s="289" t="str">
        <f>IF(DATA!F13="","",DATA!F13)</f>
        <v>SA (BS)</v>
      </c>
      <c r="G21" s="424" t="str">
        <f>IF(DATA!G13="", "",CONCATENATE(DATA!G13,",   ",DATA!H13))</f>
        <v>Z.P.High  School,   Thavanaampalle</v>
      </c>
      <c r="H21" s="290" t="str">
        <f>AK21</f>
        <v>1-4-2022</v>
      </c>
      <c r="I21" s="740">
        <v>44666</v>
      </c>
      <c r="J21" s="290" t="str">
        <f>X21</f>
        <v>1-10-2024</v>
      </c>
      <c r="K21" s="290" t="str">
        <f>AC21</f>
        <v>30-10-2024</v>
      </c>
      <c r="L21" s="290">
        <f>IF(DATA!AB13="","",DATA!AB13)</f>
        <v>70</v>
      </c>
      <c r="M21" s="290">
        <f>IF(DATA!AC13="","",DATA!AC13)</f>
        <v>30</v>
      </c>
      <c r="N21" s="290">
        <f>IF(L21="","",L21-M21)</f>
        <v>40</v>
      </c>
      <c r="O21" s="452">
        <f>IF(N21="",0,1)</f>
        <v>1</v>
      </c>
      <c r="P21" s="450"/>
      <c r="Q21" s="450"/>
      <c r="R21" s="450" t="s">
        <v>6</v>
      </c>
      <c r="S21" s="450">
        <v>1</v>
      </c>
      <c r="T21" s="450">
        <f>IF(DATA!S13="","",DATA!S13)</f>
        <v>1</v>
      </c>
      <c r="U21" s="453" t="str">
        <f>IF(DATA!T13="","",DATA!T13)</f>
        <v>Oct</v>
      </c>
      <c r="V21" s="450">
        <f>VLOOKUP(U21,R$21:S$25,2,FALSE)</f>
        <v>10</v>
      </c>
      <c r="W21" s="454">
        <f>DATA!U13</f>
        <v>2024</v>
      </c>
      <c r="X21" s="450" t="str">
        <f>IF(U21="","",CONCATENATE(T21,"-",V21,"-",W21))</f>
        <v>1-10-2024</v>
      </c>
      <c r="Y21" s="450">
        <f>IF(DATA!V13="","",DATA!V13)</f>
        <v>30</v>
      </c>
      <c r="Z21" s="453" t="str">
        <f>IF(DATA!W13="","",DATA!W13)</f>
        <v>Oct</v>
      </c>
      <c r="AA21" s="450">
        <f>VLOOKUP(Z21,R$21:S$25,2,FALSE)</f>
        <v>10</v>
      </c>
      <c r="AB21" s="454">
        <f>DATA!X13</f>
        <v>2024</v>
      </c>
      <c r="AC21" s="450" t="str">
        <f>IF(Z21="","",CONCATENATE(Y21,"-",AA21,"-",AB21))</f>
        <v>30-10-2024</v>
      </c>
      <c r="AD21" s="450"/>
      <c r="AE21" s="450"/>
      <c r="AF21" s="450"/>
      <c r="AG21" s="450">
        <f>IF(DATA!M13="","",DATA!M13)</f>
        <v>1</v>
      </c>
      <c r="AH21" s="453" t="str">
        <f>IF(DATA!N13="","",DATA!N13)</f>
        <v>Apr</v>
      </c>
      <c r="AI21" s="450">
        <f>VLOOKUP(AH21,R$21:S$25,2,FALSE)</f>
        <v>4</v>
      </c>
      <c r="AJ21" s="454">
        <f>DATA!O13</f>
        <v>2022</v>
      </c>
      <c r="AK21" s="450" t="str">
        <f>IF(AH21="","",CONCATENATE(AG21,"-",AI21,"-",AJ21))</f>
        <v>1-4-2022</v>
      </c>
      <c r="AL21" s="450">
        <f>IF(DATA!P13="","",DATA!P13)</f>
        <v>15</v>
      </c>
      <c r="AM21" s="453" t="str">
        <f>IF(DATA!T13="","",DATA!T13)</f>
        <v>Oct</v>
      </c>
      <c r="AN21" s="450">
        <f>VLOOKUP(AM21,R$21:S$25,2,FALSE)</f>
        <v>10</v>
      </c>
      <c r="AO21" s="454">
        <f>DATA!R13</f>
        <v>2022</v>
      </c>
      <c r="AP21" s="450" t="str">
        <f>IF(AM21="","",CONCATENATE(AL21,"-",AN21,"-",AO21))</f>
        <v>15-10-2022</v>
      </c>
      <c r="AQ21" s="450"/>
      <c r="AR21" s="450"/>
      <c r="AS21" s="450"/>
      <c r="AT21" s="450"/>
      <c r="AU21" s="450"/>
      <c r="AV21" s="450"/>
      <c r="AW21" s="450"/>
      <c r="AX21" s="450"/>
      <c r="AY21" s="450"/>
      <c r="AZ21" s="450"/>
      <c r="BA21" s="450"/>
      <c r="BB21" s="450"/>
      <c r="BC21" s="450"/>
      <c r="BD21" s="450"/>
      <c r="BE21" s="450"/>
      <c r="BF21" s="450"/>
      <c r="BG21" s="450"/>
      <c r="BH21" s="450"/>
      <c r="BI21" s="450"/>
      <c r="BJ21" s="450"/>
      <c r="BK21" s="450"/>
      <c r="BL21" s="450"/>
      <c r="BM21" s="450"/>
      <c r="BN21" s="450"/>
      <c r="BO21" s="450"/>
      <c r="BP21" s="450"/>
      <c r="BQ21" s="450"/>
      <c r="BR21" s="450"/>
      <c r="BS21" s="450"/>
      <c r="BT21" s="450"/>
      <c r="BU21" s="450"/>
      <c r="BV21" s="450"/>
      <c r="BW21" s="450"/>
      <c r="BX21" s="450"/>
      <c r="BY21" s="450"/>
      <c r="BZ21" s="450"/>
      <c r="CA21" s="450"/>
      <c r="CB21" s="450"/>
      <c r="CC21" s="450"/>
      <c r="CD21" s="450"/>
      <c r="CE21" s="450"/>
      <c r="CF21" s="450"/>
      <c r="CG21" s="450"/>
      <c r="CH21" s="450"/>
      <c r="CI21" s="450"/>
      <c r="CJ21" s="450"/>
      <c r="CK21" s="450"/>
      <c r="CL21" s="450"/>
      <c r="CM21" s="450"/>
      <c r="CN21" s="450"/>
      <c r="CO21" s="450"/>
      <c r="CP21" s="450"/>
      <c r="CQ21" s="450"/>
      <c r="CR21" s="450"/>
      <c r="CS21" s="450"/>
      <c r="CT21" s="450"/>
      <c r="CU21" s="450"/>
      <c r="CV21" s="450"/>
      <c r="CW21" s="450"/>
      <c r="CX21" s="450"/>
      <c r="CY21" s="450"/>
      <c r="CZ21" s="450"/>
      <c r="DA21" s="450"/>
      <c r="DB21" s="450"/>
      <c r="DC21" s="450"/>
      <c r="DD21" s="450"/>
      <c r="DE21" s="450"/>
      <c r="DF21" s="450"/>
      <c r="DG21" s="450"/>
      <c r="DH21" s="450"/>
      <c r="DI21" s="450"/>
      <c r="DJ21" s="450"/>
      <c r="DK21" s="450"/>
      <c r="DL21" s="450"/>
      <c r="DM21" s="450"/>
      <c r="DN21" s="450"/>
      <c r="DO21" s="450"/>
      <c r="DP21" s="450"/>
      <c r="DQ21" s="450"/>
      <c r="DR21" s="450"/>
      <c r="DS21" s="450"/>
      <c r="DT21" s="450"/>
      <c r="DU21" s="450"/>
      <c r="DV21" s="450"/>
      <c r="DW21" s="450"/>
      <c r="DX21" s="450"/>
      <c r="DY21" s="450"/>
      <c r="DZ21" s="450"/>
      <c r="EA21" s="450"/>
      <c r="EB21" s="450"/>
      <c r="EC21" s="450"/>
      <c r="ED21" s="450"/>
      <c r="EE21" s="450"/>
      <c r="EF21" s="450"/>
      <c r="EG21" s="450"/>
      <c r="EH21" s="450"/>
      <c r="EI21" s="450"/>
      <c r="EJ21" s="450"/>
      <c r="EK21" s="450"/>
      <c r="EL21" s="450"/>
      <c r="EM21" s="450"/>
      <c r="EN21" s="450"/>
      <c r="EO21" s="450"/>
      <c r="EP21" s="450"/>
      <c r="EQ21" s="450"/>
      <c r="ER21" s="450"/>
      <c r="ES21" s="450"/>
      <c r="ET21" s="450"/>
      <c r="EU21" s="450"/>
      <c r="EV21" s="450"/>
      <c r="EW21" s="450"/>
      <c r="EX21" s="450"/>
      <c r="EY21" s="450"/>
      <c r="EZ21" s="450"/>
      <c r="FA21" s="450"/>
      <c r="FB21" s="451"/>
      <c r="FC21" s="451"/>
    </row>
    <row r="22" spans="1:159" s="267" customFormat="1" ht="36" customHeight="1">
      <c r="A22" s="449"/>
      <c r="C22" s="290">
        <v>2</v>
      </c>
      <c r="D22" s="287" t="str">
        <f>IF(DATA!C14="","",DATA!C14)</f>
        <v>Sri.</v>
      </c>
      <c r="E22" s="288" t="str">
        <f>IF(DATA!D14="","",DATA!D14)</f>
        <v>E S Krishna Reddy</v>
      </c>
      <c r="F22" s="289" t="str">
        <f>IF(DATA!F14="","",DATA!F14)</f>
        <v>SA (Eng)</v>
      </c>
      <c r="G22" s="424" t="str">
        <f>IF(DATA!G14="", "",CONCATENATE(DATA!G14,",   ",DATA!H14))</f>
        <v>Z.P.High  School,   Thavanaampalle</v>
      </c>
      <c r="H22" s="290" t="str">
        <f t="shared" ref="H22:H25" si="0">AK22</f>
        <v>1-4-2022</v>
      </c>
      <c r="I22" s="740">
        <v>44666</v>
      </c>
      <c r="J22" s="290" t="str">
        <f t="shared" ref="J22:J25" si="1">X22</f>
        <v>1-10-2024</v>
      </c>
      <c r="K22" s="290" t="str">
        <f t="shared" ref="K22:K25" si="2">AC22</f>
        <v>30-10-2024</v>
      </c>
      <c r="L22" s="290">
        <f>IF(DATA!AB14="","",DATA!AB14)</f>
        <v>146</v>
      </c>
      <c r="M22" s="290">
        <f>IF(DATA!AC14="","",DATA!AC14)</f>
        <v>30</v>
      </c>
      <c r="N22" s="290">
        <f t="shared" ref="N22:N25" si="3">IF(L22="","",L22-M22)</f>
        <v>116</v>
      </c>
      <c r="O22" s="455">
        <f t="shared" ref="O22:O25" si="4">IF(N22="",0,1)</f>
        <v>1</v>
      </c>
      <c r="P22" s="450"/>
      <c r="Q22" s="450"/>
      <c r="R22" s="450" t="s">
        <v>7</v>
      </c>
      <c r="S22" s="450">
        <v>2</v>
      </c>
      <c r="T22" s="450">
        <f>IF(DATA!S14="","",DATA!S14)</f>
        <v>1</v>
      </c>
      <c r="U22" s="453" t="str">
        <f>IF(DATA!T14="","",DATA!T14)</f>
        <v>Oct</v>
      </c>
      <c r="V22" s="450">
        <f>VLOOKUP(U22,R$21:S$25,2,FALSE)</f>
        <v>10</v>
      </c>
      <c r="W22" s="454">
        <f>DATA!U14</f>
        <v>2024</v>
      </c>
      <c r="X22" s="450" t="str">
        <f t="shared" ref="X22:X25" si="5">IF(U22="","",CONCATENATE(T22,"-",V22,"-",W22))</f>
        <v>1-10-2024</v>
      </c>
      <c r="Y22" s="450">
        <f>IF(DATA!V14="","",DATA!V14)</f>
        <v>30</v>
      </c>
      <c r="Z22" s="453" t="str">
        <f>IF(DATA!W14="","",DATA!W14)</f>
        <v>Oct</v>
      </c>
      <c r="AA22" s="450">
        <f>VLOOKUP(Z22,R$21:S$25,2,FALSE)</f>
        <v>10</v>
      </c>
      <c r="AB22" s="454">
        <f>DATA!X14</f>
        <v>2024</v>
      </c>
      <c r="AC22" s="450" t="str">
        <f t="shared" ref="AC22:AC25" si="6">IF(Z22="","",CONCATENATE(Y22,"-",AA22,"-",AB22))</f>
        <v>30-10-2024</v>
      </c>
      <c r="AD22" s="450"/>
      <c r="AE22" s="450"/>
      <c r="AF22" s="450"/>
      <c r="AG22" s="450">
        <f>IF(DATA!M14="","",DATA!M14)</f>
        <v>1</v>
      </c>
      <c r="AH22" s="453" t="str">
        <f>IF(DATA!N14="","",DATA!N14)</f>
        <v>Apr</v>
      </c>
      <c r="AI22" s="450">
        <f>VLOOKUP(AH22,R$21:S$25,2,FALSE)</f>
        <v>4</v>
      </c>
      <c r="AJ22" s="454">
        <f>DATA!O14</f>
        <v>2022</v>
      </c>
      <c r="AK22" s="450" t="str">
        <f t="shared" ref="AK22:AK25" si="7">IF(AH22="","",CONCATENATE(AG22,"-",AI22,"-",AJ22))</f>
        <v>1-4-2022</v>
      </c>
      <c r="AL22" s="450">
        <f>IF(DATA!P14="","",DATA!P14)</f>
        <v>15</v>
      </c>
      <c r="AM22" s="453" t="str">
        <f>IF(DATA!T14="","",DATA!T14)</f>
        <v>Oct</v>
      </c>
      <c r="AN22" s="450">
        <f>VLOOKUP(AM22,R$21:S$25,2,FALSE)</f>
        <v>10</v>
      </c>
      <c r="AO22" s="454">
        <f>DATA!R14</f>
        <v>2022</v>
      </c>
      <c r="AP22" s="450" t="str">
        <f t="shared" ref="AP22:AP25" si="8">IF(AM22="","",CONCATENATE(AL22,"-",AN22,"-",AO22))</f>
        <v>15-10-2022</v>
      </c>
      <c r="AQ22" s="450"/>
      <c r="AR22" s="450"/>
      <c r="AS22" s="450"/>
      <c r="AT22" s="450"/>
      <c r="AU22" s="450"/>
      <c r="AV22" s="450"/>
      <c r="AW22" s="450"/>
      <c r="AX22" s="450"/>
      <c r="AY22" s="450"/>
      <c r="AZ22" s="450"/>
      <c r="BA22" s="450"/>
      <c r="BB22" s="450"/>
      <c r="BC22" s="450"/>
      <c r="BD22" s="450"/>
      <c r="BE22" s="450"/>
      <c r="BF22" s="450"/>
      <c r="BG22" s="450"/>
      <c r="BH22" s="450"/>
      <c r="BI22" s="450"/>
      <c r="BJ22" s="450"/>
      <c r="BK22" s="450"/>
      <c r="BL22" s="450"/>
      <c r="BM22" s="450"/>
      <c r="BN22" s="450"/>
      <c r="BO22" s="450"/>
      <c r="BP22" s="450"/>
      <c r="BQ22" s="450"/>
      <c r="BR22" s="450"/>
      <c r="BS22" s="450"/>
      <c r="BT22" s="450"/>
      <c r="BU22" s="450"/>
      <c r="BV22" s="450"/>
      <c r="BW22" s="450"/>
      <c r="BX22" s="450"/>
      <c r="BY22" s="450"/>
      <c r="BZ22" s="450"/>
      <c r="CA22" s="450"/>
      <c r="CB22" s="450"/>
      <c r="CC22" s="450"/>
      <c r="CD22" s="450"/>
      <c r="CE22" s="450"/>
      <c r="CF22" s="450"/>
      <c r="CG22" s="450"/>
      <c r="CH22" s="450"/>
      <c r="CI22" s="450"/>
      <c r="CJ22" s="450"/>
      <c r="CK22" s="450"/>
      <c r="CL22" s="450"/>
      <c r="CM22" s="450"/>
      <c r="CN22" s="450"/>
      <c r="CO22" s="450"/>
      <c r="CP22" s="450"/>
      <c r="CQ22" s="450"/>
      <c r="CR22" s="450"/>
      <c r="CS22" s="450"/>
      <c r="CT22" s="450"/>
      <c r="CU22" s="450"/>
      <c r="CV22" s="450"/>
      <c r="CW22" s="450"/>
      <c r="CX22" s="450"/>
      <c r="CY22" s="450"/>
      <c r="CZ22" s="450"/>
      <c r="DA22" s="450"/>
      <c r="DB22" s="450"/>
      <c r="DC22" s="450"/>
      <c r="DD22" s="450"/>
      <c r="DE22" s="450"/>
      <c r="DF22" s="450"/>
      <c r="DG22" s="450"/>
      <c r="DH22" s="450"/>
      <c r="DI22" s="450"/>
      <c r="DJ22" s="450"/>
      <c r="DK22" s="450"/>
      <c r="DL22" s="450"/>
      <c r="DM22" s="450"/>
      <c r="DN22" s="450"/>
      <c r="DO22" s="450"/>
      <c r="DP22" s="450"/>
      <c r="DQ22" s="450"/>
      <c r="DR22" s="450"/>
      <c r="DS22" s="450"/>
      <c r="DT22" s="450"/>
      <c r="DU22" s="450"/>
      <c r="DV22" s="450"/>
      <c r="DW22" s="450"/>
      <c r="DX22" s="450"/>
      <c r="DY22" s="450"/>
      <c r="DZ22" s="450"/>
      <c r="EA22" s="450"/>
      <c r="EB22" s="450"/>
      <c r="EC22" s="450"/>
      <c r="ED22" s="450"/>
      <c r="EE22" s="450"/>
      <c r="EF22" s="450"/>
      <c r="EG22" s="450"/>
      <c r="EH22" s="450"/>
      <c r="EI22" s="450"/>
      <c r="EJ22" s="450"/>
      <c r="EK22" s="450"/>
      <c r="EL22" s="450"/>
      <c r="EM22" s="450"/>
      <c r="EN22" s="450"/>
      <c r="EO22" s="450"/>
      <c r="EP22" s="450"/>
      <c r="EQ22" s="450"/>
      <c r="ER22" s="450"/>
      <c r="ES22" s="450"/>
      <c r="ET22" s="450"/>
      <c r="EU22" s="450"/>
      <c r="EV22" s="450"/>
      <c r="EW22" s="450"/>
      <c r="EX22" s="450"/>
      <c r="EY22" s="450"/>
      <c r="EZ22" s="450"/>
      <c r="FA22" s="450"/>
      <c r="FB22" s="451"/>
      <c r="FC22" s="451"/>
    </row>
    <row r="23" spans="1:159" s="267" customFormat="1" ht="36" customHeight="1">
      <c r="A23" s="449"/>
      <c r="C23" s="290">
        <v>3</v>
      </c>
      <c r="D23" s="287" t="str">
        <f>IF(DATA!C15="","",DATA!C15)</f>
        <v>Sri.</v>
      </c>
      <c r="E23" s="288" t="str">
        <f>IF(DATA!D15="","",DATA!D15)</f>
        <v>S Shanmuga Sundaram</v>
      </c>
      <c r="F23" s="289" t="str">
        <f>IF(DATA!F15="","",DATA!F15)</f>
        <v>SA (MM)</v>
      </c>
      <c r="G23" s="424" t="str">
        <f>IF(DATA!G15="", "",CONCATENATE(DATA!G15,",   ",DATA!H15))</f>
        <v>Z.P.High  School,   Thavanaampalle</v>
      </c>
      <c r="H23" s="290" t="str">
        <f t="shared" si="0"/>
        <v>1-4-2022</v>
      </c>
      <c r="I23" s="740">
        <v>44666</v>
      </c>
      <c r="J23" s="290" t="str">
        <f t="shared" si="1"/>
        <v>1-10-2024</v>
      </c>
      <c r="K23" s="290" t="str">
        <f t="shared" si="2"/>
        <v>15-10-2024</v>
      </c>
      <c r="L23" s="290">
        <f>IF(DATA!AB15="","",DATA!AB15)</f>
        <v>38</v>
      </c>
      <c r="M23" s="290">
        <f>IF(DATA!AC15="","",DATA!AC15)</f>
        <v>15</v>
      </c>
      <c r="N23" s="290">
        <f t="shared" si="3"/>
        <v>23</v>
      </c>
      <c r="O23" s="455">
        <f t="shared" si="4"/>
        <v>1</v>
      </c>
      <c r="P23" s="450"/>
      <c r="Q23" s="450"/>
      <c r="R23" s="450" t="s">
        <v>8</v>
      </c>
      <c r="S23" s="450">
        <v>3</v>
      </c>
      <c r="T23" s="450">
        <f>IF(DATA!S15="","",DATA!S15)</f>
        <v>1</v>
      </c>
      <c r="U23" s="453" t="str">
        <f>IF(DATA!T15="","",DATA!T15)</f>
        <v>Oct</v>
      </c>
      <c r="V23" s="450">
        <f>VLOOKUP(U23,R$21:S$25,2,FALSE)</f>
        <v>10</v>
      </c>
      <c r="W23" s="454">
        <f>DATA!U15</f>
        <v>2024</v>
      </c>
      <c r="X23" s="450" t="str">
        <f t="shared" si="5"/>
        <v>1-10-2024</v>
      </c>
      <c r="Y23" s="450">
        <f>IF(DATA!V15="","",DATA!V15)</f>
        <v>15</v>
      </c>
      <c r="Z23" s="453" t="str">
        <f>IF(DATA!W15="","",DATA!W15)</f>
        <v>Oct</v>
      </c>
      <c r="AA23" s="450">
        <f>VLOOKUP(Z23,R$21:S$25,2,FALSE)</f>
        <v>10</v>
      </c>
      <c r="AB23" s="454">
        <f>DATA!X15</f>
        <v>2024</v>
      </c>
      <c r="AC23" s="450" t="str">
        <f t="shared" si="6"/>
        <v>15-10-2024</v>
      </c>
      <c r="AD23" s="450"/>
      <c r="AE23" s="450"/>
      <c r="AF23" s="450"/>
      <c r="AG23" s="450">
        <f>IF(DATA!M15="","",DATA!M15)</f>
        <v>1</v>
      </c>
      <c r="AH23" s="453" t="str">
        <f>IF(DATA!N15="","",DATA!N15)</f>
        <v>Apr</v>
      </c>
      <c r="AI23" s="450">
        <f>VLOOKUP(AH23,R$21:S$25,2,FALSE)</f>
        <v>4</v>
      </c>
      <c r="AJ23" s="454">
        <f>DATA!O15</f>
        <v>2022</v>
      </c>
      <c r="AK23" s="450" t="str">
        <f t="shared" si="7"/>
        <v>1-4-2022</v>
      </c>
      <c r="AL23" s="450">
        <f>IF(DATA!P15="","",DATA!P15)</f>
        <v>15</v>
      </c>
      <c r="AM23" s="453" t="str">
        <f>IF(DATA!T15="","",DATA!T15)</f>
        <v>Oct</v>
      </c>
      <c r="AN23" s="450">
        <f>VLOOKUP(AM23,R$21:S$25,2,FALSE)</f>
        <v>10</v>
      </c>
      <c r="AO23" s="454">
        <f>DATA!R15</f>
        <v>2022</v>
      </c>
      <c r="AP23" s="450" t="str">
        <f t="shared" si="8"/>
        <v>15-10-2022</v>
      </c>
      <c r="AQ23" s="450"/>
      <c r="AR23" s="450"/>
      <c r="AS23" s="450"/>
      <c r="AT23" s="450"/>
      <c r="AU23" s="450"/>
      <c r="AV23" s="450"/>
      <c r="AW23" s="450"/>
      <c r="AX23" s="450"/>
      <c r="AY23" s="450"/>
      <c r="AZ23" s="450"/>
      <c r="BA23" s="450"/>
      <c r="BB23" s="450"/>
      <c r="BC23" s="450"/>
      <c r="BD23" s="450"/>
      <c r="BE23" s="450"/>
      <c r="BF23" s="450"/>
      <c r="BG23" s="450"/>
      <c r="BH23" s="450"/>
      <c r="BI23" s="450"/>
      <c r="BJ23" s="450"/>
      <c r="BK23" s="450"/>
      <c r="BL23" s="450"/>
      <c r="BM23" s="450"/>
      <c r="BN23" s="450"/>
      <c r="BO23" s="450"/>
      <c r="BP23" s="450"/>
      <c r="BQ23" s="450"/>
      <c r="BR23" s="450"/>
      <c r="BS23" s="450"/>
      <c r="BT23" s="450"/>
      <c r="BU23" s="450"/>
      <c r="BV23" s="450"/>
      <c r="BW23" s="450"/>
      <c r="BX23" s="450"/>
      <c r="BY23" s="450"/>
      <c r="BZ23" s="450"/>
      <c r="CA23" s="450"/>
      <c r="CB23" s="450"/>
      <c r="CC23" s="450"/>
      <c r="CD23" s="450"/>
      <c r="CE23" s="450"/>
      <c r="CF23" s="450"/>
      <c r="CG23" s="450"/>
      <c r="CH23" s="450"/>
      <c r="CI23" s="450"/>
      <c r="CJ23" s="450"/>
      <c r="CK23" s="450"/>
      <c r="CL23" s="450"/>
      <c r="CM23" s="450"/>
      <c r="CN23" s="450"/>
      <c r="CO23" s="450"/>
      <c r="CP23" s="450"/>
      <c r="CQ23" s="450"/>
      <c r="CR23" s="450"/>
      <c r="CS23" s="450"/>
      <c r="CT23" s="450"/>
      <c r="CU23" s="450"/>
      <c r="CV23" s="450"/>
      <c r="CW23" s="450"/>
      <c r="CX23" s="450"/>
      <c r="CY23" s="450"/>
      <c r="CZ23" s="450"/>
      <c r="DA23" s="450"/>
      <c r="DB23" s="450"/>
      <c r="DC23" s="450"/>
      <c r="DD23" s="450"/>
      <c r="DE23" s="450"/>
      <c r="DF23" s="450"/>
      <c r="DG23" s="450"/>
      <c r="DH23" s="450"/>
      <c r="DI23" s="450"/>
      <c r="DJ23" s="450"/>
      <c r="DK23" s="450"/>
      <c r="DL23" s="450"/>
      <c r="DM23" s="450"/>
      <c r="DN23" s="450"/>
      <c r="DO23" s="450"/>
      <c r="DP23" s="450"/>
      <c r="DQ23" s="450"/>
      <c r="DR23" s="450"/>
      <c r="DS23" s="450"/>
      <c r="DT23" s="450"/>
      <c r="DU23" s="450"/>
      <c r="DV23" s="450"/>
      <c r="DW23" s="450"/>
      <c r="DX23" s="450"/>
      <c r="DY23" s="450"/>
      <c r="DZ23" s="450"/>
      <c r="EA23" s="450"/>
      <c r="EB23" s="450"/>
      <c r="EC23" s="450"/>
      <c r="ED23" s="450"/>
      <c r="EE23" s="450"/>
      <c r="EF23" s="450"/>
      <c r="EG23" s="450"/>
      <c r="EH23" s="450"/>
      <c r="EI23" s="450"/>
      <c r="EJ23" s="450"/>
      <c r="EK23" s="450"/>
      <c r="EL23" s="450"/>
      <c r="EM23" s="450"/>
      <c r="EN23" s="450"/>
      <c r="EO23" s="450"/>
      <c r="EP23" s="450"/>
      <c r="EQ23" s="450"/>
      <c r="ER23" s="450"/>
      <c r="ES23" s="450"/>
      <c r="ET23" s="450"/>
      <c r="EU23" s="450"/>
      <c r="EV23" s="450"/>
      <c r="EW23" s="450"/>
      <c r="EX23" s="450"/>
      <c r="EY23" s="450"/>
      <c r="EZ23" s="450"/>
      <c r="FA23" s="450"/>
      <c r="FB23" s="451"/>
      <c r="FC23" s="451"/>
    </row>
    <row r="24" spans="1:159" s="267" customFormat="1" ht="36" customHeight="1">
      <c r="A24" s="449"/>
      <c r="C24" s="290">
        <v>4</v>
      </c>
      <c r="D24" s="287" t="str">
        <f>IF(DATA!C16="","",DATA!C16)</f>
        <v>Sri.</v>
      </c>
      <c r="E24" s="288" t="str">
        <f>IF(DATA!D16="","",DATA!D16)</f>
        <v>E J Vijayakrishna Reddy</v>
      </c>
      <c r="F24" s="289" t="str">
        <f>IF(DATA!F16="","",DATA!F16)</f>
        <v>SA (SS)</v>
      </c>
      <c r="G24" s="424" t="str">
        <f>IF(DATA!G16="", "",CONCATENATE(DATA!G16,",   ",DATA!H16))</f>
        <v>Z.P.High  School,   Thavanaampalle</v>
      </c>
      <c r="H24" s="290" t="str">
        <f t="shared" si="0"/>
        <v>1-4-2022</v>
      </c>
      <c r="I24" s="740">
        <v>44666</v>
      </c>
      <c r="J24" s="290" t="str">
        <f t="shared" si="1"/>
        <v>1-10-2024</v>
      </c>
      <c r="K24" s="290" t="str">
        <f t="shared" si="2"/>
        <v>30-10-2024</v>
      </c>
      <c r="L24" s="290">
        <f>IF(DATA!AB16="","",DATA!AB16)</f>
        <v>118</v>
      </c>
      <c r="M24" s="290">
        <f>IF(DATA!AC16="","",DATA!AC16)</f>
        <v>30</v>
      </c>
      <c r="N24" s="290">
        <f t="shared" si="3"/>
        <v>88</v>
      </c>
      <c r="O24" s="455">
        <f t="shared" si="4"/>
        <v>1</v>
      </c>
      <c r="P24" s="450"/>
      <c r="Q24" s="450"/>
      <c r="R24" s="450" t="s">
        <v>9</v>
      </c>
      <c r="S24" s="450">
        <v>4</v>
      </c>
      <c r="T24" s="450">
        <f>IF(DATA!S16="","",DATA!S16)</f>
        <v>1</v>
      </c>
      <c r="U24" s="453" t="str">
        <f>IF(DATA!T16="","",DATA!T16)</f>
        <v>Oct</v>
      </c>
      <c r="V24" s="450">
        <f>VLOOKUP(U24,R$21:S$25,2,FALSE)</f>
        <v>10</v>
      </c>
      <c r="W24" s="454">
        <f>DATA!U16</f>
        <v>2024</v>
      </c>
      <c r="X24" s="450" t="str">
        <f t="shared" si="5"/>
        <v>1-10-2024</v>
      </c>
      <c r="Y24" s="450">
        <f>IF(DATA!V16="","",DATA!V16)</f>
        <v>30</v>
      </c>
      <c r="Z24" s="453" t="str">
        <f>IF(DATA!W16="","",DATA!W16)</f>
        <v>Oct</v>
      </c>
      <c r="AA24" s="450">
        <f>VLOOKUP(Z24,R$21:S$25,2,FALSE)</f>
        <v>10</v>
      </c>
      <c r="AB24" s="454">
        <f>DATA!X16</f>
        <v>2024</v>
      </c>
      <c r="AC24" s="450" t="str">
        <f t="shared" si="6"/>
        <v>30-10-2024</v>
      </c>
      <c r="AD24" s="450"/>
      <c r="AE24" s="450"/>
      <c r="AF24" s="450"/>
      <c r="AG24" s="450">
        <f>IF(DATA!M16="","",DATA!M16)</f>
        <v>1</v>
      </c>
      <c r="AH24" s="453" t="str">
        <f>IF(DATA!N16="","",DATA!N16)</f>
        <v>Apr</v>
      </c>
      <c r="AI24" s="450">
        <f>VLOOKUP(AH24,R$21:S$25,2,FALSE)</f>
        <v>4</v>
      </c>
      <c r="AJ24" s="454">
        <f>DATA!O16</f>
        <v>2022</v>
      </c>
      <c r="AK24" s="450" t="str">
        <f t="shared" si="7"/>
        <v>1-4-2022</v>
      </c>
      <c r="AL24" s="450">
        <f>IF(DATA!P16="","",DATA!P16)</f>
        <v>15</v>
      </c>
      <c r="AM24" s="453" t="str">
        <f>IF(DATA!T16="","",DATA!T16)</f>
        <v>Oct</v>
      </c>
      <c r="AN24" s="450">
        <f>VLOOKUP(AM24,R$21:S$25,2,FALSE)</f>
        <v>10</v>
      </c>
      <c r="AO24" s="454">
        <f>DATA!R16</f>
        <v>2022</v>
      </c>
      <c r="AP24" s="450" t="str">
        <f t="shared" si="8"/>
        <v>15-10-2022</v>
      </c>
      <c r="AQ24" s="450"/>
      <c r="AR24" s="450"/>
      <c r="AS24" s="450"/>
      <c r="AT24" s="450"/>
      <c r="AU24" s="450"/>
      <c r="AV24" s="450"/>
      <c r="AW24" s="450"/>
      <c r="AX24" s="450"/>
      <c r="AY24" s="450"/>
      <c r="AZ24" s="450"/>
      <c r="BA24" s="450"/>
      <c r="BB24" s="450"/>
      <c r="BC24" s="450"/>
      <c r="BD24" s="450"/>
      <c r="BE24" s="450"/>
      <c r="BF24" s="450"/>
      <c r="BG24" s="450"/>
      <c r="BH24" s="450"/>
      <c r="BI24" s="450"/>
      <c r="BJ24" s="450"/>
      <c r="BK24" s="450"/>
      <c r="BL24" s="450"/>
      <c r="BM24" s="450"/>
      <c r="BN24" s="450"/>
      <c r="BO24" s="450"/>
      <c r="BP24" s="450"/>
      <c r="BQ24" s="450"/>
      <c r="BR24" s="450"/>
      <c r="BS24" s="450"/>
      <c r="BT24" s="450"/>
      <c r="BU24" s="450"/>
      <c r="BV24" s="450"/>
      <c r="BW24" s="450"/>
      <c r="BX24" s="450"/>
      <c r="BY24" s="450"/>
      <c r="BZ24" s="450"/>
      <c r="CA24" s="450"/>
      <c r="CB24" s="450"/>
      <c r="CC24" s="450"/>
      <c r="CD24" s="450"/>
      <c r="CE24" s="450"/>
      <c r="CF24" s="450"/>
      <c r="CG24" s="450"/>
      <c r="CH24" s="450"/>
      <c r="CI24" s="450"/>
      <c r="CJ24" s="450"/>
      <c r="CK24" s="450"/>
      <c r="CL24" s="450"/>
      <c r="CM24" s="450"/>
      <c r="CN24" s="450"/>
      <c r="CO24" s="450"/>
      <c r="CP24" s="450"/>
      <c r="CQ24" s="450"/>
      <c r="CR24" s="450"/>
      <c r="CS24" s="450"/>
      <c r="CT24" s="450"/>
      <c r="CU24" s="450"/>
      <c r="CV24" s="450"/>
      <c r="CW24" s="450"/>
      <c r="CX24" s="450"/>
      <c r="CY24" s="450"/>
      <c r="CZ24" s="450"/>
      <c r="DA24" s="450"/>
      <c r="DB24" s="450"/>
      <c r="DC24" s="450"/>
      <c r="DD24" s="450"/>
      <c r="DE24" s="450"/>
      <c r="DF24" s="450"/>
      <c r="DG24" s="450"/>
      <c r="DH24" s="450"/>
      <c r="DI24" s="450"/>
      <c r="DJ24" s="450"/>
      <c r="DK24" s="450"/>
      <c r="DL24" s="450"/>
      <c r="DM24" s="450"/>
      <c r="DN24" s="450"/>
      <c r="DO24" s="450"/>
      <c r="DP24" s="450"/>
      <c r="DQ24" s="450"/>
      <c r="DR24" s="450"/>
      <c r="DS24" s="450"/>
      <c r="DT24" s="450"/>
      <c r="DU24" s="450"/>
      <c r="DV24" s="450"/>
      <c r="DW24" s="450"/>
      <c r="DX24" s="450"/>
      <c r="DY24" s="450"/>
      <c r="DZ24" s="450"/>
      <c r="EA24" s="450"/>
      <c r="EB24" s="450"/>
      <c r="EC24" s="450"/>
      <c r="ED24" s="450"/>
      <c r="EE24" s="450"/>
      <c r="EF24" s="450"/>
      <c r="EG24" s="450"/>
      <c r="EH24" s="450"/>
      <c r="EI24" s="450"/>
      <c r="EJ24" s="450"/>
      <c r="EK24" s="450"/>
      <c r="EL24" s="450"/>
      <c r="EM24" s="450"/>
      <c r="EN24" s="450"/>
      <c r="EO24" s="450"/>
      <c r="EP24" s="450"/>
      <c r="EQ24" s="450"/>
      <c r="ER24" s="450"/>
      <c r="ES24" s="450"/>
      <c r="ET24" s="450"/>
      <c r="EU24" s="450"/>
      <c r="EV24" s="450"/>
      <c r="EW24" s="450"/>
      <c r="EX24" s="450"/>
      <c r="EY24" s="450"/>
      <c r="EZ24" s="450"/>
      <c r="FA24" s="450"/>
      <c r="FB24" s="451"/>
      <c r="FC24" s="451"/>
    </row>
    <row r="25" spans="1:159" ht="36" customHeight="1">
      <c r="C25" s="440"/>
      <c r="D25" s="441" t="str">
        <f>IF(DATA!C22="","",DATA!C22)</f>
        <v/>
      </c>
      <c r="E25" s="442" t="str">
        <f>IF(DATA!D22="","",DATA!D22)</f>
        <v/>
      </c>
      <c r="F25" s="446" t="str">
        <f>IF(DATA!F22="","",DATA!F22)</f>
        <v/>
      </c>
      <c r="G25" s="426" t="str">
        <f>IF(DATA!G22="","",CONCATENATE(DATA!G22,",",DATA!H22))</f>
        <v/>
      </c>
      <c r="H25" s="439" t="str">
        <f t="shared" si="0"/>
        <v/>
      </c>
      <c r="I25" s="439" t="str">
        <f t="shared" ref="I22:I25" si="9">AP25</f>
        <v/>
      </c>
      <c r="J25" s="439" t="str">
        <f t="shared" si="1"/>
        <v/>
      </c>
      <c r="K25" s="439" t="str">
        <f t="shared" si="2"/>
        <v/>
      </c>
      <c r="L25" s="439" t="str">
        <f>IF(DATA!AB22="","",DATA!AB22)</f>
        <v/>
      </c>
      <c r="M25" s="439" t="str">
        <f>IF(DATA!AC22="","",DATA!AC22)</f>
        <v/>
      </c>
      <c r="N25" s="439" t="str">
        <f t="shared" si="3"/>
        <v/>
      </c>
      <c r="O25" s="445">
        <f t="shared" si="4"/>
        <v>0</v>
      </c>
      <c r="R25" s="291" t="s">
        <v>15</v>
      </c>
      <c r="S25" s="291">
        <v>10</v>
      </c>
      <c r="T25" s="291" t="str">
        <f>IF(DATA!S22="","",DATA!S22)</f>
        <v/>
      </c>
      <c r="U25" s="443" t="str">
        <f>IF(DATA!T22="","",DATA!T22)</f>
        <v/>
      </c>
      <c r="V25" s="291" t="e">
        <f>VLOOKUP(U25,R$21:S$25,2,FALSE)</f>
        <v>#N/A</v>
      </c>
      <c r="W25" s="444">
        <f>DATA!U22</f>
        <v>0</v>
      </c>
      <c r="X25" s="291" t="str">
        <f t="shared" si="5"/>
        <v/>
      </c>
      <c r="Y25" s="291" t="str">
        <f>IF(DATA!V22="","",DATA!V22)</f>
        <v/>
      </c>
      <c r="Z25" s="443" t="str">
        <f>IF(DATA!W22="","",DATA!W22)</f>
        <v/>
      </c>
      <c r="AA25" s="291" t="e">
        <f>VLOOKUP(Z25,R$21:S$25,2,FALSE)</f>
        <v>#N/A</v>
      </c>
      <c r="AB25" s="444">
        <f>DATA!X22</f>
        <v>0</v>
      </c>
      <c r="AC25" s="291" t="str">
        <f t="shared" si="6"/>
        <v/>
      </c>
      <c r="AG25" s="291" t="str">
        <f>IF(DATA!M22="","",DATA!M22)</f>
        <v/>
      </c>
      <c r="AH25" s="443" t="str">
        <f>IF(DATA!N22="","",DATA!N22)</f>
        <v/>
      </c>
      <c r="AI25" s="291" t="e">
        <f>VLOOKUP(AH25,R$21:S$25,2,FALSE)</f>
        <v>#N/A</v>
      </c>
      <c r="AJ25" s="444">
        <f>DATA!O22</f>
        <v>0</v>
      </c>
      <c r="AK25" s="291" t="str">
        <f t="shared" si="7"/>
        <v/>
      </c>
      <c r="AL25" s="291" t="str">
        <f>IF(DATA!P22="","",DATA!P22)</f>
        <v/>
      </c>
      <c r="AM25" s="443" t="str">
        <f>IF(DATA!T22="","",DATA!T22)</f>
        <v/>
      </c>
      <c r="AN25" s="291" t="e">
        <f>VLOOKUP(AM25,R$21:S$25,2,FALSE)</f>
        <v>#N/A</v>
      </c>
      <c r="AO25" s="444">
        <f>DATA!R22</f>
        <v>0</v>
      </c>
      <c r="AP25" s="291" t="str">
        <f t="shared" si="8"/>
        <v/>
      </c>
    </row>
    <row r="26" spans="1:159" ht="20.25" customHeight="1">
      <c r="C26" s="505" t="s">
        <v>391</v>
      </c>
      <c r="D26" s="505"/>
      <c r="E26" s="505"/>
      <c r="F26" s="505"/>
      <c r="G26" s="505"/>
      <c r="H26" s="505"/>
      <c r="I26" s="505"/>
      <c r="J26" s="505"/>
      <c r="K26" s="505"/>
      <c r="L26" s="505"/>
      <c r="M26" s="505"/>
      <c r="N26" s="505"/>
      <c r="O26" s="445">
        <v>1</v>
      </c>
      <c r="U26" s="443"/>
      <c r="Z26" s="443"/>
      <c r="AH26" s="443"/>
      <c r="AM26" s="443"/>
    </row>
    <row r="27" spans="1:159" ht="20.25" customHeight="1">
      <c r="C27" s="506"/>
      <c r="D27" s="506"/>
      <c r="E27" s="506"/>
      <c r="F27" s="506"/>
      <c r="G27" s="506"/>
      <c r="H27" s="506"/>
      <c r="I27" s="506"/>
      <c r="J27" s="506"/>
      <c r="K27" s="506"/>
      <c r="L27" s="506"/>
      <c r="M27" s="506"/>
      <c r="N27" s="506"/>
    </row>
    <row r="28" spans="1:159" ht="20.25" customHeight="1">
      <c r="C28" s="506"/>
      <c r="D28" s="506"/>
      <c r="E28" s="506"/>
      <c r="F28" s="506"/>
      <c r="G28" s="506"/>
      <c r="H28" s="506"/>
      <c r="I28" s="506"/>
      <c r="J28" s="506"/>
      <c r="K28" s="506"/>
      <c r="L28" s="506"/>
      <c r="M28" s="506"/>
      <c r="N28" s="506"/>
    </row>
    <row r="29" spans="1:159" ht="20.25" customHeight="1">
      <c r="C29" s="447"/>
      <c r="D29" s="447"/>
      <c r="E29" s="447"/>
      <c r="F29" s="447"/>
      <c r="G29" s="447"/>
      <c r="H29" s="447"/>
      <c r="I29" s="447"/>
      <c r="J29" s="447"/>
      <c r="K29" s="447"/>
      <c r="L29" s="447"/>
      <c r="M29" s="447"/>
      <c r="N29" s="447"/>
    </row>
    <row r="30" spans="1:159" ht="20.25" customHeight="1">
      <c r="J30" s="511"/>
      <c r="K30" s="511"/>
      <c r="L30" s="511"/>
      <c r="M30" s="511"/>
      <c r="N30" s="448"/>
    </row>
    <row r="31" spans="1:159" ht="20.25" customHeight="1">
      <c r="J31" s="504" t="str">
        <f>CONCATENATE("Signature of the ",DATA!F5)</f>
        <v>Signature of the Headmaster</v>
      </c>
      <c r="K31" s="504"/>
      <c r="L31" s="504"/>
      <c r="M31" s="504"/>
      <c r="N31" s="448"/>
    </row>
    <row r="32" spans="1:159" ht="20.25" customHeight="1">
      <c r="C32" s="284" t="s">
        <v>269</v>
      </c>
      <c r="J32" s="280"/>
      <c r="K32" s="280"/>
      <c r="L32" s="275"/>
      <c r="M32" s="275"/>
      <c r="N32" s="281"/>
    </row>
    <row r="33" spans="3:159" ht="20.25" customHeight="1">
      <c r="C33" s="275">
        <v>1</v>
      </c>
      <c r="D33" s="275" t="s">
        <v>320</v>
      </c>
    </row>
    <row r="34" spans="3:159" ht="20.25" customHeight="1">
      <c r="C34" s="275">
        <v>2</v>
      </c>
      <c r="D34" s="275" t="s">
        <v>321</v>
      </c>
    </row>
    <row r="35" spans="3:159" ht="20.25" customHeight="1">
      <c r="C35" s="275">
        <v>3</v>
      </c>
      <c r="D35" s="275" t="s">
        <v>322</v>
      </c>
    </row>
    <row r="36" spans="3:159" s="273" customFormat="1" ht="20.25" customHeight="1">
      <c r="H36" s="429"/>
      <c r="I36" s="429"/>
      <c r="J36" s="429"/>
      <c r="K36" s="429"/>
      <c r="N36" s="430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  <c r="DJ36" s="291"/>
      <c r="DK36" s="291"/>
      <c r="DL36" s="291"/>
      <c r="DM36" s="291"/>
      <c r="DN36" s="291"/>
      <c r="DO36" s="291"/>
      <c r="DP36" s="291"/>
      <c r="DQ36" s="291"/>
      <c r="DR36" s="291"/>
      <c r="DS36" s="291"/>
      <c r="DT36" s="291"/>
      <c r="DU36" s="291"/>
      <c r="DV36" s="291"/>
      <c r="DW36" s="291"/>
      <c r="DX36" s="291"/>
      <c r="DY36" s="291"/>
      <c r="DZ36" s="291"/>
      <c r="EA36" s="291"/>
      <c r="EB36" s="291"/>
      <c r="EC36" s="291"/>
      <c r="ED36" s="291"/>
      <c r="EE36" s="291"/>
      <c r="EF36" s="291"/>
      <c r="EG36" s="291"/>
      <c r="EH36" s="291"/>
      <c r="EI36" s="291"/>
      <c r="EJ36" s="291"/>
      <c r="EK36" s="291"/>
      <c r="EL36" s="291"/>
      <c r="EM36" s="291"/>
      <c r="EN36" s="291"/>
      <c r="EO36" s="291"/>
      <c r="EP36" s="291"/>
      <c r="EQ36" s="291"/>
      <c r="ER36" s="291"/>
      <c r="ES36" s="291"/>
      <c r="ET36" s="291"/>
      <c r="EU36" s="291"/>
      <c r="EV36" s="291"/>
      <c r="EW36" s="291"/>
      <c r="EX36" s="291"/>
      <c r="EY36" s="291"/>
      <c r="EZ36" s="291"/>
      <c r="FA36" s="291"/>
      <c r="FB36" s="291"/>
      <c r="FC36" s="291"/>
    </row>
    <row r="37" spans="3:159" s="273" customFormat="1" ht="20.25" customHeight="1">
      <c r="H37" s="429"/>
      <c r="I37" s="429"/>
      <c r="J37" s="429"/>
      <c r="K37" s="429"/>
      <c r="N37" s="430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  <c r="DJ37" s="291"/>
      <c r="DK37" s="291"/>
      <c r="DL37" s="291"/>
      <c r="DM37" s="291"/>
      <c r="DN37" s="291"/>
      <c r="DO37" s="291"/>
      <c r="DP37" s="291"/>
      <c r="DQ37" s="291"/>
      <c r="DR37" s="291"/>
      <c r="DS37" s="291"/>
      <c r="DT37" s="291"/>
      <c r="DU37" s="291"/>
      <c r="DV37" s="291"/>
      <c r="DW37" s="291"/>
      <c r="DX37" s="291"/>
      <c r="DY37" s="291"/>
      <c r="DZ37" s="291"/>
      <c r="EA37" s="291"/>
      <c r="EB37" s="291"/>
      <c r="EC37" s="291"/>
      <c r="ED37" s="291"/>
      <c r="EE37" s="291"/>
      <c r="EF37" s="291"/>
      <c r="EG37" s="291"/>
      <c r="EH37" s="291"/>
      <c r="EI37" s="291"/>
      <c r="EJ37" s="291"/>
      <c r="EK37" s="291"/>
      <c r="EL37" s="291"/>
      <c r="EM37" s="291"/>
      <c r="EN37" s="291"/>
      <c r="EO37" s="291"/>
      <c r="EP37" s="291"/>
      <c r="EQ37" s="291"/>
      <c r="ER37" s="291"/>
      <c r="ES37" s="291"/>
      <c r="ET37" s="291"/>
      <c r="EU37" s="291"/>
      <c r="EV37" s="291"/>
      <c r="EW37" s="291"/>
      <c r="EX37" s="291"/>
      <c r="EY37" s="291"/>
      <c r="EZ37" s="291"/>
      <c r="FA37" s="291"/>
      <c r="FB37" s="291"/>
      <c r="FC37" s="291"/>
    </row>
    <row r="38" spans="3:159" s="273" customFormat="1" ht="20.25" customHeight="1">
      <c r="H38" s="429"/>
      <c r="I38" s="429"/>
      <c r="J38" s="429"/>
      <c r="K38" s="429"/>
      <c r="N38" s="430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  <c r="DJ38" s="291"/>
      <c r="DK38" s="291"/>
      <c r="DL38" s="291"/>
      <c r="DM38" s="291"/>
      <c r="DN38" s="291"/>
      <c r="DO38" s="291"/>
      <c r="DP38" s="291"/>
      <c r="DQ38" s="291"/>
      <c r="DR38" s="291"/>
      <c r="DS38" s="291"/>
      <c r="DT38" s="291"/>
      <c r="DU38" s="291"/>
      <c r="DV38" s="291"/>
      <c r="DW38" s="291"/>
      <c r="DX38" s="291"/>
      <c r="DY38" s="291"/>
      <c r="DZ38" s="291"/>
      <c r="EA38" s="291"/>
      <c r="EB38" s="291"/>
      <c r="EC38" s="291"/>
      <c r="ED38" s="291"/>
      <c r="EE38" s="291"/>
      <c r="EF38" s="291"/>
      <c r="EG38" s="291"/>
      <c r="EH38" s="291"/>
      <c r="EI38" s="291"/>
      <c r="EJ38" s="291"/>
      <c r="EK38" s="291"/>
      <c r="EL38" s="291"/>
      <c r="EM38" s="291"/>
      <c r="EN38" s="291"/>
      <c r="EO38" s="291"/>
      <c r="EP38" s="291"/>
      <c r="EQ38" s="291"/>
      <c r="ER38" s="291"/>
      <c r="ES38" s="291"/>
      <c r="ET38" s="291"/>
      <c r="EU38" s="291"/>
      <c r="EV38" s="291"/>
      <c r="EW38" s="291"/>
      <c r="EX38" s="291"/>
      <c r="EY38" s="291"/>
      <c r="EZ38" s="291"/>
      <c r="FA38" s="291"/>
      <c r="FB38" s="291"/>
      <c r="FC38" s="291"/>
    </row>
    <row r="39" spans="3:159" s="273" customFormat="1" ht="20.25" customHeight="1">
      <c r="H39" s="429"/>
      <c r="I39" s="429"/>
      <c r="J39" s="429"/>
      <c r="K39" s="429"/>
      <c r="N39" s="430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  <c r="DJ39" s="291"/>
      <c r="DK39" s="291"/>
      <c r="DL39" s="291"/>
      <c r="DM39" s="291"/>
      <c r="DN39" s="291"/>
      <c r="DO39" s="291"/>
      <c r="DP39" s="291"/>
      <c r="DQ39" s="291"/>
      <c r="DR39" s="291"/>
      <c r="DS39" s="291"/>
      <c r="DT39" s="291"/>
      <c r="DU39" s="291"/>
      <c r="DV39" s="291"/>
      <c r="DW39" s="291"/>
      <c r="DX39" s="291"/>
      <c r="DY39" s="291"/>
      <c r="DZ39" s="291"/>
      <c r="EA39" s="291"/>
      <c r="EB39" s="291"/>
      <c r="EC39" s="291"/>
      <c r="ED39" s="291"/>
      <c r="EE39" s="291"/>
      <c r="EF39" s="291"/>
      <c r="EG39" s="291"/>
      <c r="EH39" s="291"/>
      <c r="EI39" s="291"/>
      <c r="EJ39" s="291"/>
      <c r="EK39" s="291"/>
      <c r="EL39" s="291"/>
      <c r="EM39" s="291"/>
      <c r="EN39" s="291"/>
      <c r="EO39" s="291"/>
      <c r="EP39" s="291"/>
      <c r="EQ39" s="291"/>
      <c r="ER39" s="291"/>
      <c r="ES39" s="291"/>
      <c r="ET39" s="291"/>
      <c r="EU39" s="291"/>
      <c r="EV39" s="291"/>
      <c r="EW39" s="291"/>
      <c r="EX39" s="291"/>
      <c r="EY39" s="291"/>
      <c r="EZ39" s="291"/>
      <c r="FA39" s="291"/>
      <c r="FB39" s="291"/>
      <c r="FC39" s="291"/>
    </row>
    <row r="40" spans="3:159" s="273" customFormat="1" ht="20.25" customHeight="1">
      <c r="H40" s="429"/>
      <c r="I40" s="429"/>
      <c r="J40" s="429"/>
      <c r="K40" s="429"/>
      <c r="N40" s="430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  <c r="DJ40" s="291"/>
      <c r="DK40" s="291"/>
      <c r="DL40" s="291"/>
      <c r="DM40" s="291"/>
      <c r="DN40" s="291"/>
      <c r="DO40" s="291"/>
      <c r="DP40" s="291"/>
      <c r="DQ40" s="291"/>
      <c r="DR40" s="291"/>
      <c r="DS40" s="291"/>
      <c r="DT40" s="291"/>
      <c r="DU40" s="291"/>
      <c r="DV40" s="291"/>
      <c r="DW40" s="291"/>
      <c r="DX40" s="291"/>
      <c r="DY40" s="291"/>
      <c r="DZ40" s="291"/>
      <c r="EA40" s="291"/>
      <c r="EB40" s="291"/>
      <c r="EC40" s="291"/>
      <c r="ED40" s="291"/>
      <c r="EE40" s="291"/>
      <c r="EF40" s="291"/>
      <c r="EG40" s="291"/>
      <c r="EH40" s="291"/>
      <c r="EI40" s="291"/>
      <c r="EJ40" s="291"/>
      <c r="EK40" s="291"/>
      <c r="EL40" s="291"/>
      <c r="EM40" s="291"/>
      <c r="EN40" s="291"/>
      <c r="EO40" s="291"/>
      <c r="EP40" s="291"/>
      <c r="EQ40" s="291"/>
      <c r="ER40" s="291"/>
      <c r="ES40" s="291"/>
      <c r="ET40" s="291"/>
      <c r="EU40" s="291"/>
      <c r="EV40" s="291"/>
      <c r="EW40" s="291"/>
      <c r="EX40" s="291"/>
      <c r="EY40" s="291"/>
      <c r="EZ40" s="291"/>
      <c r="FA40" s="291"/>
      <c r="FB40" s="291"/>
      <c r="FC40" s="291"/>
    </row>
    <row r="41" spans="3:159" s="291" customFormat="1" ht="20.25" customHeight="1">
      <c r="H41" s="429"/>
      <c r="I41" s="429"/>
      <c r="J41" s="429"/>
      <c r="K41" s="429"/>
      <c r="N41" s="430"/>
    </row>
    <row r="42" spans="3:159" s="291" customFormat="1" ht="20.25" customHeight="1">
      <c r="H42" s="429"/>
      <c r="I42" s="429"/>
      <c r="J42" s="429"/>
      <c r="K42" s="429"/>
      <c r="N42" s="430"/>
    </row>
    <row r="43" spans="3:159" s="291" customFormat="1" ht="20.25" customHeight="1">
      <c r="H43" s="429"/>
      <c r="I43" s="429"/>
      <c r="J43" s="429"/>
      <c r="K43" s="429"/>
      <c r="N43" s="430"/>
    </row>
    <row r="44" spans="3:159" s="291" customFormat="1" ht="20.25" customHeight="1">
      <c r="H44" s="429"/>
      <c r="I44" s="429"/>
      <c r="J44" s="429"/>
      <c r="K44" s="429"/>
      <c r="N44" s="430"/>
    </row>
    <row r="45" spans="3:159" s="291" customFormat="1" ht="20.25" customHeight="1">
      <c r="H45" s="429"/>
      <c r="I45" s="429"/>
      <c r="J45" s="429"/>
      <c r="K45" s="429"/>
      <c r="N45" s="430"/>
    </row>
    <row r="46" spans="3:159" s="291" customFormat="1" ht="20.25" customHeight="1">
      <c r="H46" s="429"/>
      <c r="I46" s="429"/>
      <c r="J46" s="429"/>
      <c r="K46" s="429"/>
      <c r="N46" s="430"/>
    </row>
    <row r="47" spans="3:159" s="291" customFormat="1" ht="20.25" customHeight="1">
      <c r="H47" s="429"/>
      <c r="I47" s="429"/>
      <c r="J47" s="429"/>
      <c r="K47" s="429"/>
      <c r="N47" s="430"/>
    </row>
    <row r="48" spans="3:159" s="291" customFormat="1" ht="20.25" customHeight="1">
      <c r="H48" s="429"/>
      <c r="I48" s="429"/>
      <c r="J48" s="429"/>
      <c r="K48" s="429"/>
      <c r="N48" s="430"/>
    </row>
    <row r="49" spans="8:14" s="291" customFormat="1" ht="20.25" customHeight="1">
      <c r="H49" s="429"/>
      <c r="I49" s="429"/>
      <c r="J49" s="429"/>
      <c r="K49" s="429"/>
      <c r="N49" s="430"/>
    </row>
    <row r="50" spans="8:14" s="291" customFormat="1" ht="20.25" customHeight="1">
      <c r="H50" s="429"/>
      <c r="I50" s="429"/>
      <c r="J50" s="429"/>
      <c r="K50" s="429"/>
      <c r="N50" s="430"/>
    </row>
    <row r="51" spans="8:14" s="291" customFormat="1" ht="20.25" customHeight="1">
      <c r="H51" s="429"/>
      <c r="I51" s="429"/>
      <c r="J51" s="429"/>
      <c r="K51" s="429"/>
      <c r="N51" s="430"/>
    </row>
    <row r="52" spans="8:14" s="291" customFormat="1" ht="20.25" customHeight="1">
      <c r="H52" s="429"/>
      <c r="I52" s="429"/>
      <c r="J52" s="429"/>
      <c r="K52" s="429"/>
      <c r="N52" s="430"/>
    </row>
    <row r="53" spans="8:14" s="291" customFormat="1" ht="20.25" customHeight="1">
      <c r="H53" s="429"/>
      <c r="I53" s="429"/>
      <c r="J53" s="429"/>
      <c r="K53" s="429"/>
      <c r="N53" s="430"/>
    </row>
    <row r="54" spans="8:14" s="291" customFormat="1" ht="20.25" customHeight="1">
      <c r="H54" s="429"/>
      <c r="I54" s="429"/>
      <c r="J54" s="429"/>
      <c r="K54" s="429"/>
      <c r="N54" s="430"/>
    </row>
    <row r="55" spans="8:14" s="291" customFormat="1" ht="20.25" customHeight="1">
      <c r="H55" s="429"/>
      <c r="I55" s="429"/>
      <c r="J55" s="429"/>
      <c r="K55" s="429"/>
      <c r="N55" s="430"/>
    </row>
    <row r="56" spans="8:14" s="291" customFormat="1" ht="20.25" customHeight="1">
      <c r="H56" s="429"/>
      <c r="I56" s="429"/>
      <c r="J56" s="429"/>
      <c r="K56" s="429"/>
      <c r="N56" s="430"/>
    </row>
    <row r="57" spans="8:14" s="291" customFormat="1" ht="20.25" customHeight="1">
      <c r="H57" s="429"/>
      <c r="I57" s="429"/>
      <c r="J57" s="429"/>
      <c r="K57" s="429"/>
      <c r="N57" s="430"/>
    </row>
    <row r="58" spans="8:14" s="291" customFormat="1" ht="20.25" customHeight="1">
      <c r="H58" s="429"/>
      <c r="I58" s="429"/>
      <c r="J58" s="429"/>
      <c r="K58" s="429"/>
      <c r="N58" s="430"/>
    </row>
    <row r="59" spans="8:14" s="291" customFormat="1" ht="20.25" customHeight="1">
      <c r="H59" s="429"/>
      <c r="I59" s="429"/>
      <c r="J59" s="429"/>
      <c r="K59" s="429"/>
      <c r="N59" s="430"/>
    </row>
    <row r="60" spans="8:14" s="291" customFormat="1" ht="20.25" customHeight="1">
      <c r="H60" s="429"/>
      <c r="I60" s="429"/>
      <c r="J60" s="429"/>
      <c r="K60" s="429"/>
      <c r="N60" s="430"/>
    </row>
    <row r="61" spans="8:14" s="291" customFormat="1" ht="20.25" customHeight="1">
      <c r="H61" s="429"/>
      <c r="I61" s="429"/>
      <c r="J61" s="429"/>
      <c r="K61" s="429"/>
      <c r="N61" s="430"/>
    </row>
    <row r="62" spans="8:14" s="291" customFormat="1" ht="20.25" customHeight="1">
      <c r="H62" s="429"/>
      <c r="I62" s="429"/>
      <c r="J62" s="429"/>
      <c r="K62" s="429"/>
      <c r="N62" s="430"/>
    </row>
    <row r="63" spans="8:14" s="291" customFormat="1" ht="20.25" customHeight="1">
      <c r="H63" s="429"/>
      <c r="I63" s="429"/>
      <c r="J63" s="429"/>
      <c r="K63" s="429"/>
      <c r="N63" s="430"/>
    </row>
    <row r="64" spans="8:14" s="291" customFormat="1" ht="20.25" customHeight="1">
      <c r="H64" s="429"/>
      <c r="I64" s="429"/>
      <c r="J64" s="429"/>
      <c r="K64" s="429"/>
      <c r="N64" s="430"/>
    </row>
    <row r="65" spans="8:14" s="291" customFormat="1" ht="20.25" customHeight="1">
      <c r="H65" s="429"/>
      <c r="I65" s="429"/>
      <c r="J65" s="429"/>
      <c r="K65" s="429"/>
      <c r="N65" s="430"/>
    </row>
    <row r="66" spans="8:14" s="291" customFormat="1" ht="20.25" customHeight="1">
      <c r="H66" s="429"/>
      <c r="I66" s="429"/>
      <c r="J66" s="429"/>
      <c r="K66" s="429"/>
      <c r="N66" s="430"/>
    </row>
    <row r="67" spans="8:14" s="291" customFormat="1" ht="20.25" customHeight="1">
      <c r="H67" s="429"/>
      <c r="I67" s="429"/>
      <c r="J67" s="429"/>
      <c r="K67" s="429"/>
      <c r="N67" s="430"/>
    </row>
    <row r="68" spans="8:14" s="291" customFormat="1" ht="20.25" customHeight="1">
      <c r="H68" s="429"/>
      <c r="I68" s="429"/>
      <c r="J68" s="429"/>
      <c r="K68" s="429"/>
      <c r="N68" s="430"/>
    </row>
    <row r="69" spans="8:14" s="291" customFormat="1" ht="20.25" customHeight="1">
      <c r="H69" s="429"/>
      <c r="I69" s="429"/>
      <c r="J69" s="429"/>
      <c r="K69" s="429"/>
      <c r="N69" s="430"/>
    </row>
    <row r="70" spans="8:14" s="291" customFormat="1" ht="20.25" customHeight="1">
      <c r="H70" s="429"/>
      <c r="I70" s="429"/>
      <c r="J70" s="429"/>
      <c r="K70" s="429"/>
      <c r="N70" s="430"/>
    </row>
    <row r="71" spans="8:14" s="291" customFormat="1" ht="20.25" customHeight="1">
      <c r="H71" s="429"/>
      <c r="I71" s="429"/>
      <c r="J71" s="429"/>
      <c r="K71" s="429"/>
      <c r="N71" s="430"/>
    </row>
    <row r="72" spans="8:14" s="291" customFormat="1" ht="20.25" customHeight="1">
      <c r="H72" s="429"/>
      <c r="I72" s="429"/>
      <c r="J72" s="429"/>
      <c r="K72" s="429"/>
      <c r="N72" s="430"/>
    </row>
    <row r="73" spans="8:14" s="291" customFormat="1" ht="20.25" customHeight="1">
      <c r="H73" s="429"/>
      <c r="I73" s="429"/>
      <c r="J73" s="429"/>
      <c r="K73" s="429"/>
      <c r="N73" s="430"/>
    </row>
    <row r="74" spans="8:14" s="291" customFormat="1" ht="20.25" customHeight="1">
      <c r="H74" s="429"/>
      <c r="I74" s="429"/>
      <c r="J74" s="429"/>
      <c r="K74" s="429"/>
      <c r="N74" s="430"/>
    </row>
    <row r="75" spans="8:14" s="291" customFormat="1" ht="20.25" customHeight="1">
      <c r="H75" s="429"/>
      <c r="I75" s="429"/>
      <c r="J75" s="429"/>
      <c r="K75" s="429"/>
      <c r="N75" s="430"/>
    </row>
    <row r="76" spans="8:14" s="291" customFormat="1" ht="20.25" customHeight="1">
      <c r="H76" s="429"/>
      <c r="I76" s="429"/>
      <c r="J76" s="429"/>
      <c r="K76" s="429"/>
      <c r="N76" s="430"/>
    </row>
    <row r="77" spans="8:14" s="291" customFormat="1" ht="20.25" customHeight="1">
      <c r="H77" s="429"/>
      <c r="I77" s="429"/>
      <c r="J77" s="429"/>
      <c r="K77" s="429"/>
      <c r="N77" s="430"/>
    </row>
    <row r="78" spans="8:14" s="291" customFormat="1" ht="20.25" customHeight="1">
      <c r="H78" s="429"/>
      <c r="I78" s="429"/>
      <c r="J78" s="429"/>
      <c r="K78" s="429"/>
      <c r="N78" s="430"/>
    </row>
    <row r="79" spans="8:14" s="291" customFormat="1" ht="20.25" customHeight="1">
      <c r="H79" s="429"/>
      <c r="I79" s="429"/>
      <c r="J79" s="429"/>
      <c r="K79" s="429"/>
      <c r="N79" s="430"/>
    </row>
    <row r="80" spans="8:14" s="291" customFormat="1" ht="20.25" customHeight="1">
      <c r="H80" s="429"/>
      <c r="I80" s="429"/>
      <c r="J80" s="429"/>
      <c r="K80" s="429"/>
      <c r="N80" s="430"/>
    </row>
    <row r="81" spans="8:14" s="291" customFormat="1" ht="20.25" customHeight="1">
      <c r="H81" s="429"/>
      <c r="I81" s="429"/>
      <c r="J81" s="429"/>
      <c r="K81" s="429"/>
      <c r="N81" s="430"/>
    </row>
    <row r="82" spans="8:14" s="291" customFormat="1" ht="20.25" customHeight="1">
      <c r="H82" s="429"/>
      <c r="I82" s="429"/>
      <c r="J82" s="429"/>
      <c r="K82" s="429"/>
      <c r="N82" s="430"/>
    </row>
    <row r="83" spans="8:14" s="291" customFormat="1" ht="20.25" customHeight="1">
      <c r="H83" s="429"/>
      <c r="I83" s="429"/>
      <c r="J83" s="429"/>
      <c r="K83" s="429"/>
      <c r="N83" s="430"/>
    </row>
    <row r="84" spans="8:14" s="291" customFormat="1" ht="20.25" customHeight="1">
      <c r="H84" s="429"/>
      <c r="I84" s="429"/>
      <c r="J84" s="429"/>
      <c r="K84" s="429"/>
      <c r="N84" s="430"/>
    </row>
    <row r="85" spans="8:14" s="291" customFormat="1" ht="20.25" customHeight="1">
      <c r="H85" s="429"/>
      <c r="I85" s="429"/>
      <c r="J85" s="429"/>
      <c r="K85" s="429"/>
      <c r="N85" s="430"/>
    </row>
    <row r="86" spans="8:14" s="291" customFormat="1" ht="20.25" customHeight="1">
      <c r="H86" s="429"/>
      <c r="I86" s="429"/>
      <c r="J86" s="429"/>
      <c r="K86" s="429"/>
      <c r="N86" s="430"/>
    </row>
    <row r="87" spans="8:14" s="291" customFormat="1" ht="20.25" customHeight="1">
      <c r="H87" s="429"/>
      <c r="I87" s="429"/>
      <c r="J87" s="429"/>
      <c r="K87" s="429"/>
      <c r="N87" s="430"/>
    </row>
    <row r="88" spans="8:14" s="291" customFormat="1" ht="20.25" customHeight="1">
      <c r="H88" s="429"/>
      <c r="I88" s="429"/>
      <c r="J88" s="429"/>
      <c r="K88" s="429"/>
      <c r="N88" s="430"/>
    </row>
    <row r="89" spans="8:14" s="291" customFormat="1" ht="20.25" customHeight="1">
      <c r="H89" s="429"/>
      <c r="I89" s="429"/>
      <c r="J89" s="429"/>
      <c r="K89" s="429"/>
      <c r="N89" s="430"/>
    </row>
    <row r="90" spans="8:14" s="291" customFormat="1" ht="20.25" customHeight="1">
      <c r="H90" s="429"/>
      <c r="I90" s="429"/>
      <c r="J90" s="429"/>
      <c r="K90" s="429"/>
      <c r="N90" s="430"/>
    </row>
    <row r="91" spans="8:14" s="291" customFormat="1" ht="20.25" customHeight="1">
      <c r="H91" s="429"/>
      <c r="I91" s="429"/>
      <c r="J91" s="429"/>
      <c r="K91" s="429"/>
      <c r="N91" s="430"/>
    </row>
    <row r="92" spans="8:14" s="291" customFormat="1" ht="20.25" customHeight="1">
      <c r="H92" s="429"/>
      <c r="I92" s="429"/>
      <c r="J92" s="429"/>
      <c r="K92" s="429"/>
      <c r="N92" s="430"/>
    </row>
    <row r="93" spans="8:14" s="291" customFormat="1" ht="20.25" customHeight="1">
      <c r="H93" s="429"/>
      <c r="I93" s="429"/>
      <c r="J93" s="429"/>
      <c r="K93" s="429"/>
      <c r="N93" s="430"/>
    </row>
    <row r="94" spans="8:14" s="291" customFormat="1" ht="20.25" customHeight="1">
      <c r="H94" s="429"/>
      <c r="I94" s="429"/>
      <c r="J94" s="429"/>
      <c r="K94" s="429"/>
      <c r="N94" s="430"/>
    </row>
    <row r="95" spans="8:14" s="291" customFormat="1" ht="20.25" customHeight="1">
      <c r="H95" s="429"/>
      <c r="I95" s="429"/>
      <c r="J95" s="429"/>
      <c r="K95" s="429"/>
      <c r="N95" s="430"/>
    </row>
    <row r="96" spans="8:14" s="291" customFormat="1" ht="20.25" customHeight="1">
      <c r="H96" s="429"/>
      <c r="I96" s="429"/>
      <c r="J96" s="429"/>
      <c r="K96" s="429"/>
      <c r="N96" s="430"/>
    </row>
    <row r="97" spans="8:14" s="291" customFormat="1" ht="20.25" customHeight="1">
      <c r="H97" s="429"/>
      <c r="I97" s="429"/>
      <c r="J97" s="429"/>
      <c r="K97" s="429"/>
      <c r="N97" s="430"/>
    </row>
    <row r="98" spans="8:14" s="291" customFormat="1" ht="20.25" customHeight="1">
      <c r="H98" s="429"/>
      <c r="I98" s="429"/>
      <c r="J98" s="429"/>
      <c r="K98" s="429"/>
      <c r="N98" s="430"/>
    </row>
    <row r="99" spans="8:14" s="291" customFormat="1" ht="20.25" customHeight="1">
      <c r="H99" s="429"/>
      <c r="I99" s="429"/>
      <c r="J99" s="429"/>
      <c r="K99" s="429"/>
      <c r="N99" s="430"/>
    </row>
    <row r="100" spans="8:14" s="291" customFormat="1" ht="20.25" customHeight="1">
      <c r="H100" s="429"/>
      <c r="I100" s="429"/>
      <c r="J100" s="429"/>
      <c r="K100" s="429"/>
      <c r="N100" s="430"/>
    </row>
    <row r="101" spans="8:14" s="291" customFormat="1" ht="20.25" customHeight="1">
      <c r="H101" s="429"/>
      <c r="I101" s="429"/>
      <c r="J101" s="429"/>
      <c r="K101" s="429"/>
      <c r="N101" s="430"/>
    </row>
    <row r="102" spans="8:14" s="291" customFormat="1" ht="20.25" customHeight="1">
      <c r="H102" s="429"/>
      <c r="I102" s="429"/>
      <c r="J102" s="429"/>
      <c r="K102" s="429"/>
      <c r="N102" s="430"/>
    </row>
    <row r="103" spans="8:14" s="291" customFormat="1" ht="20.25" customHeight="1">
      <c r="H103" s="429"/>
      <c r="I103" s="429"/>
      <c r="J103" s="429"/>
      <c r="K103" s="429"/>
      <c r="N103" s="430"/>
    </row>
    <row r="104" spans="8:14" s="291" customFormat="1" ht="20.25" customHeight="1">
      <c r="H104" s="429"/>
      <c r="I104" s="429"/>
      <c r="J104" s="429"/>
      <c r="K104" s="429"/>
      <c r="N104" s="430"/>
    </row>
    <row r="105" spans="8:14" s="291" customFormat="1" ht="20.25" customHeight="1">
      <c r="H105" s="429"/>
      <c r="I105" s="429"/>
      <c r="J105" s="429"/>
      <c r="K105" s="429"/>
      <c r="N105" s="430"/>
    </row>
    <row r="106" spans="8:14" s="291" customFormat="1" ht="20.25" customHeight="1">
      <c r="H106" s="429"/>
      <c r="I106" s="429"/>
      <c r="J106" s="429"/>
      <c r="K106" s="429"/>
      <c r="N106" s="430"/>
    </row>
    <row r="107" spans="8:14" s="291" customFormat="1" ht="20.25" customHeight="1">
      <c r="H107" s="429"/>
      <c r="I107" s="429"/>
      <c r="J107" s="429"/>
      <c r="K107" s="429"/>
      <c r="N107" s="430"/>
    </row>
    <row r="108" spans="8:14" s="291" customFormat="1" ht="20.25" customHeight="1">
      <c r="H108" s="429"/>
      <c r="I108" s="429"/>
      <c r="J108" s="429"/>
      <c r="K108" s="429"/>
      <c r="N108" s="430"/>
    </row>
    <row r="109" spans="8:14" s="291" customFormat="1" ht="20.25" customHeight="1">
      <c r="H109" s="429"/>
      <c r="I109" s="429"/>
      <c r="J109" s="429"/>
      <c r="K109" s="429"/>
      <c r="N109" s="430"/>
    </row>
    <row r="110" spans="8:14" s="291" customFormat="1" ht="20.25" customHeight="1">
      <c r="H110" s="429"/>
      <c r="I110" s="429"/>
      <c r="J110" s="429"/>
      <c r="K110" s="429"/>
      <c r="N110" s="430"/>
    </row>
    <row r="111" spans="8:14" s="291" customFormat="1" ht="20.25" customHeight="1">
      <c r="H111" s="429"/>
      <c r="I111" s="429"/>
      <c r="J111" s="429"/>
      <c r="K111" s="429"/>
      <c r="N111" s="430"/>
    </row>
    <row r="112" spans="8:14" s="291" customFormat="1" ht="20.25" customHeight="1">
      <c r="H112" s="429"/>
      <c r="I112" s="429"/>
      <c r="J112" s="429"/>
      <c r="K112" s="429"/>
      <c r="N112" s="430"/>
    </row>
    <row r="113" spans="8:14" s="291" customFormat="1" ht="20.25" customHeight="1">
      <c r="H113" s="429"/>
      <c r="I113" s="429"/>
      <c r="J113" s="429"/>
      <c r="K113" s="429"/>
      <c r="N113" s="430"/>
    </row>
    <row r="114" spans="8:14" s="291" customFormat="1" ht="20.25" customHeight="1">
      <c r="H114" s="429"/>
      <c r="I114" s="429"/>
      <c r="J114" s="429"/>
      <c r="K114" s="429"/>
      <c r="N114" s="430"/>
    </row>
    <row r="115" spans="8:14" s="291" customFormat="1" ht="20.25" customHeight="1">
      <c r="H115" s="429"/>
      <c r="I115" s="429"/>
      <c r="J115" s="429"/>
      <c r="K115" s="429"/>
      <c r="N115" s="430"/>
    </row>
    <row r="116" spans="8:14" s="291" customFormat="1" ht="20.25" customHeight="1">
      <c r="H116" s="429"/>
      <c r="I116" s="429"/>
      <c r="J116" s="429"/>
      <c r="K116" s="429"/>
      <c r="N116" s="430"/>
    </row>
    <row r="117" spans="8:14" s="291" customFormat="1" ht="20.25" customHeight="1">
      <c r="H117" s="429"/>
      <c r="I117" s="429"/>
      <c r="J117" s="429"/>
      <c r="K117" s="429"/>
      <c r="N117" s="430"/>
    </row>
    <row r="118" spans="8:14" s="291" customFormat="1" ht="20.25" customHeight="1">
      <c r="H118" s="429"/>
      <c r="I118" s="429"/>
      <c r="J118" s="429"/>
      <c r="K118" s="429"/>
      <c r="N118" s="430"/>
    </row>
    <row r="119" spans="8:14" s="291" customFormat="1" ht="20.25" customHeight="1">
      <c r="H119" s="429"/>
      <c r="I119" s="429"/>
      <c r="J119" s="429"/>
      <c r="K119" s="429"/>
      <c r="N119" s="430"/>
    </row>
    <row r="120" spans="8:14" s="291" customFormat="1" ht="20.25" customHeight="1">
      <c r="H120" s="429"/>
      <c r="I120" s="429"/>
      <c r="J120" s="429"/>
      <c r="K120" s="429"/>
      <c r="N120" s="430"/>
    </row>
    <row r="121" spans="8:14" s="291" customFormat="1" ht="20.25" customHeight="1">
      <c r="H121" s="429"/>
      <c r="I121" s="429"/>
      <c r="J121" s="429"/>
      <c r="K121" s="429"/>
      <c r="N121" s="430"/>
    </row>
    <row r="122" spans="8:14" s="291" customFormat="1" ht="20.25" customHeight="1">
      <c r="H122" s="429"/>
      <c r="I122" s="429"/>
      <c r="J122" s="429"/>
      <c r="K122" s="429"/>
      <c r="N122" s="430"/>
    </row>
    <row r="123" spans="8:14" s="291" customFormat="1" ht="20.25" customHeight="1">
      <c r="H123" s="429"/>
      <c r="I123" s="429"/>
      <c r="J123" s="429"/>
      <c r="K123" s="429"/>
      <c r="N123" s="430"/>
    </row>
    <row r="124" spans="8:14" s="291" customFormat="1" ht="20.25" customHeight="1">
      <c r="H124" s="429"/>
      <c r="I124" s="429"/>
      <c r="J124" s="429"/>
      <c r="K124" s="429"/>
      <c r="N124" s="430"/>
    </row>
    <row r="125" spans="8:14" s="291" customFormat="1" ht="20.25" customHeight="1">
      <c r="H125" s="429"/>
      <c r="I125" s="429"/>
      <c r="J125" s="429"/>
      <c r="K125" s="429"/>
      <c r="N125" s="430"/>
    </row>
    <row r="126" spans="8:14" s="291" customFormat="1" ht="20.25" customHeight="1">
      <c r="H126" s="429"/>
      <c r="I126" s="429"/>
      <c r="J126" s="429"/>
      <c r="K126" s="429"/>
      <c r="N126" s="430"/>
    </row>
    <row r="127" spans="8:14" s="291" customFormat="1" ht="20.25" customHeight="1">
      <c r="H127" s="429"/>
      <c r="I127" s="429"/>
      <c r="J127" s="429"/>
      <c r="K127" s="429"/>
      <c r="N127" s="430"/>
    </row>
    <row r="128" spans="8:14" s="291" customFormat="1" ht="20.25" customHeight="1">
      <c r="H128" s="429"/>
      <c r="I128" s="429"/>
      <c r="J128" s="429"/>
      <c r="K128" s="429"/>
      <c r="N128" s="430"/>
    </row>
    <row r="129" spans="8:14" s="291" customFormat="1" ht="20.25" customHeight="1">
      <c r="H129" s="429"/>
      <c r="I129" s="429"/>
      <c r="J129" s="429"/>
      <c r="K129" s="429"/>
      <c r="N129" s="430"/>
    </row>
    <row r="130" spans="8:14" s="291" customFormat="1" ht="20.25" customHeight="1">
      <c r="H130" s="429"/>
      <c r="I130" s="429"/>
      <c r="J130" s="429"/>
      <c r="K130" s="429"/>
      <c r="N130" s="430"/>
    </row>
    <row r="131" spans="8:14" s="291" customFormat="1" ht="20.25" customHeight="1">
      <c r="H131" s="429"/>
      <c r="I131" s="429"/>
      <c r="J131" s="429"/>
      <c r="K131" s="429"/>
      <c r="N131" s="430"/>
    </row>
    <row r="132" spans="8:14" s="291" customFormat="1" ht="20.25" customHeight="1">
      <c r="H132" s="429"/>
      <c r="I132" s="429"/>
      <c r="J132" s="429"/>
      <c r="K132" s="429"/>
      <c r="N132" s="430"/>
    </row>
    <row r="133" spans="8:14" s="291" customFormat="1" ht="20.25" customHeight="1">
      <c r="H133" s="429"/>
      <c r="I133" s="429"/>
      <c r="J133" s="429"/>
      <c r="K133" s="429"/>
      <c r="N133" s="430"/>
    </row>
    <row r="134" spans="8:14" s="291" customFormat="1" ht="20.25" customHeight="1">
      <c r="H134" s="429"/>
      <c r="I134" s="429"/>
      <c r="J134" s="429"/>
      <c r="K134" s="429"/>
      <c r="N134" s="430"/>
    </row>
    <row r="135" spans="8:14" s="291" customFormat="1" ht="20.25" customHeight="1">
      <c r="H135" s="429"/>
      <c r="I135" s="429"/>
      <c r="J135" s="429"/>
      <c r="K135" s="429"/>
      <c r="N135" s="430"/>
    </row>
    <row r="136" spans="8:14" s="291" customFormat="1" ht="20.25" customHeight="1">
      <c r="H136" s="429"/>
      <c r="I136" s="429"/>
      <c r="J136" s="429"/>
      <c r="K136" s="429"/>
      <c r="N136" s="430"/>
    </row>
    <row r="137" spans="8:14" s="291" customFormat="1" ht="20.25" customHeight="1">
      <c r="H137" s="429"/>
      <c r="I137" s="429"/>
      <c r="J137" s="429"/>
      <c r="K137" s="429"/>
      <c r="N137" s="430"/>
    </row>
    <row r="138" spans="8:14" s="291" customFormat="1" ht="20.25" customHeight="1">
      <c r="H138" s="429"/>
      <c r="I138" s="429"/>
      <c r="J138" s="429"/>
      <c r="K138" s="429"/>
      <c r="N138" s="430"/>
    </row>
    <row r="139" spans="8:14" s="291" customFormat="1" ht="20.25" customHeight="1">
      <c r="H139" s="429"/>
      <c r="I139" s="429"/>
      <c r="J139" s="429"/>
      <c r="K139" s="429"/>
      <c r="N139" s="430"/>
    </row>
    <row r="140" spans="8:14" s="291" customFormat="1" ht="20.25" customHeight="1">
      <c r="H140" s="429"/>
      <c r="I140" s="429"/>
      <c r="J140" s="429"/>
      <c r="K140" s="429"/>
      <c r="N140" s="430"/>
    </row>
    <row r="141" spans="8:14" s="291" customFormat="1" ht="20.25" customHeight="1">
      <c r="H141" s="429"/>
      <c r="I141" s="429"/>
      <c r="J141" s="429"/>
      <c r="K141" s="429"/>
      <c r="N141" s="430"/>
    </row>
    <row r="142" spans="8:14" s="291" customFormat="1" ht="20.25" customHeight="1">
      <c r="H142" s="429"/>
      <c r="I142" s="429"/>
      <c r="J142" s="429"/>
      <c r="K142" s="429"/>
      <c r="N142" s="430"/>
    </row>
    <row r="143" spans="8:14" s="291" customFormat="1" ht="20.25" customHeight="1">
      <c r="H143" s="429"/>
      <c r="I143" s="429"/>
      <c r="J143" s="429"/>
      <c r="K143" s="429"/>
      <c r="N143" s="430"/>
    </row>
    <row r="144" spans="8:14" s="291" customFormat="1" ht="20.25" customHeight="1">
      <c r="H144" s="429"/>
      <c r="I144" s="429"/>
      <c r="J144" s="429"/>
      <c r="K144" s="429"/>
      <c r="N144" s="430"/>
    </row>
    <row r="145" spans="8:14" s="291" customFormat="1" ht="20.25" customHeight="1">
      <c r="H145" s="429"/>
      <c r="I145" s="429"/>
      <c r="J145" s="429"/>
      <c r="K145" s="429"/>
      <c r="N145" s="430"/>
    </row>
    <row r="146" spans="8:14" s="291" customFormat="1" ht="20.25" customHeight="1">
      <c r="H146" s="429"/>
      <c r="I146" s="429"/>
      <c r="J146" s="429"/>
      <c r="K146" s="429"/>
      <c r="N146" s="430"/>
    </row>
    <row r="147" spans="8:14" s="291" customFormat="1" ht="20.25" customHeight="1">
      <c r="H147" s="429"/>
      <c r="I147" s="429"/>
      <c r="J147" s="429"/>
      <c r="K147" s="429"/>
      <c r="N147" s="430"/>
    </row>
    <row r="148" spans="8:14" s="291" customFormat="1" ht="20.25" customHeight="1">
      <c r="H148" s="429"/>
      <c r="I148" s="429"/>
      <c r="J148" s="429"/>
      <c r="K148" s="429"/>
      <c r="N148" s="430"/>
    </row>
    <row r="149" spans="8:14" s="291" customFormat="1" ht="20.25" customHeight="1">
      <c r="H149" s="429"/>
      <c r="I149" s="429"/>
      <c r="J149" s="429"/>
      <c r="K149" s="429"/>
      <c r="N149" s="430"/>
    </row>
    <row r="150" spans="8:14" s="291" customFormat="1" ht="20.25" customHeight="1">
      <c r="H150" s="429"/>
      <c r="I150" s="429"/>
      <c r="J150" s="429"/>
      <c r="K150" s="429"/>
      <c r="N150" s="430"/>
    </row>
    <row r="151" spans="8:14" s="291" customFormat="1" ht="20.25" customHeight="1">
      <c r="H151" s="429"/>
      <c r="I151" s="429"/>
      <c r="J151" s="429"/>
      <c r="K151" s="429"/>
      <c r="N151" s="430"/>
    </row>
    <row r="152" spans="8:14" s="291" customFormat="1" ht="20.25" customHeight="1">
      <c r="H152" s="429"/>
      <c r="I152" s="429"/>
      <c r="J152" s="429"/>
      <c r="K152" s="429"/>
      <c r="N152" s="430"/>
    </row>
    <row r="153" spans="8:14" s="291" customFormat="1" ht="20.25" customHeight="1">
      <c r="H153" s="429"/>
      <c r="I153" s="429"/>
      <c r="J153" s="429"/>
      <c r="K153" s="429"/>
      <c r="N153" s="430"/>
    </row>
    <row r="154" spans="8:14" s="291" customFormat="1" ht="20.25" customHeight="1">
      <c r="H154" s="429"/>
      <c r="I154" s="429"/>
      <c r="J154" s="429"/>
      <c r="K154" s="429"/>
      <c r="N154" s="430"/>
    </row>
    <row r="155" spans="8:14" s="291" customFormat="1" ht="20.25" customHeight="1">
      <c r="H155" s="429"/>
      <c r="I155" s="429"/>
      <c r="J155" s="429"/>
      <c r="K155" s="429"/>
      <c r="N155" s="430"/>
    </row>
    <row r="156" spans="8:14" s="291" customFormat="1" ht="20.25" customHeight="1">
      <c r="H156" s="429"/>
      <c r="I156" s="429"/>
      <c r="J156" s="429"/>
      <c r="K156" s="429"/>
      <c r="N156" s="430"/>
    </row>
    <row r="157" spans="8:14" s="291" customFormat="1" ht="20.25" customHeight="1">
      <c r="H157" s="429"/>
      <c r="I157" s="429"/>
      <c r="J157" s="429"/>
      <c r="K157" s="429"/>
      <c r="N157" s="430"/>
    </row>
    <row r="158" spans="8:14" s="291" customFormat="1" ht="20.25" customHeight="1">
      <c r="H158" s="429"/>
      <c r="I158" s="429"/>
      <c r="J158" s="429"/>
      <c r="K158" s="429"/>
      <c r="N158" s="430"/>
    </row>
    <row r="159" spans="8:14" s="291" customFormat="1" ht="20.25" customHeight="1">
      <c r="H159" s="429"/>
      <c r="I159" s="429"/>
      <c r="J159" s="429"/>
      <c r="K159" s="429"/>
      <c r="N159" s="430"/>
    </row>
    <row r="160" spans="8:14" s="291" customFormat="1" ht="20.25" customHeight="1">
      <c r="H160" s="429"/>
      <c r="I160" s="429"/>
      <c r="J160" s="429"/>
      <c r="K160" s="429"/>
      <c r="N160" s="430"/>
    </row>
    <row r="161" spans="8:14" s="291" customFormat="1" ht="20.25" customHeight="1">
      <c r="H161" s="429"/>
      <c r="I161" s="429"/>
      <c r="J161" s="429"/>
      <c r="K161" s="429"/>
      <c r="N161" s="430"/>
    </row>
    <row r="162" spans="8:14" s="291" customFormat="1" ht="20.25" customHeight="1">
      <c r="H162" s="429"/>
      <c r="I162" s="429"/>
      <c r="J162" s="429"/>
      <c r="K162" s="429"/>
      <c r="N162" s="430"/>
    </row>
    <row r="163" spans="8:14" s="291" customFormat="1" ht="20.25" customHeight="1">
      <c r="H163" s="429"/>
      <c r="I163" s="429"/>
      <c r="J163" s="429"/>
      <c r="K163" s="429"/>
      <c r="N163" s="430"/>
    </row>
    <row r="164" spans="8:14" s="291" customFormat="1" ht="20.25" customHeight="1">
      <c r="H164" s="429"/>
      <c r="I164" s="429"/>
      <c r="J164" s="429"/>
      <c r="K164" s="429"/>
      <c r="N164" s="430"/>
    </row>
    <row r="165" spans="8:14" s="291" customFormat="1" ht="20.25" customHeight="1">
      <c r="H165" s="429"/>
      <c r="I165" s="429"/>
      <c r="J165" s="429"/>
      <c r="K165" s="429"/>
      <c r="N165" s="430"/>
    </row>
    <row r="166" spans="8:14" s="291" customFormat="1" ht="20.25" customHeight="1">
      <c r="H166" s="429"/>
      <c r="I166" s="429"/>
      <c r="J166" s="429"/>
      <c r="K166" s="429"/>
      <c r="N166" s="430"/>
    </row>
    <row r="167" spans="8:14" s="291" customFormat="1" ht="20.25" customHeight="1">
      <c r="H167" s="429"/>
      <c r="I167" s="429"/>
      <c r="J167" s="429"/>
      <c r="K167" s="429"/>
      <c r="N167" s="430"/>
    </row>
    <row r="168" spans="8:14" s="291" customFormat="1" ht="20.25" customHeight="1">
      <c r="H168" s="429"/>
      <c r="I168" s="429"/>
      <c r="J168" s="429"/>
      <c r="K168" s="429"/>
      <c r="N168" s="430"/>
    </row>
    <row r="169" spans="8:14" s="291" customFormat="1" ht="20.25" customHeight="1">
      <c r="H169" s="429"/>
      <c r="I169" s="429"/>
      <c r="J169" s="429"/>
      <c r="K169" s="429"/>
      <c r="N169" s="430"/>
    </row>
    <row r="170" spans="8:14" s="291" customFormat="1" ht="20.25" customHeight="1">
      <c r="H170" s="429"/>
      <c r="I170" s="429"/>
      <c r="J170" s="429"/>
      <c r="K170" s="429"/>
      <c r="N170" s="430"/>
    </row>
    <row r="171" spans="8:14" s="291" customFormat="1" ht="20.25" customHeight="1">
      <c r="H171" s="429"/>
      <c r="I171" s="429"/>
      <c r="J171" s="429"/>
      <c r="K171" s="429"/>
      <c r="N171" s="430"/>
    </row>
    <row r="172" spans="8:14" s="291" customFormat="1" ht="20.25" customHeight="1">
      <c r="H172" s="429"/>
      <c r="I172" s="429"/>
      <c r="J172" s="429"/>
      <c r="K172" s="429"/>
      <c r="N172" s="430"/>
    </row>
    <row r="173" spans="8:14" s="291" customFormat="1" ht="20.25" customHeight="1">
      <c r="H173" s="429"/>
      <c r="I173" s="429"/>
      <c r="J173" s="429"/>
      <c r="K173" s="429"/>
      <c r="N173" s="430"/>
    </row>
    <row r="174" spans="8:14" s="291" customFormat="1" ht="20.25" customHeight="1">
      <c r="H174" s="429"/>
      <c r="I174" s="429"/>
      <c r="J174" s="429"/>
      <c r="K174" s="429"/>
      <c r="N174" s="430"/>
    </row>
    <row r="175" spans="8:14" s="291" customFormat="1" ht="20.25" customHeight="1">
      <c r="H175" s="429"/>
      <c r="I175" s="429"/>
      <c r="J175" s="429"/>
      <c r="K175" s="429"/>
      <c r="N175" s="430"/>
    </row>
    <row r="176" spans="8:14" s="291" customFormat="1" ht="20.25" customHeight="1">
      <c r="H176" s="429"/>
      <c r="I176" s="429"/>
      <c r="J176" s="429"/>
      <c r="K176" s="429"/>
      <c r="N176" s="430"/>
    </row>
    <row r="177" spans="8:14" s="291" customFormat="1" ht="20.25" customHeight="1">
      <c r="H177" s="429"/>
      <c r="I177" s="429"/>
      <c r="J177" s="429"/>
      <c r="K177" s="429"/>
      <c r="N177" s="430"/>
    </row>
    <row r="178" spans="8:14" s="291" customFormat="1" ht="20.25" customHeight="1">
      <c r="H178" s="429"/>
      <c r="I178" s="429"/>
      <c r="J178" s="429"/>
      <c r="K178" s="429"/>
      <c r="N178" s="430"/>
    </row>
    <row r="179" spans="8:14" s="291" customFormat="1" ht="20.25" customHeight="1">
      <c r="H179" s="429"/>
      <c r="I179" s="429"/>
      <c r="J179" s="429"/>
      <c r="K179" s="429"/>
      <c r="N179" s="430"/>
    </row>
    <row r="180" spans="8:14" s="291" customFormat="1" ht="20.25" customHeight="1">
      <c r="H180" s="429"/>
      <c r="I180" s="429"/>
      <c r="J180" s="429"/>
      <c r="K180" s="429"/>
      <c r="N180" s="430"/>
    </row>
    <row r="181" spans="8:14" s="291" customFormat="1" ht="20.25" customHeight="1">
      <c r="H181" s="429"/>
      <c r="I181" s="429"/>
      <c r="J181" s="429"/>
      <c r="K181" s="429"/>
      <c r="N181" s="430"/>
    </row>
    <row r="182" spans="8:14" s="291" customFormat="1" ht="20.25" customHeight="1">
      <c r="H182" s="429"/>
      <c r="I182" s="429"/>
      <c r="J182" s="429"/>
      <c r="K182" s="429"/>
      <c r="N182" s="430"/>
    </row>
    <row r="183" spans="8:14" s="291" customFormat="1" ht="20.25" customHeight="1">
      <c r="H183" s="429"/>
      <c r="I183" s="429"/>
      <c r="J183" s="429"/>
      <c r="K183" s="429"/>
      <c r="N183" s="430"/>
    </row>
    <row r="184" spans="8:14" s="291" customFormat="1" ht="20.25" customHeight="1">
      <c r="H184" s="429"/>
      <c r="I184" s="429"/>
      <c r="J184" s="429"/>
      <c r="K184" s="429"/>
      <c r="N184" s="430"/>
    </row>
    <row r="185" spans="8:14" s="291" customFormat="1" ht="20.25" customHeight="1">
      <c r="H185" s="429"/>
      <c r="I185" s="429"/>
      <c r="J185" s="429"/>
      <c r="K185" s="429"/>
      <c r="N185" s="430"/>
    </row>
    <row r="186" spans="8:14" s="291" customFormat="1" ht="20.25" customHeight="1">
      <c r="H186" s="429"/>
      <c r="I186" s="429"/>
      <c r="J186" s="429"/>
      <c r="K186" s="429"/>
      <c r="N186" s="430"/>
    </row>
    <row r="187" spans="8:14" s="291" customFormat="1" ht="20.25" customHeight="1">
      <c r="H187" s="429"/>
      <c r="I187" s="429"/>
      <c r="J187" s="429"/>
      <c r="K187" s="429"/>
      <c r="N187" s="430"/>
    </row>
    <row r="188" spans="8:14" s="291" customFormat="1" ht="20.25" customHeight="1">
      <c r="H188" s="429"/>
      <c r="I188" s="429"/>
      <c r="J188" s="429"/>
      <c r="K188" s="429"/>
      <c r="N188" s="430"/>
    </row>
    <row r="189" spans="8:14" s="291" customFormat="1" ht="20.25" customHeight="1">
      <c r="H189" s="429"/>
      <c r="I189" s="429"/>
      <c r="J189" s="429"/>
      <c r="K189" s="429"/>
      <c r="N189" s="430"/>
    </row>
    <row r="190" spans="8:14" s="291" customFormat="1" ht="20.25" customHeight="1">
      <c r="H190" s="429"/>
      <c r="I190" s="429"/>
      <c r="J190" s="429"/>
      <c r="K190" s="429"/>
      <c r="N190" s="430"/>
    </row>
    <row r="191" spans="8:14" s="291" customFormat="1" ht="20.25" customHeight="1">
      <c r="H191" s="429"/>
      <c r="I191" s="429"/>
      <c r="J191" s="429"/>
      <c r="K191" s="429"/>
      <c r="N191" s="430"/>
    </row>
    <row r="192" spans="8:14" s="291" customFormat="1" ht="20.25" customHeight="1">
      <c r="H192" s="429"/>
      <c r="I192" s="429"/>
      <c r="J192" s="429"/>
      <c r="K192" s="429"/>
      <c r="N192" s="430"/>
    </row>
    <row r="193" spans="8:14" s="291" customFormat="1" ht="20.25" customHeight="1">
      <c r="H193" s="429"/>
      <c r="I193" s="429"/>
      <c r="J193" s="429"/>
      <c r="K193" s="429"/>
      <c r="N193" s="430"/>
    </row>
    <row r="194" spans="8:14" s="291" customFormat="1" ht="20.25" customHeight="1">
      <c r="H194" s="429"/>
      <c r="I194" s="429"/>
      <c r="J194" s="429"/>
      <c r="K194" s="429"/>
      <c r="N194" s="430"/>
    </row>
    <row r="195" spans="8:14" s="291" customFormat="1" ht="20.25" customHeight="1">
      <c r="H195" s="429"/>
      <c r="I195" s="429"/>
      <c r="J195" s="429"/>
      <c r="K195" s="429"/>
      <c r="N195" s="430"/>
    </row>
    <row r="196" spans="8:14" s="291" customFormat="1" ht="20.25" customHeight="1">
      <c r="H196" s="429"/>
      <c r="I196" s="429"/>
      <c r="J196" s="429"/>
      <c r="K196" s="429"/>
      <c r="N196" s="430"/>
    </row>
    <row r="197" spans="8:14" s="291" customFormat="1" ht="20.25" customHeight="1">
      <c r="H197" s="429"/>
      <c r="I197" s="429"/>
      <c r="J197" s="429"/>
      <c r="K197" s="429"/>
      <c r="N197" s="430"/>
    </row>
    <row r="198" spans="8:14" s="291" customFormat="1" ht="20.25" customHeight="1">
      <c r="H198" s="429"/>
      <c r="I198" s="429"/>
      <c r="J198" s="429"/>
      <c r="K198" s="429"/>
      <c r="N198" s="430"/>
    </row>
    <row r="199" spans="8:14" s="291" customFormat="1" ht="20.25" customHeight="1">
      <c r="H199" s="429"/>
      <c r="I199" s="429"/>
      <c r="J199" s="429"/>
      <c r="K199" s="429"/>
      <c r="N199" s="430"/>
    </row>
    <row r="200" spans="8:14" s="291" customFormat="1" ht="20.25" customHeight="1">
      <c r="H200" s="429"/>
      <c r="I200" s="429"/>
      <c r="J200" s="429"/>
      <c r="K200" s="429"/>
      <c r="N200" s="430"/>
    </row>
    <row r="201" spans="8:14" s="291" customFormat="1" ht="20.25" customHeight="1">
      <c r="H201" s="429"/>
      <c r="I201" s="429"/>
      <c r="J201" s="429"/>
      <c r="K201" s="429"/>
      <c r="N201" s="430"/>
    </row>
    <row r="202" spans="8:14" s="291" customFormat="1" ht="20.25" customHeight="1">
      <c r="H202" s="429"/>
      <c r="I202" s="429"/>
      <c r="J202" s="429"/>
      <c r="K202" s="429"/>
      <c r="N202" s="430"/>
    </row>
    <row r="203" spans="8:14" s="291" customFormat="1" ht="20.25" customHeight="1">
      <c r="H203" s="429"/>
      <c r="I203" s="429"/>
      <c r="J203" s="429"/>
      <c r="K203" s="429"/>
      <c r="N203" s="430"/>
    </row>
    <row r="204" spans="8:14" s="291" customFormat="1" ht="20.25" customHeight="1">
      <c r="H204" s="429"/>
      <c r="I204" s="429"/>
      <c r="J204" s="429"/>
      <c r="K204" s="429"/>
      <c r="N204" s="430"/>
    </row>
    <row r="205" spans="8:14" s="291" customFormat="1" ht="20.25" customHeight="1">
      <c r="H205" s="429"/>
      <c r="I205" s="429"/>
      <c r="J205" s="429"/>
      <c r="K205" s="429"/>
      <c r="N205" s="430"/>
    </row>
    <row r="206" spans="8:14" s="291" customFormat="1" ht="20.25" customHeight="1">
      <c r="H206" s="429"/>
      <c r="I206" s="429"/>
      <c r="J206" s="429"/>
      <c r="K206" s="429"/>
      <c r="N206" s="430"/>
    </row>
    <row r="207" spans="8:14" s="291" customFormat="1" ht="20.25" customHeight="1">
      <c r="H207" s="429"/>
      <c r="I207" s="429"/>
      <c r="J207" s="429"/>
      <c r="K207" s="429"/>
      <c r="N207" s="430"/>
    </row>
    <row r="208" spans="8:14" s="291" customFormat="1" ht="20.25" customHeight="1">
      <c r="H208" s="429"/>
      <c r="I208" s="429"/>
      <c r="J208" s="429"/>
      <c r="K208" s="429"/>
      <c r="N208" s="430"/>
    </row>
    <row r="209" spans="8:14" s="291" customFormat="1" ht="20.25" customHeight="1">
      <c r="H209" s="429"/>
      <c r="I209" s="429"/>
      <c r="J209" s="429"/>
      <c r="K209" s="429"/>
      <c r="N209" s="430"/>
    </row>
    <row r="210" spans="8:14" s="291" customFormat="1" ht="20.25" customHeight="1">
      <c r="H210" s="429"/>
      <c r="I210" s="429"/>
      <c r="J210" s="429"/>
      <c r="K210" s="429"/>
      <c r="N210" s="430"/>
    </row>
    <row r="211" spans="8:14" s="291" customFormat="1" ht="20.25" customHeight="1">
      <c r="H211" s="429"/>
      <c r="I211" s="429"/>
      <c r="J211" s="429"/>
      <c r="K211" s="429"/>
      <c r="N211" s="430"/>
    </row>
    <row r="212" spans="8:14" s="291" customFormat="1" ht="20.25" customHeight="1">
      <c r="H212" s="429"/>
      <c r="I212" s="429"/>
      <c r="J212" s="429"/>
      <c r="K212" s="429"/>
      <c r="N212" s="430"/>
    </row>
    <row r="213" spans="8:14" s="291" customFormat="1" ht="20.25" customHeight="1">
      <c r="H213" s="429"/>
      <c r="I213" s="429"/>
      <c r="J213" s="429"/>
      <c r="K213" s="429"/>
      <c r="N213" s="430"/>
    </row>
    <row r="214" spans="8:14" s="291" customFormat="1" ht="20.25" customHeight="1">
      <c r="H214" s="429"/>
      <c r="I214" s="429"/>
      <c r="J214" s="429"/>
      <c r="K214" s="429"/>
      <c r="N214" s="430"/>
    </row>
    <row r="215" spans="8:14" s="291" customFormat="1" ht="20.25" customHeight="1">
      <c r="H215" s="429"/>
      <c r="I215" s="429"/>
      <c r="J215" s="429"/>
      <c r="K215" s="429"/>
      <c r="N215" s="430"/>
    </row>
    <row r="216" spans="8:14" s="291" customFormat="1" ht="20.25" customHeight="1">
      <c r="H216" s="429"/>
      <c r="I216" s="429"/>
      <c r="J216" s="429"/>
      <c r="K216" s="429"/>
      <c r="N216" s="430"/>
    </row>
    <row r="217" spans="8:14" s="291" customFormat="1" ht="20.25" customHeight="1">
      <c r="H217" s="429"/>
      <c r="I217" s="429"/>
      <c r="J217" s="429"/>
      <c r="K217" s="429"/>
      <c r="N217" s="430"/>
    </row>
    <row r="218" spans="8:14" s="291" customFormat="1" ht="20.25" customHeight="1">
      <c r="H218" s="429"/>
      <c r="I218" s="429"/>
      <c r="J218" s="429"/>
      <c r="K218" s="429"/>
      <c r="N218" s="430"/>
    </row>
    <row r="219" spans="8:14" s="291" customFormat="1" ht="20.25" customHeight="1">
      <c r="H219" s="429"/>
      <c r="I219" s="429"/>
      <c r="J219" s="429"/>
      <c r="K219" s="429"/>
      <c r="N219" s="430"/>
    </row>
    <row r="220" spans="8:14" s="291" customFormat="1" ht="20.25" customHeight="1">
      <c r="H220" s="429"/>
      <c r="I220" s="429"/>
      <c r="J220" s="429"/>
      <c r="K220" s="429"/>
      <c r="N220" s="430"/>
    </row>
    <row r="221" spans="8:14" s="291" customFormat="1" ht="20.25" customHeight="1">
      <c r="H221" s="429"/>
      <c r="I221" s="429"/>
      <c r="J221" s="429"/>
      <c r="K221" s="429"/>
      <c r="N221" s="430"/>
    </row>
    <row r="222" spans="8:14" s="291" customFormat="1" ht="20.25" customHeight="1">
      <c r="H222" s="429"/>
      <c r="I222" s="429"/>
      <c r="J222" s="429"/>
      <c r="K222" s="429"/>
      <c r="N222" s="430"/>
    </row>
    <row r="223" spans="8:14" s="291" customFormat="1" ht="20.25" customHeight="1">
      <c r="H223" s="429"/>
      <c r="I223" s="429"/>
      <c r="J223" s="429"/>
      <c r="K223" s="429"/>
      <c r="N223" s="430"/>
    </row>
    <row r="224" spans="8:14" s="291" customFormat="1" ht="20.25" customHeight="1">
      <c r="H224" s="429"/>
      <c r="I224" s="429"/>
      <c r="J224" s="429"/>
      <c r="K224" s="429"/>
      <c r="N224" s="430"/>
    </row>
    <row r="225" spans="8:14" s="291" customFormat="1" ht="20.25" customHeight="1">
      <c r="H225" s="429"/>
      <c r="I225" s="429"/>
      <c r="J225" s="429"/>
      <c r="K225" s="429"/>
      <c r="N225" s="430"/>
    </row>
    <row r="226" spans="8:14" s="291" customFormat="1" ht="20.25" customHeight="1">
      <c r="H226" s="429"/>
      <c r="I226" s="429"/>
      <c r="J226" s="429"/>
      <c r="K226" s="429"/>
      <c r="N226" s="430"/>
    </row>
    <row r="227" spans="8:14" s="291" customFormat="1" ht="20.25" customHeight="1">
      <c r="H227" s="429"/>
      <c r="I227" s="429"/>
      <c r="J227" s="429"/>
      <c r="K227" s="429"/>
      <c r="N227" s="430"/>
    </row>
    <row r="228" spans="8:14" s="291" customFormat="1" ht="20.25" customHeight="1">
      <c r="H228" s="429"/>
      <c r="I228" s="429"/>
      <c r="J228" s="429"/>
      <c r="K228" s="429"/>
      <c r="N228" s="430"/>
    </row>
    <row r="229" spans="8:14" s="291" customFormat="1" ht="20.25" customHeight="1">
      <c r="H229" s="429"/>
      <c r="I229" s="429"/>
      <c r="J229" s="429"/>
      <c r="K229" s="429"/>
      <c r="N229" s="430"/>
    </row>
    <row r="230" spans="8:14" s="291" customFormat="1" ht="20.25" customHeight="1">
      <c r="H230" s="429"/>
      <c r="I230" s="429"/>
      <c r="J230" s="429"/>
      <c r="K230" s="429"/>
      <c r="N230" s="430"/>
    </row>
    <row r="231" spans="8:14" s="291" customFormat="1" ht="20.25" customHeight="1">
      <c r="H231" s="429"/>
      <c r="I231" s="429"/>
      <c r="J231" s="429"/>
      <c r="K231" s="429"/>
      <c r="N231" s="430"/>
    </row>
    <row r="232" spans="8:14" s="291" customFormat="1" ht="20.25" customHeight="1">
      <c r="H232" s="429"/>
      <c r="I232" s="429"/>
      <c r="J232" s="429"/>
      <c r="K232" s="429"/>
      <c r="N232" s="430"/>
    </row>
    <row r="233" spans="8:14" s="291" customFormat="1" ht="20.25" customHeight="1">
      <c r="H233" s="429"/>
      <c r="I233" s="429"/>
      <c r="J233" s="429"/>
      <c r="K233" s="429"/>
      <c r="N233" s="430"/>
    </row>
    <row r="234" spans="8:14" s="291" customFormat="1" ht="20.25" customHeight="1">
      <c r="H234" s="429"/>
      <c r="I234" s="429"/>
      <c r="J234" s="429"/>
      <c r="K234" s="429"/>
      <c r="N234" s="430"/>
    </row>
    <row r="235" spans="8:14" s="291" customFormat="1" ht="20.25" customHeight="1">
      <c r="H235" s="429"/>
      <c r="I235" s="429"/>
      <c r="J235" s="429"/>
      <c r="K235" s="429"/>
      <c r="N235" s="430"/>
    </row>
    <row r="236" spans="8:14" s="291" customFormat="1" ht="20.25" customHeight="1">
      <c r="H236" s="429"/>
      <c r="I236" s="429"/>
      <c r="J236" s="429"/>
      <c r="K236" s="429"/>
      <c r="N236" s="430"/>
    </row>
    <row r="237" spans="8:14" s="291" customFormat="1" ht="20.25" customHeight="1">
      <c r="H237" s="429"/>
      <c r="I237" s="429"/>
      <c r="J237" s="429"/>
      <c r="K237" s="429"/>
      <c r="N237" s="430"/>
    </row>
    <row r="238" spans="8:14" s="291" customFormat="1" ht="20.25" customHeight="1">
      <c r="H238" s="429"/>
      <c r="I238" s="429"/>
      <c r="J238" s="429"/>
      <c r="K238" s="429"/>
      <c r="N238" s="430"/>
    </row>
    <row r="239" spans="8:14" s="291" customFormat="1" ht="20.25" customHeight="1">
      <c r="H239" s="429"/>
      <c r="I239" s="429"/>
      <c r="J239" s="429"/>
      <c r="K239" s="429"/>
      <c r="N239" s="430"/>
    </row>
    <row r="240" spans="8:14" s="291" customFormat="1" ht="20.25" customHeight="1">
      <c r="H240" s="429"/>
      <c r="I240" s="429"/>
      <c r="J240" s="429"/>
      <c r="K240" s="429"/>
      <c r="N240" s="430"/>
    </row>
    <row r="241" spans="8:14" s="291" customFormat="1" ht="20.25" customHeight="1">
      <c r="H241" s="429"/>
      <c r="I241" s="429"/>
      <c r="J241" s="429"/>
      <c r="K241" s="429"/>
      <c r="N241" s="430"/>
    </row>
    <row r="242" spans="8:14" s="291" customFormat="1" ht="20.25" customHeight="1">
      <c r="H242" s="429"/>
      <c r="I242" s="429"/>
      <c r="J242" s="429"/>
      <c r="K242" s="429"/>
      <c r="N242" s="430"/>
    </row>
    <row r="243" spans="8:14" s="291" customFormat="1" ht="20.25" customHeight="1">
      <c r="H243" s="429"/>
      <c r="I243" s="429"/>
      <c r="J243" s="429"/>
      <c r="K243" s="429"/>
      <c r="N243" s="430"/>
    </row>
    <row r="244" spans="8:14" s="291" customFormat="1" ht="20.25" customHeight="1">
      <c r="H244" s="429"/>
      <c r="I244" s="429"/>
      <c r="J244" s="429"/>
      <c r="K244" s="429"/>
      <c r="N244" s="430"/>
    </row>
    <row r="245" spans="8:14" s="291" customFormat="1" ht="20.25" customHeight="1">
      <c r="H245" s="429"/>
      <c r="I245" s="429"/>
      <c r="J245" s="429"/>
      <c r="K245" s="429"/>
      <c r="N245" s="430"/>
    </row>
    <row r="246" spans="8:14" s="291" customFormat="1" ht="20.25" customHeight="1">
      <c r="H246" s="429"/>
      <c r="I246" s="429"/>
      <c r="J246" s="429"/>
      <c r="K246" s="429"/>
      <c r="N246" s="430"/>
    </row>
    <row r="247" spans="8:14" s="291" customFormat="1" ht="20.25" customHeight="1">
      <c r="H247" s="429"/>
      <c r="I247" s="429"/>
      <c r="J247" s="429"/>
      <c r="K247" s="429"/>
      <c r="N247" s="430"/>
    </row>
    <row r="248" spans="8:14" s="291" customFormat="1" ht="20.25" customHeight="1">
      <c r="H248" s="429"/>
      <c r="I248" s="429"/>
      <c r="J248" s="429"/>
      <c r="K248" s="429"/>
      <c r="N248" s="430"/>
    </row>
    <row r="249" spans="8:14" s="291" customFormat="1" ht="20.25" customHeight="1">
      <c r="H249" s="429"/>
      <c r="I249" s="429"/>
      <c r="J249" s="429"/>
      <c r="K249" s="429"/>
      <c r="N249" s="430"/>
    </row>
    <row r="250" spans="8:14" s="291" customFormat="1" ht="20.25" customHeight="1">
      <c r="H250" s="429"/>
      <c r="I250" s="429"/>
      <c r="J250" s="429"/>
      <c r="K250" s="429"/>
      <c r="N250" s="430"/>
    </row>
    <row r="251" spans="8:14" s="291" customFormat="1" ht="20.25" customHeight="1">
      <c r="H251" s="429"/>
      <c r="I251" s="429"/>
      <c r="J251" s="429"/>
      <c r="K251" s="429"/>
      <c r="N251" s="430"/>
    </row>
    <row r="252" spans="8:14" s="291" customFormat="1" ht="20.25" customHeight="1">
      <c r="H252" s="429"/>
      <c r="I252" s="429"/>
      <c r="J252" s="429"/>
      <c r="K252" s="429"/>
      <c r="N252" s="430"/>
    </row>
    <row r="253" spans="8:14" s="291" customFormat="1" ht="20.25" customHeight="1">
      <c r="H253" s="429"/>
      <c r="I253" s="429"/>
      <c r="J253" s="429"/>
      <c r="K253" s="429"/>
      <c r="N253" s="430"/>
    </row>
    <row r="254" spans="8:14" s="291" customFormat="1" ht="20.25" customHeight="1">
      <c r="H254" s="429"/>
      <c r="I254" s="429"/>
      <c r="J254" s="429"/>
      <c r="K254" s="429"/>
      <c r="N254" s="430"/>
    </row>
    <row r="255" spans="8:14" s="291" customFormat="1" ht="20.25" customHeight="1">
      <c r="H255" s="429"/>
      <c r="I255" s="429"/>
      <c r="J255" s="429"/>
      <c r="K255" s="429"/>
      <c r="N255" s="430"/>
    </row>
    <row r="256" spans="8:14" s="291" customFormat="1" ht="20.25" customHeight="1">
      <c r="H256" s="429"/>
      <c r="I256" s="429"/>
      <c r="J256" s="429"/>
      <c r="K256" s="429"/>
      <c r="N256" s="430"/>
    </row>
    <row r="257" spans="8:14" s="291" customFormat="1" ht="20.25" customHeight="1">
      <c r="H257" s="429"/>
      <c r="I257" s="429"/>
      <c r="J257" s="429"/>
      <c r="K257" s="429"/>
      <c r="N257" s="430"/>
    </row>
    <row r="258" spans="8:14" s="291" customFormat="1" ht="20.25" customHeight="1">
      <c r="H258" s="429"/>
      <c r="I258" s="429"/>
      <c r="J258" s="429"/>
      <c r="K258" s="429"/>
      <c r="N258" s="430"/>
    </row>
    <row r="259" spans="8:14" s="291" customFormat="1" ht="20.25" customHeight="1">
      <c r="H259" s="429"/>
      <c r="I259" s="429"/>
      <c r="J259" s="429"/>
      <c r="K259" s="429"/>
      <c r="N259" s="430"/>
    </row>
    <row r="260" spans="8:14" s="291" customFormat="1" ht="20.25" customHeight="1">
      <c r="H260" s="429"/>
      <c r="I260" s="429"/>
      <c r="J260" s="429"/>
      <c r="K260" s="429"/>
      <c r="N260" s="430"/>
    </row>
    <row r="261" spans="8:14" s="291" customFormat="1" ht="20.25" customHeight="1">
      <c r="H261" s="429"/>
      <c r="I261" s="429"/>
      <c r="J261" s="429"/>
      <c r="K261" s="429"/>
      <c r="N261" s="430"/>
    </row>
    <row r="262" spans="8:14" s="291" customFormat="1" ht="20.25" customHeight="1">
      <c r="H262" s="429"/>
      <c r="I262" s="429"/>
      <c r="J262" s="429"/>
      <c r="K262" s="429"/>
      <c r="N262" s="430"/>
    </row>
    <row r="263" spans="8:14" s="291" customFormat="1" ht="20.25" customHeight="1">
      <c r="H263" s="429"/>
      <c r="I263" s="429"/>
      <c r="J263" s="429"/>
      <c r="K263" s="429"/>
      <c r="N263" s="430"/>
    </row>
    <row r="264" spans="8:14" s="291" customFormat="1" ht="20.25" customHeight="1">
      <c r="H264" s="429"/>
      <c r="I264" s="429"/>
      <c r="J264" s="429"/>
      <c r="K264" s="429"/>
      <c r="N264" s="430"/>
    </row>
    <row r="265" spans="8:14" s="291" customFormat="1" ht="20.25" customHeight="1">
      <c r="H265" s="429"/>
      <c r="I265" s="429"/>
      <c r="J265" s="429"/>
      <c r="K265" s="429"/>
      <c r="N265" s="430"/>
    </row>
    <row r="266" spans="8:14" s="291" customFormat="1" ht="20.25" customHeight="1">
      <c r="H266" s="429"/>
      <c r="I266" s="429"/>
      <c r="J266" s="429"/>
      <c r="K266" s="429"/>
      <c r="N266" s="430"/>
    </row>
    <row r="267" spans="8:14" s="291" customFormat="1" ht="20.25" customHeight="1">
      <c r="H267" s="429"/>
      <c r="I267" s="429"/>
      <c r="J267" s="429"/>
      <c r="K267" s="429"/>
      <c r="N267" s="430"/>
    </row>
    <row r="268" spans="8:14" s="291" customFormat="1" ht="20.25" customHeight="1">
      <c r="H268" s="429"/>
      <c r="I268" s="429"/>
      <c r="J268" s="429"/>
      <c r="K268" s="429"/>
      <c r="N268" s="430"/>
    </row>
    <row r="269" spans="8:14" s="291" customFormat="1" ht="20.25" customHeight="1">
      <c r="H269" s="429"/>
      <c r="I269" s="429"/>
      <c r="J269" s="429"/>
      <c r="K269" s="429"/>
      <c r="N269" s="430"/>
    </row>
    <row r="270" spans="8:14" s="291" customFormat="1" ht="20.25" customHeight="1">
      <c r="H270" s="429"/>
      <c r="I270" s="429"/>
      <c r="J270" s="429"/>
      <c r="K270" s="429"/>
      <c r="N270" s="430"/>
    </row>
    <row r="271" spans="8:14" s="291" customFormat="1" ht="20.25" customHeight="1">
      <c r="H271" s="429"/>
      <c r="I271" s="429"/>
      <c r="J271" s="429"/>
      <c r="K271" s="429"/>
      <c r="N271" s="430"/>
    </row>
    <row r="272" spans="8:14" s="291" customFormat="1" ht="20.25" customHeight="1">
      <c r="H272" s="429"/>
      <c r="I272" s="429"/>
      <c r="J272" s="429"/>
      <c r="K272" s="429"/>
      <c r="N272" s="430"/>
    </row>
    <row r="273" spans="8:14" s="291" customFormat="1" ht="20.25" customHeight="1">
      <c r="H273" s="429"/>
      <c r="I273" s="429"/>
      <c r="J273" s="429"/>
      <c r="K273" s="429"/>
      <c r="N273" s="430"/>
    </row>
    <row r="274" spans="8:14" s="291" customFormat="1" ht="20.25" customHeight="1">
      <c r="H274" s="429"/>
      <c r="I274" s="429"/>
      <c r="J274" s="429"/>
      <c r="K274" s="429"/>
      <c r="N274" s="430"/>
    </row>
    <row r="275" spans="8:14" s="291" customFormat="1" ht="20.25" customHeight="1">
      <c r="H275" s="429"/>
      <c r="I275" s="429"/>
      <c r="J275" s="429"/>
      <c r="K275" s="429"/>
      <c r="N275" s="430"/>
    </row>
    <row r="276" spans="8:14" s="291" customFormat="1" ht="20.25" customHeight="1">
      <c r="H276" s="429"/>
      <c r="I276" s="429"/>
      <c r="J276" s="429"/>
      <c r="K276" s="429"/>
      <c r="N276" s="430"/>
    </row>
    <row r="277" spans="8:14" s="291" customFormat="1" ht="20.25" customHeight="1">
      <c r="H277" s="429"/>
      <c r="I277" s="429"/>
      <c r="J277" s="429"/>
      <c r="K277" s="429"/>
      <c r="N277" s="430"/>
    </row>
    <row r="278" spans="8:14" s="291" customFormat="1" ht="20.25" customHeight="1">
      <c r="H278" s="429"/>
      <c r="I278" s="429"/>
      <c r="J278" s="429"/>
      <c r="K278" s="429"/>
      <c r="N278" s="430"/>
    </row>
    <row r="279" spans="8:14" s="291" customFormat="1" ht="20.25" customHeight="1">
      <c r="H279" s="429"/>
      <c r="I279" s="429"/>
      <c r="J279" s="429"/>
      <c r="K279" s="429"/>
      <c r="N279" s="430"/>
    </row>
    <row r="280" spans="8:14" s="291" customFormat="1" ht="20.25" customHeight="1">
      <c r="H280" s="429"/>
      <c r="I280" s="429"/>
      <c r="J280" s="429"/>
      <c r="K280" s="429"/>
      <c r="N280" s="430"/>
    </row>
    <row r="281" spans="8:14" s="291" customFormat="1" ht="20.25" customHeight="1">
      <c r="H281" s="429"/>
      <c r="I281" s="429"/>
      <c r="J281" s="429"/>
      <c r="K281" s="429"/>
      <c r="N281" s="430"/>
    </row>
    <row r="282" spans="8:14" s="291" customFormat="1" ht="20.25" customHeight="1">
      <c r="H282" s="429"/>
      <c r="I282" s="429"/>
      <c r="J282" s="429"/>
      <c r="K282" s="429"/>
      <c r="N282" s="430"/>
    </row>
    <row r="283" spans="8:14" s="291" customFormat="1" ht="20.25" customHeight="1">
      <c r="H283" s="429"/>
      <c r="I283" s="429"/>
      <c r="J283" s="429"/>
      <c r="K283" s="429"/>
      <c r="N283" s="430"/>
    </row>
    <row r="284" spans="8:14" s="291" customFormat="1" ht="20.25" customHeight="1">
      <c r="H284" s="429"/>
      <c r="I284" s="429"/>
      <c r="J284" s="429"/>
      <c r="K284" s="429"/>
      <c r="N284" s="430"/>
    </row>
    <row r="285" spans="8:14" s="291" customFormat="1" ht="20.25" customHeight="1">
      <c r="H285" s="429"/>
      <c r="I285" s="429"/>
      <c r="J285" s="429"/>
      <c r="K285" s="429"/>
      <c r="N285" s="430"/>
    </row>
    <row r="286" spans="8:14" s="291" customFormat="1" ht="20.25" customHeight="1">
      <c r="H286" s="429"/>
      <c r="I286" s="429"/>
      <c r="J286" s="429"/>
      <c r="K286" s="429"/>
      <c r="N286" s="430"/>
    </row>
    <row r="287" spans="8:14" s="291" customFormat="1" ht="20.25" customHeight="1">
      <c r="H287" s="429"/>
      <c r="I287" s="429"/>
      <c r="J287" s="429"/>
      <c r="K287" s="429"/>
      <c r="N287" s="430"/>
    </row>
    <row r="288" spans="8:14" s="291" customFormat="1" ht="20.25" customHeight="1">
      <c r="H288" s="429"/>
      <c r="I288" s="429"/>
      <c r="J288" s="429"/>
      <c r="K288" s="429"/>
      <c r="N288" s="430"/>
    </row>
    <row r="289" spans="8:14" s="291" customFormat="1" ht="20.25" customHeight="1">
      <c r="H289" s="429"/>
      <c r="I289" s="429"/>
      <c r="J289" s="429"/>
      <c r="K289" s="429"/>
      <c r="N289" s="430"/>
    </row>
    <row r="290" spans="8:14" s="291" customFormat="1" ht="20.25" customHeight="1">
      <c r="H290" s="429"/>
      <c r="I290" s="429"/>
      <c r="J290" s="429"/>
      <c r="K290" s="429"/>
      <c r="N290" s="430"/>
    </row>
    <row r="291" spans="8:14" s="291" customFormat="1" ht="20.25" customHeight="1">
      <c r="H291" s="429"/>
      <c r="I291" s="429"/>
      <c r="J291" s="429"/>
      <c r="K291" s="429"/>
      <c r="N291" s="430"/>
    </row>
    <row r="292" spans="8:14" s="291" customFormat="1" ht="20.25" customHeight="1">
      <c r="H292" s="429"/>
      <c r="I292" s="429"/>
      <c r="J292" s="429"/>
      <c r="K292" s="429"/>
      <c r="N292" s="430"/>
    </row>
    <row r="293" spans="8:14" s="291" customFormat="1" ht="20.25" customHeight="1">
      <c r="H293" s="429"/>
      <c r="I293" s="429"/>
      <c r="J293" s="429"/>
      <c r="K293" s="429"/>
      <c r="N293" s="430"/>
    </row>
    <row r="294" spans="8:14" s="291" customFormat="1" ht="20.25" customHeight="1">
      <c r="H294" s="429"/>
      <c r="I294" s="429"/>
      <c r="J294" s="429"/>
      <c r="K294" s="429"/>
      <c r="N294" s="430"/>
    </row>
    <row r="295" spans="8:14" s="291" customFormat="1" ht="20.25" customHeight="1">
      <c r="H295" s="429"/>
      <c r="I295" s="429"/>
      <c r="J295" s="429"/>
      <c r="K295" s="429"/>
      <c r="N295" s="430"/>
    </row>
    <row r="296" spans="8:14" s="291" customFormat="1" ht="20.25" customHeight="1">
      <c r="H296" s="429"/>
      <c r="I296" s="429"/>
      <c r="J296" s="429"/>
      <c r="K296" s="429"/>
      <c r="N296" s="430"/>
    </row>
    <row r="297" spans="8:14" s="291" customFormat="1" ht="20.25" customHeight="1">
      <c r="H297" s="429"/>
      <c r="I297" s="429"/>
      <c r="J297" s="429"/>
      <c r="K297" s="429"/>
      <c r="N297" s="430"/>
    </row>
    <row r="298" spans="8:14" s="291" customFormat="1" ht="20.25" customHeight="1">
      <c r="H298" s="429"/>
      <c r="I298" s="429"/>
      <c r="J298" s="429"/>
      <c r="K298" s="429"/>
      <c r="N298" s="430"/>
    </row>
    <row r="299" spans="8:14" s="291" customFormat="1" ht="20.25" customHeight="1">
      <c r="H299" s="429"/>
      <c r="I299" s="429"/>
      <c r="J299" s="429"/>
      <c r="K299" s="429"/>
      <c r="N299" s="430"/>
    </row>
    <row r="300" spans="8:14" s="291" customFormat="1" ht="20.25" customHeight="1">
      <c r="H300" s="429"/>
      <c r="I300" s="429"/>
      <c r="J300" s="429"/>
      <c r="K300" s="429"/>
      <c r="N300" s="430"/>
    </row>
    <row r="301" spans="8:14" s="291" customFormat="1" ht="20.25" customHeight="1">
      <c r="H301" s="429"/>
      <c r="I301" s="429"/>
      <c r="J301" s="429"/>
      <c r="K301" s="429"/>
      <c r="N301" s="430"/>
    </row>
    <row r="302" spans="8:14" s="291" customFormat="1" ht="20.25" customHeight="1">
      <c r="H302" s="429"/>
      <c r="I302" s="429"/>
      <c r="J302" s="429"/>
      <c r="K302" s="429"/>
      <c r="N302" s="430"/>
    </row>
    <row r="303" spans="8:14" s="291" customFormat="1" ht="20.25" customHeight="1">
      <c r="H303" s="429"/>
      <c r="I303" s="429"/>
      <c r="J303" s="429"/>
      <c r="K303" s="429"/>
      <c r="N303" s="430"/>
    </row>
    <row r="304" spans="8:14" s="291" customFormat="1" ht="20.25" customHeight="1">
      <c r="H304" s="429"/>
      <c r="I304" s="429"/>
      <c r="J304" s="429"/>
      <c r="K304" s="429"/>
      <c r="N304" s="430"/>
    </row>
    <row r="305" spans="8:14" s="291" customFormat="1" ht="20.25" customHeight="1">
      <c r="H305" s="429"/>
      <c r="I305" s="429"/>
      <c r="J305" s="429"/>
      <c r="K305" s="429"/>
      <c r="N305" s="430"/>
    </row>
    <row r="306" spans="8:14" s="291" customFormat="1" ht="20.25" customHeight="1">
      <c r="H306" s="429"/>
      <c r="I306" s="429"/>
      <c r="J306" s="429"/>
      <c r="K306" s="429"/>
      <c r="N306" s="430"/>
    </row>
    <row r="307" spans="8:14" s="291" customFormat="1" ht="20.25" customHeight="1">
      <c r="H307" s="429"/>
      <c r="I307" s="429"/>
      <c r="J307" s="429"/>
      <c r="K307" s="429"/>
      <c r="N307" s="430"/>
    </row>
    <row r="308" spans="8:14" s="291" customFormat="1" ht="20.25" customHeight="1">
      <c r="H308" s="429"/>
      <c r="I308" s="429"/>
      <c r="J308" s="429"/>
      <c r="K308" s="429"/>
      <c r="N308" s="430"/>
    </row>
    <row r="309" spans="8:14" s="291" customFormat="1" ht="20.25" customHeight="1">
      <c r="H309" s="429"/>
      <c r="I309" s="429"/>
      <c r="J309" s="429"/>
      <c r="K309" s="429"/>
      <c r="N309" s="430"/>
    </row>
    <row r="310" spans="8:14" s="291" customFormat="1" ht="20.25" customHeight="1">
      <c r="H310" s="429"/>
      <c r="I310" s="429"/>
      <c r="J310" s="429"/>
      <c r="K310" s="429"/>
      <c r="N310" s="430"/>
    </row>
    <row r="311" spans="8:14" s="291" customFormat="1" ht="20.25" customHeight="1">
      <c r="H311" s="429"/>
      <c r="I311" s="429"/>
      <c r="J311" s="429"/>
      <c r="K311" s="429"/>
      <c r="N311" s="430"/>
    </row>
    <row r="312" spans="8:14" s="291" customFormat="1" ht="20.25" customHeight="1">
      <c r="H312" s="429"/>
      <c r="I312" s="429"/>
      <c r="J312" s="429"/>
      <c r="K312" s="429"/>
      <c r="N312" s="430"/>
    </row>
    <row r="313" spans="8:14" s="291" customFormat="1" ht="20.25" customHeight="1">
      <c r="H313" s="429"/>
      <c r="I313" s="429"/>
      <c r="J313" s="429"/>
      <c r="K313" s="429"/>
      <c r="N313" s="430"/>
    </row>
    <row r="314" spans="8:14" s="291" customFormat="1" ht="20.25" customHeight="1">
      <c r="H314" s="429"/>
      <c r="I314" s="429"/>
      <c r="J314" s="429"/>
      <c r="K314" s="429"/>
      <c r="N314" s="430"/>
    </row>
    <row r="315" spans="8:14" s="291" customFormat="1" ht="20.25" customHeight="1">
      <c r="H315" s="429"/>
      <c r="I315" s="429"/>
      <c r="J315" s="429"/>
      <c r="K315" s="429"/>
      <c r="N315" s="430"/>
    </row>
    <row r="316" spans="8:14" s="291" customFormat="1" ht="20.25" customHeight="1">
      <c r="H316" s="429"/>
      <c r="I316" s="429"/>
      <c r="J316" s="429"/>
      <c r="K316" s="429"/>
      <c r="N316" s="430"/>
    </row>
    <row r="317" spans="8:14" s="291" customFormat="1" ht="20.25" customHeight="1">
      <c r="H317" s="429"/>
      <c r="I317" s="429"/>
      <c r="J317" s="429"/>
      <c r="K317" s="429"/>
      <c r="N317" s="430"/>
    </row>
    <row r="318" spans="8:14" s="291" customFormat="1" ht="20.25" customHeight="1">
      <c r="H318" s="429"/>
      <c r="I318" s="429"/>
      <c r="J318" s="429"/>
      <c r="K318" s="429"/>
      <c r="N318" s="430"/>
    </row>
    <row r="319" spans="8:14" s="291" customFormat="1" ht="20.25" customHeight="1">
      <c r="H319" s="429"/>
      <c r="I319" s="429"/>
      <c r="J319" s="429"/>
      <c r="K319" s="429"/>
      <c r="N319" s="430"/>
    </row>
    <row r="320" spans="8:14" s="291" customFormat="1" ht="20.25" customHeight="1">
      <c r="H320" s="429"/>
      <c r="I320" s="429"/>
      <c r="J320" s="429"/>
      <c r="K320" s="429"/>
      <c r="N320" s="430"/>
    </row>
    <row r="321" spans="8:14" s="291" customFormat="1" ht="20.25" customHeight="1">
      <c r="H321" s="429"/>
      <c r="I321" s="429"/>
      <c r="J321" s="429"/>
      <c r="K321" s="429"/>
      <c r="N321" s="430"/>
    </row>
    <row r="322" spans="8:14" s="291" customFormat="1" ht="20.25" customHeight="1">
      <c r="H322" s="429"/>
      <c r="I322" s="429"/>
      <c r="J322" s="429"/>
      <c r="K322" s="429"/>
      <c r="N322" s="430"/>
    </row>
    <row r="323" spans="8:14" s="291" customFormat="1" ht="20.25" customHeight="1">
      <c r="H323" s="429"/>
      <c r="I323" s="429"/>
      <c r="J323" s="429"/>
      <c r="K323" s="429"/>
      <c r="N323" s="430"/>
    </row>
    <row r="324" spans="8:14" s="291" customFormat="1" ht="20.25" customHeight="1">
      <c r="H324" s="429"/>
      <c r="I324" s="429"/>
      <c r="J324" s="429"/>
      <c r="K324" s="429"/>
      <c r="N324" s="430"/>
    </row>
    <row r="325" spans="8:14" s="291" customFormat="1" ht="20.25" customHeight="1">
      <c r="H325" s="429"/>
      <c r="I325" s="429"/>
      <c r="J325" s="429"/>
      <c r="K325" s="429"/>
      <c r="N325" s="430"/>
    </row>
    <row r="326" spans="8:14" s="291" customFormat="1" ht="20.25" customHeight="1">
      <c r="H326" s="429"/>
      <c r="I326" s="429"/>
      <c r="J326" s="429"/>
      <c r="K326" s="429"/>
      <c r="N326" s="430"/>
    </row>
    <row r="327" spans="8:14" s="291" customFormat="1" ht="20.25" customHeight="1">
      <c r="H327" s="429"/>
      <c r="I327" s="429"/>
      <c r="J327" s="429"/>
      <c r="K327" s="429"/>
      <c r="N327" s="430"/>
    </row>
    <row r="328" spans="8:14" s="291" customFormat="1" ht="20.25" customHeight="1">
      <c r="H328" s="429"/>
      <c r="I328" s="429"/>
      <c r="J328" s="429"/>
      <c r="K328" s="429"/>
      <c r="N328" s="430"/>
    </row>
    <row r="329" spans="8:14" s="291" customFormat="1" ht="20.25" customHeight="1">
      <c r="H329" s="429"/>
      <c r="I329" s="429"/>
      <c r="J329" s="429"/>
      <c r="K329" s="429"/>
      <c r="N329" s="430"/>
    </row>
    <row r="330" spans="8:14" s="291" customFormat="1" ht="20.25" customHeight="1">
      <c r="H330" s="429"/>
      <c r="I330" s="429"/>
      <c r="J330" s="429"/>
      <c r="K330" s="429"/>
      <c r="N330" s="430"/>
    </row>
    <row r="331" spans="8:14" s="291" customFormat="1" ht="20.25" customHeight="1">
      <c r="H331" s="429"/>
      <c r="I331" s="429"/>
      <c r="J331" s="429"/>
      <c r="K331" s="429"/>
      <c r="N331" s="430"/>
    </row>
    <row r="332" spans="8:14" s="291" customFormat="1" ht="20.25" customHeight="1">
      <c r="H332" s="429"/>
      <c r="I332" s="429"/>
      <c r="J332" s="429"/>
      <c r="K332" s="429"/>
      <c r="N332" s="430"/>
    </row>
    <row r="333" spans="8:14" s="291" customFormat="1" ht="20.25" customHeight="1">
      <c r="H333" s="429"/>
      <c r="I333" s="429"/>
      <c r="J333" s="429"/>
      <c r="K333" s="429"/>
      <c r="N333" s="430"/>
    </row>
    <row r="334" spans="8:14" s="291" customFormat="1" ht="20.25" customHeight="1">
      <c r="H334" s="429"/>
      <c r="I334" s="429"/>
      <c r="J334" s="429"/>
      <c r="K334" s="429"/>
      <c r="N334" s="430"/>
    </row>
    <row r="335" spans="8:14" s="291" customFormat="1" ht="20.25" customHeight="1">
      <c r="H335" s="429"/>
      <c r="I335" s="429"/>
      <c r="J335" s="429"/>
      <c r="K335" s="429"/>
      <c r="N335" s="430"/>
    </row>
    <row r="336" spans="8:14" s="291" customFormat="1" ht="20.25" customHeight="1">
      <c r="H336" s="429"/>
      <c r="I336" s="429"/>
      <c r="J336" s="429"/>
      <c r="K336" s="429"/>
      <c r="N336" s="430"/>
    </row>
    <row r="337" spans="8:14" s="291" customFormat="1" ht="20.25" customHeight="1">
      <c r="H337" s="429"/>
      <c r="I337" s="429"/>
      <c r="J337" s="429"/>
      <c r="K337" s="429"/>
      <c r="N337" s="430"/>
    </row>
    <row r="338" spans="8:14" s="291" customFormat="1" ht="20.25" customHeight="1">
      <c r="H338" s="429"/>
      <c r="I338" s="429"/>
      <c r="J338" s="429"/>
      <c r="K338" s="429"/>
      <c r="N338" s="430"/>
    </row>
    <row r="339" spans="8:14" s="291" customFormat="1" ht="20.25" customHeight="1">
      <c r="H339" s="429"/>
      <c r="I339" s="429"/>
      <c r="J339" s="429"/>
      <c r="K339" s="429"/>
      <c r="N339" s="430"/>
    </row>
    <row r="340" spans="8:14" s="291" customFormat="1" ht="20.25" customHeight="1">
      <c r="H340" s="429"/>
      <c r="I340" s="429"/>
      <c r="J340" s="429"/>
      <c r="K340" s="429"/>
      <c r="N340" s="430"/>
    </row>
    <row r="341" spans="8:14" s="291" customFormat="1" ht="20.25" customHeight="1">
      <c r="H341" s="429"/>
      <c r="I341" s="429"/>
      <c r="J341" s="429"/>
      <c r="K341" s="429"/>
      <c r="N341" s="430"/>
    </row>
    <row r="342" spans="8:14" s="291" customFormat="1" ht="20.25" customHeight="1">
      <c r="H342" s="429"/>
      <c r="I342" s="429"/>
      <c r="J342" s="429"/>
      <c r="K342" s="429"/>
      <c r="N342" s="430"/>
    </row>
    <row r="343" spans="8:14" s="291" customFormat="1" ht="20.25" customHeight="1">
      <c r="H343" s="429"/>
      <c r="I343" s="429"/>
      <c r="J343" s="429"/>
      <c r="K343" s="429"/>
      <c r="N343" s="430"/>
    </row>
    <row r="344" spans="8:14" s="291" customFormat="1" ht="20.25" customHeight="1">
      <c r="H344" s="429"/>
      <c r="I344" s="429"/>
      <c r="J344" s="429"/>
      <c r="K344" s="429"/>
      <c r="N344" s="430"/>
    </row>
    <row r="345" spans="8:14" s="291" customFormat="1" ht="20.25" customHeight="1">
      <c r="H345" s="429"/>
      <c r="I345" s="429"/>
      <c r="J345" s="429"/>
      <c r="K345" s="429"/>
      <c r="N345" s="430"/>
    </row>
    <row r="346" spans="8:14" s="291" customFormat="1" ht="20.25" customHeight="1">
      <c r="H346" s="429"/>
      <c r="I346" s="429"/>
      <c r="J346" s="429"/>
      <c r="K346" s="429"/>
      <c r="N346" s="430"/>
    </row>
    <row r="347" spans="8:14" s="291" customFormat="1" ht="20.25" customHeight="1">
      <c r="H347" s="429"/>
      <c r="I347" s="429"/>
      <c r="J347" s="429"/>
      <c r="K347" s="429"/>
      <c r="N347" s="430"/>
    </row>
    <row r="348" spans="8:14" s="291" customFormat="1" ht="20.25" customHeight="1">
      <c r="H348" s="429"/>
      <c r="I348" s="429"/>
      <c r="J348" s="429"/>
      <c r="K348" s="429"/>
      <c r="N348" s="430"/>
    </row>
    <row r="349" spans="8:14" s="291" customFormat="1" ht="20.25" customHeight="1">
      <c r="H349" s="429"/>
      <c r="I349" s="429"/>
      <c r="J349" s="429"/>
      <c r="K349" s="429"/>
      <c r="N349" s="430"/>
    </row>
    <row r="350" spans="8:14" s="291" customFormat="1" ht="20.25" customHeight="1">
      <c r="H350" s="429"/>
      <c r="I350" s="429"/>
      <c r="J350" s="429"/>
      <c r="K350" s="429"/>
      <c r="N350" s="430"/>
    </row>
    <row r="351" spans="8:14" s="291" customFormat="1" ht="20.25" customHeight="1">
      <c r="H351" s="429"/>
      <c r="I351" s="429"/>
      <c r="J351" s="429"/>
      <c r="K351" s="429"/>
      <c r="N351" s="430"/>
    </row>
    <row r="352" spans="8:14" s="291" customFormat="1" ht="20.25" customHeight="1">
      <c r="H352" s="429"/>
      <c r="I352" s="429"/>
      <c r="J352" s="429"/>
      <c r="K352" s="429"/>
      <c r="N352" s="430"/>
    </row>
    <row r="353" spans="8:14" s="291" customFormat="1" ht="20.25" customHeight="1">
      <c r="H353" s="429"/>
      <c r="I353" s="429"/>
      <c r="J353" s="429"/>
      <c r="K353" s="429"/>
      <c r="N353" s="430"/>
    </row>
    <row r="354" spans="8:14" s="291" customFormat="1" ht="20.25" customHeight="1">
      <c r="H354" s="429"/>
      <c r="I354" s="429"/>
      <c r="J354" s="429"/>
      <c r="K354" s="429"/>
      <c r="N354" s="430"/>
    </row>
    <row r="355" spans="8:14" s="291" customFormat="1" ht="20.25" customHeight="1">
      <c r="H355" s="429"/>
      <c r="I355" s="429"/>
      <c r="J355" s="429"/>
      <c r="K355" s="429"/>
      <c r="N355" s="430"/>
    </row>
    <row r="356" spans="8:14" s="291" customFormat="1" ht="20.25" customHeight="1">
      <c r="H356" s="429"/>
      <c r="I356" s="429"/>
      <c r="J356" s="429"/>
      <c r="K356" s="429"/>
      <c r="N356" s="430"/>
    </row>
    <row r="357" spans="8:14" s="291" customFormat="1" ht="20.25" customHeight="1">
      <c r="H357" s="429"/>
      <c r="I357" s="429"/>
      <c r="J357" s="429"/>
      <c r="K357" s="429"/>
      <c r="N357" s="430"/>
    </row>
    <row r="358" spans="8:14" s="291" customFormat="1" ht="20.25" customHeight="1">
      <c r="H358" s="429"/>
      <c r="I358" s="429"/>
      <c r="J358" s="429"/>
      <c r="K358" s="429"/>
      <c r="N358" s="430"/>
    </row>
    <row r="359" spans="8:14" s="291" customFormat="1" ht="20.25" customHeight="1">
      <c r="H359" s="429"/>
      <c r="I359" s="429"/>
      <c r="J359" s="429"/>
      <c r="K359" s="429"/>
      <c r="N359" s="430"/>
    </row>
    <row r="360" spans="8:14" s="291" customFormat="1" ht="20.25" customHeight="1">
      <c r="H360" s="429"/>
      <c r="I360" s="429"/>
      <c r="J360" s="429"/>
      <c r="K360" s="429"/>
      <c r="N360" s="430"/>
    </row>
    <row r="361" spans="8:14" s="291" customFormat="1" ht="20.25" customHeight="1">
      <c r="H361" s="429"/>
      <c r="I361" s="429"/>
      <c r="J361" s="429"/>
      <c r="K361" s="429"/>
      <c r="N361" s="430"/>
    </row>
    <row r="362" spans="8:14" s="291" customFormat="1" ht="20.25" customHeight="1">
      <c r="H362" s="429"/>
      <c r="I362" s="429"/>
      <c r="J362" s="429"/>
      <c r="K362" s="429"/>
      <c r="N362" s="430"/>
    </row>
    <row r="363" spans="8:14" s="291" customFormat="1" ht="20.25" customHeight="1">
      <c r="H363" s="429"/>
      <c r="I363" s="429"/>
      <c r="J363" s="429"/>
      <c r="K363" s="429"/>
      <c r="N363" s="430"/>
    </row>
    <row r="364" spans="8:14" s="291" customFormat="1" ht="20.25" customHeight="1">
      <c r="H364" s="429"/>
      <c r="I364" s="429"/>
      <c r="J364" s="429"/>
      <c r="K364" s="429"/>
      <c r="N364" s="430"/>
    </row>
    <row r="365" spans="8:14" s="291" customFormat="1" ht="20.25" customHeight="1">
      <c r="H365" s="429"/>
      <c r="I365" s="429"/>
      <c r="J365" s="429"/>
      <c r="K365" s="429"/>
      <c r="N365" s="430"/>
    </row>
    <row r="366" spans="8:14" s="291" customFormat="1" ht="20.25" customHeight="1">
      <c r="H366" s="429"/>
      <c r="I366" s="429"/>
      <c r="J366" s="429"/>
      <c r="K366" s="429"/>
      <c r="N366" s="430"/>
    </row>
    <row r="367" spans="8:14" s="291" customFormat="1" ht="20.25" customHeight="1">
      <c r="H367" s="429"/>
      <c r="I367" s="429"/>
      <c r="J367" s="429"/>
      <c r="K367" s="429"/>
      <c r="N367" s="430"/>
    </row>
    <row r="368" spans="8:14" s="291" customFormat="1" ht="20.25" customHeight="1">
      <c r="H368" s="429"/>
      <c r="I368" s="429"/>
      <c r="J368" s="429"/>
      <c r="K368" s="429"/>
      <c r="N368" s="430"/>
    </row>
    <row r="369" spans="8:14" s="291" customFormat="1" ht="20.25" customHeight="1">
      <c r="H369" s="429"/>
      <c r="I369" s="429"/>
      <c r="J369" s="429"/>
      <c r="K369" s="429"/>
      <c r="N369" s="430"/>
    </row>
    <row r="370" spans="8:14" s="291" customFormat="1" ht="20.25" customHeight="1">
      <c r="H370" s="429"/>
      <c r="I370" s="429"/>
      <c r="J370" s="429"/>
      <c r="K370" s="429"/>
      <c r="N370" s="430"/>
    </row>
    <row r="371" spans="8:14" s="291" customFormat="1" ht="20.25" customHeight="1">
      <c r="H371" s="429"/>
      <c r="I371" s="429"/>
      <c r="J371" s="429"/>
      <c r="K371" s="429"/>
      <c r="N371" s="430"/>
    </row>
    <row r="372" spans="8:14" s="291" customFormat="1" ht="20.25" customHeight="1">
      <c r="H372" s="429"/>
      <c r="I372" s="429"/>
      <c r="J372" s="429"/>
      <c r="K372" s="429"/>
      <c r="N372" s="430"/>
    </row>
    <row r="373" spans="8:14" s="291" customFormat="1" ht="20.25" customHeight="1">
      <c r="H373" s="429"/>
      <c r="I373" s="429"/>
      <c r="J373" s="429"/>
      <c r="K373" s="429"/>
      <c r="N373" s="430"/>
    </row>
    <row r="374" spans="8:14" s="291" customFormat="1" ht="20.25" customHeight="1">
      <c r="H374" s="429"/>
      <c r="I374" s="429"/>
      <c r="J374" s="429"/>
      <c r="K374" s="429"/>
      <c r="N374" s="430"/>
    </row>
    <row r="375" spans="8:14" s="291" customFormat="1" ht="20.25" customHeight="1">
      <c r="H375" s="429"/>
      <c r="I375" s="429"/>
      <c r="J375" s="429"/>
      <c r="K375" s="429"/>
      <c r="N375" s="430"/>
    </row>
    <row r="376" spans="8:14" s="291" customFormat="1" ht="20.25" customHeight="1">
      <c r="H376" s="429"/>
      <c r="I376" s="429"/>
      <c r="J376" s="429"/>
      <c r="K376" s="429"/>
      <c r="N376" s="430"/>
    </row>
    <row r="377" spans="8:14" s="291" customFormat="1" ht="20.25" customHeight="1">
      <c r="H377" s="429"/>
      <c r="I377" s="429"/>
      <c r="J377" s="429"/>
      <c r="K377" s="429"/>
      <c r="N377" s="430"/>
    </row>
    <row r="378" spans="8:14" s="291" customFormat="1" ht="20.25" customHeight="1">
      <c r="H378" s="429"/>
      <c r="I378" s="429"/>
      <c r="J378" s="429"/>
      <c r="K378" s="429"/>
      <c r="N378" s="430"/>
    </row>
    <row r="379" spans="8:14" s="291" customFormat="1" ht="20.25" customHeight="1">
      <c r="H379" s="429"/>
      <c r="I379" s="429"/>
      <c r="J379" s="429"/>
      <c r="K379" s="429"/>
      <c r="N379" s="430"/>
    </row>
    <row r="380" spans="8:14" s="291" customFormat="1" ht="20.25" customHeight="1">
      <c r="H380" s="429"/>
      <c r="I380" s="429"/>
      <c r="J380" s="429"/>
      <c r="K380" s="429"/>
      <c r="N380" s="430"/>
    </row>
    <row r="381" spans="8:14" s="291" customFormat="1" ht="20.25" customHeight="1">
      <c r="H381" s="429"/>
      <c r="I381" s="429"/>
      <c r="J381" s="429"/>
      <c r="K381" s="429"/>
      <c r="N381" s="430"/>
    </row>
    <row r="382" spans="8:14" s="291" customFormat="1" ht="20.25" customHeight="1">
      <c r="H382" s="429"/>
      <c r="I382" s="429"/>
      <c r="J382" s="429"/>
      <c r="K382" s="429"/>
      <c r="N382" s="430"/>
    </row>
    <row r="383" spans="8:14" s="291" customFormat="1" ht="20.25" customHeight="1">
      <c r="H383" s="429"/>
      <c r="I383" s="429"/>
      <c r="J383" s="429"/>
      <c r="K383" s="429"/>
      <c r="N383" s="430"/>
    </row>
    <row r="384" spans="8:14" s="291" customFormat="1" ht="20.25" customHeight="1">
      <c r="H384" s="429"/>
      <c r="I384" s="429"/>
      <c r="J384" s="429"/>
      <c r="K384" s="429"/>
      <c r="N384" s="430"/>
    </row>
    <row r="385" spans="8:14" s="291" customFormat="1" ht="20.25" customHeight="1">
      <c r="H385" s="429"/>
      <c r="I385" s="429"/>
      <c r="J385" s="429"/>
      <c r="K385" s="429"/>
      <c r="N385" s="430"/>
    </row>
    <row r="386" spans="8:14" s="291" customFormat="1" ht="20.25" customHeight="1">
      <c r="H386" s="429"/>
      <c r="I386" s="429"/>
      <c r="J386" s="429"/>
      <c r="K386" s="429"/>
      <c r="N386" s="430"/>
    </row>
    <row r="387" spans="8:14" s="291" customFormat="1" ht="20.25" customHeight="1">
      <c r="H387" s="429"/>
      <c r="I387" s="429"/>
      <c r="J387" s="429"/>
      <c r="K387" s="429"/>
      <c r="N387" s="430"/>
    </row>
    <row r="388" spans="8:14" s="291" customFormat="1" ht="20.25" customHeight="1">
      <c r="H388" s="429"/>
      <c r="I388" s="429"/>
      <c r="J388" s="429"/>
      <c r="K388" s="429"/>
      <c r="N388" s="430"/>
    </row>
    <row r="389" spans="8:14" s="291" customFormat="1" ht="20.25" customHeight="1">
      <c r="H389" s="429"/>
      <c r="I389" s="429"/>
      <c r="J389" s="429"/>
      <c r="K389" s="429"/>
      <c r="N389" s="430"/>
    </row>
    <row r="390" spans="8:14" s="291" customFormat="1" ht="20.25" customHeight="1">
      <c r="H390" s="429"/>
      <c r="I390" s="429"/>
      <c r="J390" s="429"/>
      <c r="K390" s="429"/>
      <c r="N390" s="430"/>
    </row>
    <row r="391" spans="8:14" s="291" customFormat="1" ht="20.25" customHeight="1">
      <c r="H391" s="429"/>
      <c r="I391" s="429"/>
      <c r="J391" s="429"/>
      <c r="K391" s="429"/>
      <c r="N391" s="430"/>
    </row>
    <row r="392" spans="8:14" s="291" customFormat="1" ht="20.25" customHeight="1">
      <c r="H392" s="429"/>
      <c r="I392" s="429"/>
      <c r="J392" s="429"/>
      <c r="K392" s="429"/>
      <c r="N392" s="430"/>
    </row>
    <row r="393" spans="8:14" s="291" customFormat="1" ht="20.25" customHeight="1">
      <c r="H393" s="429"/>
      <c r="I393" s="429"/>
      <c r="J393" s="429"/>
      <c r="K393" s="429"/>
      <c r="N393" s="430"/>
    </row>
    <row r="394" spans="8:14" s="291" customFormat="1" ht="20.25" customHeight="1">
      <c r="H394" s="429"/>
      <c r="I394" s="429"/>
      <c r="J394" s="429"/>
      <c r="K394" s="429"/>
      <c r="N394" s="430"/>
    </row>
    <row r="395" spans="8:14" s="291" customFormat="1" ht="20.25" customHeight="1">
      <c r="H395" s="429"/>
      <c r="I395" s="429"/>
      <c r="J395" s="429"/>
      <c r="K395" s="429"/>
      <c r="N395" s="430"/>
    </row>
    <row r="396" spans="8:14" s="291" customFormat="1" ht="20.25" customHeight="1">
      <c r="H396" s="429"/>
      <c r="I396" s="429"/>
      <c r="J396" s="429"/>
      <c r="K396" s="429"/>
      <c r="N396" s="430"/>
    </row>
    <row r="397" spans="8:14" s="291" customFormat="1" ht="20.25" customHeight="1">
      <c r="H397" s="429"/>
      <c r="I397" s="429"/>
      <c r="J397" s="429"/>
      <c r="K397" s="429"/>
      <c r="N397" s="430"/>
    </row>
    <row r="398" spans="8:14" s="291" customFormat="1" ht="20.25" customHeight="1">
      <c r="H398" s="429"/>
      <c r="I398" s="429"/>
      <c r="J398" s="429"/>
      <c r="K398" s="429"/>
      <c r="N398" s="430"/>
    </row>
    <row r="399" spans="8:14" s="291" customFormat="1" ht="20.25" customHeight="1">
      <c r="H399" s="429"/>
      <c r="I399" s="429"/>
      <c r="J399" s="429"/>
      <c r="K399" s="429"/>
      <c r="N399" s="430"/>
    </row>
    <row r="400" spans="8:14" s="291" customFormat="1" ht="20.25" customHeight="1">
      <c r="H400" s="429"/>
      <c r="I400" s="429"/>
      <c r="J400" s="429"/>
      <c r="K400" s="429"/>
      <c r="N400" s="430"/>
    </row>
    <row r="401" spans="8:14" s="291" customFormat="1" ht="20.25" customHeight="1">
      <c r="H401" s="429"/>
      <c r="I401" s="429"/>
      <c r="J401" s="429"/>
      <c r="K401" s="429"/>
      <c r="N401" s="430"/>
    </row>
    <row r="402" spans="8:14" s="291" customFormat="1" ht="20.25" customHeight="1">
      <c r="H402" s="429"/>
      <c r="I402" s="429"/>
      <c r="J402" s="429"/>
      <c r="K402" s="429"/>
      <c r="N402" s="430"/>
    </row>
    <row r="403" spans="8:14" s="291" customFormat="1" ht="20.25" customHeight="1">
      <c r="H403" s="429"/>
      <c r="I403" s="429"/>
      <c r="J403" s="429"/>
      <c r="K403" s="429"/>
      <c r="N403" s="430"/>
    </row>
    <row r="404" spans="8:14" s="291" customFormat="1" ht="20.25" customHeight="1">
      <c r="H404" s="429"/>
      <c r="I404" s="429"/>
      <c r="J404" s="429"/>
      <c r="K404" s="429"/>
      <c r="N404" s="430"/>
    </row>
    <row r="405" spans="8:14" s="291" customFormat="1" ht="20.25" customHeight="1">
      <c r="H405" s="429"/>
      <c r="I405" s="429"/>
      <c r="J405" s="429"/>
      <c r="K405" s="429"/>
      <c r="N405" s="430"/>
    </row>
    <row r="406" spans="8:14" s="291" customFormat="1" ht="20.25" customHeight="1">
      <c r="H406" s="429"/>
      <c r="I406" s="429"/>
      <c r="J406" s="429"/>
      <c r="K406" s="429"/>
      <c r="N406" s="430"/>
    </row>
    <row r="407" spans="8:14" s="291" customFormat="1" ht="20.25" customHeight="1">
      <c r="H407" s="429"/>
      <c r="I407" s="429"/>
      <c r="J407" s="429"/>
      <c r="K407" s="429"/>
      <c r="N407" s="430"/>
    </row>
    <row r="408" spans="8:14" s="291" customFormat="1" ht="20.25" customHeight="1">
      <c r="H408" s="429"/>
      <c r="I408" s="429"/>
      <c r="J408" s="429"/>
      <c r="K408" s="429"/>
      <c r="N408" s="430"/>
    </row>
    <row r="409" spans="8:14" s="291" customFormat="1" ht="20.25" customHeight="1">
      <c r="H409" s="429"/>
      <c r="I409" s="429"/>
      <c r="J409" s="429"/>
      <c r="K409" s="429"/>
      <c r="N409" s="430"/>
    </row>
    <row r="410" spans="8:14" s="291" customFormat="1" ht="20.25" customHeight="1">
      <c r="H410" s="429"/>
      <c r="I410" s="429"/>
      <c r="J410" s="429"/>
      <c r="K410" s="429"/>
      <c r="N410" s="430"/>
    </row>
    <row r="411" spans="8:14" s="291" customFormat="1" ht="20.25" customHeight="1">
      <c r="H411" s="429"/>
      <c r="I411" s="429"/>
      <c r="J411" s="429"/>
      <c r="K411" s="429"/>
      <c r="N411" s="430"/>
    </row>
    <row r="412" spans="8:14" s="291" customFormat="1" ht="20.25" customHeight="1">
      <c r="H412" s="429"/>
      <c r="I412" s="429"/>
      <c r="J412" s="429"/>
      <c r="K412" s="429"/>
      <c r="N412" s="430"/>
    </row>
    <row r="413" spans="8:14" s="291" customFormat="1" ht="20.25" customHeight="1">
      <c r="H413" s="429"/>
      <c r="I413" s="429"/>
      <c r="J413" s="429"/>
      <c r="K413" s="429"/>
      <c r="N413" s="430"/>
    </row>
    <row r="414" spans="8:14" s="291" customFormat="1" ht="20.25" customHeight="1">
      <c r="H414" s="429"/>
      <c r="I414" s="429"/>
      <c r="J414" s="429"/>
      <c r="K414" s="429"/>
      <c r="N414" s="430"/>
    </row>
    <row r="415" spans="8:14" s="291" customFormat="1" ht="20.25" customHeight="1">
      <c r="H415" s="429"/>
      <c r="I415" s="429"/>
      <c r="J415" s="429"/>
      <c r="K415" s="429"/>
      <c r="N415" s="430"/>
    </row>
    <row r="416" spans="8:14" s="291" customFormat="1" ht="20.25" customHeight="1">
      <c r="H416" s="429"/>
      <c r="I416" s="429"/>
      <c r="J416" s="429"/>
      <c r="K416" s="429"/>
      <c r="N416" s="430"/>
    </row>
    <row r="417" spans="8:14" s="291" customFormat="1" ht="20.25" customHeight="1">
      <c r="H417" s="429"/>
      <c r="I417" s="429"/>
      <c r="J417" s="429"/>
      <c r="K417" s="429"/>
      <c r="N417" s="430"/>
    </row>
    <row r="418" spans="8:14" s="291" customFormat="1" ht="20.25" customHeight="1">
      <c r="H418" s="429"/>
      <c r="I418" s="429"/>
      <c r="J418" s="429"/>
      <c r="K418" s="429"/>
      <c r="N418" s="430"/>
    </row>
    <row r="419" spans="8:14" s="291" customFormat="1" ht="20.25" customHeight="1">
      <c r="H419" s="429"/>
      <c r="I419" s="429"/>
      <c r="J419" s="429"/>
      <c r="K419" s="429"/>
      <c r="N419" s="430"/>
    </row>
    <row r="420" spans="8:14" s="291" customFormat="1" ht="20.25" customHeight="1">
      <c r="H420" s="429"/>
      <c r="I420" s="429"/>
      <c r="J420" s="429"/>
      <c r="K420" s="429"/>
      <c r="N420" s="430"/>
    </row>
    <row r="421" spans="8:14" s="291" customFormat="1" ht="20.25" customHeight="1">
      <c r="H421" s="429"/>
      <c r="I421" s="429"/>
      <c r="J421" s="429"/>
      <c r="K421" s="429"/>
      <c r="N421" s="430"/>
    </row>
    <row r="422" spans="8:14" s="291" customFormat="1" ht="20.25" customHeight="1">
      <c r="H422" s="429"/>
      <c r="I422" s="429"/>
      <c r="J422" s="429"/>
      <c r="K422" s="429"/>
      <c r="N422" s="430"/>
    </row>
    <row r="423" spans="8:14" s="291" customFormat="1" ht="20.25" customHeight="1">
      <c r="H423" s="429"/>
      <c r="I423" s="429"/>
      <c r="J423" s="429"/>
      <c r="K423" s="429"/>
      <c r="N423" s="430"/>
    </row>
    <row r="424" spans="8:14" s="291" customFormat="1" ht="20.25" customHeight="1">
      <c r="H424" s="429"/>
      <c r="I424" s="429"/>
      <c r="J424" s="429"/>
      <c r="K424" s="429"/>
      <c r="N424" s="430"/>
    </row>
    <row r="425" spans="8:14" s="291" customFormat="1" ht="20.25" customHeight="1">
      <c r="H425" s="429"/>
      <c r="I425" s="429"/>
      <c r="J425" s="429"/>
      <c r="K425" s="429"/>
      <c r="N425" s="430"/>
    </row>
    <row r="426" spans="8:14" s="291" customFormat="1" ht="20.25" customHeight="1">
      <c r="H426" s="429"/>
      <c r="I426" s="429"/>
      <c r="J426" s="429"/>
      <c r="K426" s="429"/>
      <c r="N426" s="430"/>
    </row>
    <row r="427" spans="8:14" s="291" customFormat="1" ht="20.25" customHeight="1">
      <c r="H427" s="429"/>
      <c r="I427" s="429"/>
      <c r="J427" s="429"/>
      <c r="K427" s="429"/>
      <c r="N427" s="430"/>
    </row>
    <row r="428" spans="8:14" s="291" customFormat="1" ht="20.25" customHeight="1">
      <c r="H428" s="429"/>
      <c r="I428" s="429"/>
      <c r="J428" s="429"/>
      <c r="K428" s="429"/>
      <c r="N428" s="430"/>
    </row>
    <row r="429" spans="8:14" s="291" customFormat="1" ht="20.25" customHeight="1">
      <c r="H429" s="429"/>
      <c r="I429" s="429"/>
      <c r="J429" s="429"/>
      <c r="K429" s="429"/>
      <c r="N429" s="430"/>
    </row>
    <row r="430" spans="8:14" s="291" customFormat="1" ht="20.25" customHeight="1">
      <c r="H430" s="429"/>
      <c r="I430" s="429"/>
      <c r="J430" s="429"/>
      <c r="K430" s="429"/>
      <c r="N430" s="430"/>
    </row>
    <row r="431" spans="8:14" s="291" customFormat="1" ht="20.25" customHeight="1">
      <c r="H431" s="429"/>
      <c r="I431" s="429"/>
      <c r="J431" s="429"/>
      <c r="K431" s="429"/>
      <c r="N431" s="430"/>
    </row>
    <row r="432" spans="8:14" s="291" customFormat="1" ht="20.25" customHeight="1">
      <c r="H432" s="429"/>
      <c r="I432" s="429"/>
      <c r="J432" s="429"/>
      <c r="K432" s="429"/>
      <c r="N432" s="430"/>
    </row>
    <row r="433" spans="8:14" s="291" customFormat="1" ht="20.25" customHeight="1">
      <c r="H433" s="429"/>
      <c r="I433" s="429"/>
      <c r="J433" s="429"/>
      <c r="K433" s="429"/>
      <c r="N433" s="430"/>
    </row>
    <row r="434" spans="8:14" s="291" customFormat="1" ht="20.25" customHeight="1">
      <c r="H434" s="429"/>
      <c r="I434" s="429"/>
      <c r="J434" s="429"/>
      <c r="K434" s="429"/>
      <c r="N434" s="430"/>
    </row>
    <row r="435" spans="8:14" s="291" customFormat="1" ht="20.25" customHeight="1">
      <c r="H435" s="429"/>
      <c r="I435" s="429"/>
      <c r="J435" s="429"/>
      <c r="K435" s="429"/>
      <c r="N435" s="430"/>
    </row>
    <row r="436" spans="8:14" s="291" customFormat="1" ht="20.25" customHeight="1">
      <c r="H436" s="429"/>
      <c r="I436" s="429"/>
      <c r="J436" s="429"/>
      <c r="K436" s="429"/>
      <c r="N436" s="430"/>
    </row>
    <row r="437" spans="8:14" s="291" customFormat="1" ht="20.25" customHeight="1">
      <c r="H437" s="429"/>
      <c r="I437" s="429"/>
      <c r="J437" s="429"/>
      <c r="K437" s="429"/>
      <c r="N437" s="430"/>
    </row>
    <row r="438" spans="8:14" s="291" customFormat="1" ht="20.25" customHeight="1">
      <c r="H438" s="429"/>
      <c r="I438" s="429"/>
      <c r="J438" s="429"/>
      <c r="K438" s="429"/>
      <c r="N438" s="430"/>
    </row>
    <row r="439" spans="8:14" s="291" customFormat="1" ht="20.25" customHeight="1">
      <c r="H439" s="429"/>
      <c r="I439" s="429"/>
      <c r="J439" s="429"/>
      <c r="K439" s="429"/>
      <c r="N439" s="430"/>
    </row>
    <row r="440" spans="8:14" s="291" customFormat="1" ht="20.25" customHeight="1">
      <c r="H440" s="429"/>
      <c r="I440" s="429"/>
      <c r="J440" s="429"/>
      <c r="K440" s="429"/>
      <c r="N440" s="430"/>
    </row>
    <row r="441" spans="8:14" s="291" customFormat="1" ht="20.25" customHeight="1">
      <c r="H441" s="429"/>
      <c r="I441" s="429"/>
      <c r="J441" s="429"/>
      <c r="K441" s="429"/>
      <c r="N441" s="430"/>
    </row>
    <row r="442" spans="8:14" s="291" customFormat="1" ht="20.25" customHeight="1">
      <c r="H442" s="429"/>
      <c r="I442" s="429"/>
      <c r="J442" s="429"/>
      <c r="K442" s="429"/>
      <c r="N442" s="430"/>
    </row>
    <row r="443" spans="8:14" s="291" customFormat="1" ht="20.25" customHeight="1">
      <c r="H443" s="429"/>
      <c r="I443" s="429"/>
      <c r="J443" s="429"/>
      <c r="K443" s="429"/>
      <c r="N443" s="430"/>
    </row>
    <row r="444" spans="8:14" s="291" customFormat="1" ht="20.25" customHeight="1">
      <c r="H444" s="429"/>
      <c r="I444" s="429"/>
      <c r="J444" s="429"/>
      <c r="K444" s="429"/>
      <c r="N444" s="430"/>
    </row>
    <row r="445" spans="8:14" s="291" customFormat="1" ht="20.25" customHeight="1">
      <c r="H445" s="429"/>
      <c r="I445" s="429"/>
      <c r="J445" s="429"/>
      <c r="K445" s="429"/>
      <c r="N445" s="430"/>
    </row>
    <row r="446" spans="8:14" s="291" customFormat="1" ht="20.25" customHeight="1">
      <c r="H446" s="429"/>
      <c r="I446" s="429"/>
      <c r="J446" s="429"/>
      <c r="K446" s="429"/>
      <c r="N446" s="430"/>
    </row>
    <row r="447" spans="8:14" s="291" customFormat="1" ht="20.25" customHeight="1">
      <c r="H447" s="429"/>
      <c r="I447" s="429"/>
      <c r="J447" s="429"/>
      <c r="K447" s="429"/>
      <c r="N447" s="430"/>
    </row>
    <row r="448" spans="8:14" s="291" customFormat="1" ht="20.25" customHeight="1">
      <c r="H448" s="429"/>
      <c r="I448" s="429"/>
      <c r="J448" s="429"/>
      <c r="K448" s="429"/>
      <c r="N448" s="430"/>
    </row>
    <row r="449" spans="8:14" s="291" customFormat="1" ht="20.25" customHeight="1">
      <c r="H449" s="429"/>
      <c r="I449" s="429"/>
      <c r="J449" s="429"/>
      <c r="K449" s="429"/>
      <c r="N449" s="430"/>
    </row>
    <row r="450" spans="8:14" s="291" customFormat="1" ht="20.25" customHeight="1">
      <c r="H450" s="429"/>
      <c r="I450" s="429"/>
      <c r="J450" s="429"/>
      <c r="K450" s="429"/>
      <c r="N450" s="430"/>
    </row>
    <row r="451" spans="8:14" s="291" customFormat="1" ht="20.25" customHeight="1">
      <c r="H451" s="429"/>
      <c r="I451" s="429"/>
      <c r="J451" s="429"/>
      <c r="K451" s="429"/>
      <c r="N451" s="430"/>
    </row>
    <row r="452" spans="8:14" s="291" customFormat="1" ht="20.25" customHeight="1">
      <c r="H452" s="429"/>
      <c r="I452" s="429"/>
      <c r="J452" s="429"/>
      <c r="K452" s="429"/>
      <c r="N452" s="430"/>
    </row>
    <row r="453" spans="8:14" s="291" customFormat="1" ht="20.25" customHeight="1">
      <c r="H453" s="429"/>
      <c r="I453" s="429"/>
      <c r="J453" s="429"/>
      <c r="K453" s="429"/>
      <c r="N453" s="430"/>
    </row>
    <row r="454" spans="8:14" s="291" customFormat="1" ht="20.25" customHeight="1">
      <c r="H454" s="429"/>
      <c r="I454" s="429"/>
      <c r="J454" s="429"/>
      <c r="K454" s="429"/>
      <c r="N454" s="430"/>
    </row>
    <row r="455" spans="8:14" s="291" customFormat="1" ht="20.25" customHeight="1">
      <c r="H455" s="429"/>
      <c r="I455" s="429"/>
      <c r="J455" s="429"/>
      <c r="K455" s="429"/>
      <c r="N455" s="430"/>
    </row>
    <row r="456" spans="8:14" s="291" customFormat="1" ht="20.25" customHeight="1">
      <c r="H456" s="429"/>
      <c r="I456" s="429"/>
      <c r="J456" s="429"/>
      <c r="K456" s="429"/>
      <c r="N456" s="430"/>
    </row>
    <row r="457" spans="8:14" s="291" customFormat="1" ht="20.25" customHeight="1">
      <c r="H457" s="429"/>
      <c r="I457" s="429"/>
      <c r="J457" s="429"/>
      <c r="K457" s="429"/>
      <c r="N457" s="430"/>
    </row>
    <row r="458" spans="8:14" s="291" customFormat="1" ht="20.25" customHeight="1">
      <c r="H458" s="429"/>
      <c r="I458" s="429"/>
      <c r="J458" s="429"/>
      <c r="K458" s="429"/>
      <c r="N458" s="430"/>
    </row>
    <row r="459" spans="8:14" s="291" customFormat="1" ht="20.25" customHeight="1">
      <c r="H459" s="429"/>
      <c r="I459" s="429"/>
      <c r="J459" s="429"/>
      <c r="K459" s="429"/>
      <c r="N459" s="430"/>
    </row>
    <row r="460" spans="8:14" s="291" customFormat="1" ht="20.25" customHeight="1">
      <c r="H460" s="429"/>
      <c r="I460" s="429"/>
      <c r="J460" s="429"/>
      <c r="K460" s="429"/>
      <c r="N460" s="430"/>
    </row>
    <row r="461" spans="8:14" s="291" customFormat="1" ht="20.25" customHeight="1">
      <c r="H461" s="429"/>
      <c r="I461" s="429"/>
      <c r="J461" s="429"/>
      <c r="K461" s="429"/>
      <c r="N461" s="430"/>
    </row>
    <row r="462" spans="8:14" s="291" customFormat="1" ht="20.25" customHeight="1">
      <c r="H462" s="429"/>
      <c r="I462" s="429"/>
      <c r="J462" s="429"/>
      <c r="K462" s="429"/>
      <c r="N462" s="430"/>
    </row>
    <row r="463" spans="8:14" s="291" customFormat="1" ht="20.25" customHeight="1">
      <c r="H463" s="429"/>
      <c r="I463" s="429"/>
      <c r="J463" s="429"/>
      <c r="K463" s="429"/>
      <c r="N463" s="430"/>
    </row>
    <row r="464" spans="8:14" s="291" customFormat="1" ht="20.25" customHeight="1">
      <c r="H464" s="429"/>
      <c r="I464" s="429"/>
      <c r="J464" s="429"/>
      <c r="K464" s="429"/>
      <c r="N464" s="430"/>
    </row>
    <row r="465" spans="8:14" s="291" customFormat="1" ht="20.25" customHeight="1">
      <c r="H465" s="429"/>
      <c r="I465" s="429"/>
      <c r="J465" s="429"/>
      <c r="K465" s="429"/>
      <c r="N465" s="430"/>
    </row>
    <row r="466" spans="8:14" s="291" customFormat="1" ht="20.25" customHeight="1">
      <c r="H466" s="429"/>
      <c r="I466" s="429"/>
      <c r="J466" s="429"/>
      <c r="K466" s="429"/>
      <c r="N466" s="430"/>
    </row>
    <row r="467" spans="8:14" s="291" customFormat="1" ht="20.25" customHeight="1">
      <c r="H467" s="429"/>
      <c r="I467" s="429"/>
      <c r="J467" s="429"/>
      <c r="K467" s="429"/>
      <c r="N467" s="430"/>
    </row>
    <row r="468" spans="8:14" s="291" customFormat="1" ht="20.25" customHeight="1">
      <c r="H468" s="429"/>
      <c r="I468" s="429"/>
      <c r="J468" s="429"/>
      <c r="K468" s="429"/>
      <c r="N468" s="430"/>
    </row>
    <row r="469" spans="8:14" s="291" customFormat="1" ht="20.25" customHeight="1">
      <c r="H469" s="429"/>
      <c r="I469" s="429"/>
      <c r="J469" s="429"/>
      <c r="K469" s="429"/>
      <c r="N469" s="430"/>
    </row>
    <row r="470" spans="8:14" s="291" customFormat="1" ht="20.25" customHeight="1">
      <c r="H470" s="429"/>
      <c r="I470" s="429"/>
      <c r="J470" s="429"/>
      <c r="K470" s="429"/>
      <c r="N470" s="430"/>
    </row>
    <row r="471" spans="8:14" s="291" customFormat="1" ht="20.25" customHeight="1">
      <c r="H471" s="429"/>
      <c r="I471" s="429"/>
      <c r="J471" s="429"/>
      <c r="K471" s="429"/>
      <c r="N471" s="430"/>
    </row>
    <row r="472" spans="8:14" s="291" customFormat="1" ht="20.25" customHeight="1">
      <c r="H472" s="429"/>
      <c r="I472" s="429"/>
      <c r="J472" s="429"/>
      <c r="K472" s="429"/>
      <c r="N472" s="430"/>
    </row>
    <row r="473" spans="8:14" s="291" customFormat="1" ht="20.25" customHeight="1">
      <c r="H473" s="429"/>
      <c r="I473" s="429"/>
      <c r="J473" s="429"/>
      <c r="K473" s="429"/>
      <c r="N473" s="430"/>
    </row>
    <row r="474" spans="8:14" s="291" customFormat="1" ht="20.25" customHeight="1">
      <c r="H474" s="429"/>
      <c r="I474" s="429"/>
      <c r="J474" s="429"/>
      <c r="K474" s="429"/>
      <c r="N474" s="430"/>
    </row>
    <row r="475" spans="8:14" s="291" customFormat="1" ht="20.25" customHeight="1">
      <c r="H475" s="429"/>
      <c r="I475" s="429"/>
      <c r="J475" s="429"/>
      <c r="K475" s="429"/>
      <c r="N475" s="430"/>
    </row>
    <row r="476" spans="8:14" s="291" customFormat="1" ht="20.25" customHeight="1">
      <c r="H476" s="429"/>
      <c r="I476" s="429"/>
      <c r="J476" s="429"/>
      <c r="K476" s="429"/>
      <c r="N476" s="430"/>
    </row>
    <row r="477" spans="8:14" s="291" customFormat="1" ht="20.25" customHeight="1">
      <c r="H477" s="429"/>
      <c r="I477" s="429"/>
      <c r="J477" s="429"/>
      <c r="K477" s="429"/>
      <c r="N477" s="430"/>
    </row>
    <row r="478" spans="8:14" s="291" customFormat="1" ht="20.25" customHeight="1">
      <c r="H478" s="429"/>
      <c r="I478" s="429"/>
      <c r="J478" s="429"/>
      <c r="K478" s="429"/>
      <c r="N478" s="430"/>
    </row>
    <row r="479" spans="8:14" s="291" customFormat="1" ht="20.25" customHeight="1">
      <c r="H479" s="429"/>
      <c r="I479" s="429"/>
      <c r="J479" s="429"/>
      <c r="K479" s="429"/>
      <c r="N479" s="430"/>
    </row>
    <row r="480" spans="8:14" s="291" customFormat="1" ht="20.25" customHeight="1">
      <c r="H480" s="429"/>
      <c r="I480" s="429"/>
      <c r="J480" s="429"/>
      <c r="K480" s="429"/>
      <c r="N480" s="430"/>
    </row>
    <row r="481" spans="8:14" s="291" customFormat="1" ht="20.25" customHeight="1">
      <c r="H481" s="429"/>
      <c r="I481" s="429"/>
      <c r="J481" s="429"/>
      <c r="K481" s="429"/>
      <c r="N481" s="430"/>
    </row>
    <row r="482" spans="8:14" s="291" customFormat="1" ht="20.25" customHeight="1">
      <c r="H482" s="429"/>
      <c r="I482" s="429"/>
      <c r="J482" s="429"/>
      <c r="K482" s="429"/>
      <c r="N482" s="430"/>
    </row>
    <row r="483" spans="8:14" s="291" customFormat="1" ht="20.25" customHeight="1">
      <c r="H483" s="429"/>
      <c r="I483" s="429"/>
      <c r="J483" s="429"/>
      <c r="K483" s="429"/>
      <c r="N483" s="430"/>
    </row>
    <row r="484" spans="8:14" s="291" customFormat="1" ht="20.25" customHeight="1">
      <c r="H484" s="429"/>
      <c r="I484" s="429"/>
      <c r="J484" s="429"/>
      <c r="K484" s="429"/>
      <c r="N484" s="430"/>
    </row>
    <row r="485" spans="8:14" s="291" customFormat="1" ht="20.25" customHeight="1">
      <c r="H485" s="429"/>
      <c r="I485" s="429"/>
      <c r="J485" s="429"/>
      <c r="K485" s="429"/>
      <c r="N485" s="430"/>
    </row>
    <row r="486" spans="8:14" s="291" customFormat="1" ht="20.25" customHeight="1">
      <c r="H486" s="429"/>
      <c r="I486" s="429"/>
      <c r="J486" s="429"/>
      <c r="K486" s="429"/>
      <c r="N486" s="430"/>
    </row>
    <row r="487" spans="8:14" s="291" customFormat="1" ht="20.25" customHeight="1">
      <c r="H487" s="429"/>
      <c r="I487" s="429"/>
      <c r="J487" s="429"/>
      <c r="K487" s="429"/>
      <c r="N487" s="430"/>
    </row>
    <row r="488" spans="8:14" s="291" customFormat="1" ht="20.25" customHeight="1">
      <c r="H488" s="429"/>
      <c r="I488" s="429"/>
      <c r="J488" s="429"/>
      <c r="K488" s="429"/>
      <c r="N488" s="430"/>
    </row>
    <row r="489" spans="8:14" s="291" customFormat="1" ht="20.25" customHeight="1">
      <c r="H489" s="429"/>
      <c r="I489" s="429"/>
      <c r="J489" s="429"/>
      <c r="K489" s="429"/>
      <c r="N489" s="430"/>
    </row>
    <row r="490" spans="8:14" s="291" customFormat="1" ht="20.25" customHeight="1">
      <c r="H490" s="429"/>
      <c r="I490" s="429"/>
      <c r="J490" s="429"/>
      <c r="K490" s="429"/>
      <c r="N490" s="430"/>
    </row>
    <row r="491" spans="8:14" s="291" customFormat="1" ht="20.25" customHeight="1">
      <c r="H491" s="429"/>
      <c r="I491" s="429"/>
      <c r="J491" s="429"/>
      <c r="K491" s="429"/>
      <c r="N491" s="430"/>
    </row>
    <row r="492" spans="8:14" s="291" customFormat="1" ht="20.25" customHeight="1">
      <c r="H492" s="429"/>
      <c r="I492" s="429"/>
      <c r="J492" s="429"/>
      <c r="K492" s="429"/>
      <c r="N492" s="430"/>
    </row>
    <row r="493" spans="8:14" s="291" customFormat="1" ht="20.25" customHeight="1">
      <c r="H493" s="429"/>
      <c r="I493" s="429"/>
      <c r="J493" s="429"/>
      <c r="K493" s="429"/>
      <c r="N493" s="430"/>
    </row>
    <row r="494" spans="8:14" s="291" customFormat="1" ht="20.25" customHeight="1">
      <c r="H494" s="429"/>
      <c r="I494" s="429"/>
      <c r="J494" s="429"/>
      <c r="K494" s="429"/>
      <c r="N494" s="430"/>
    </row>
    <row r="495" spans="8:14" s="291" customFormat="1" ht="20.25" customHeight="1">
      <c r="H495" s="429"/>
      <c r="I495" s="429"/>
      <c r="J495" s="429"/>
      <c r="K495" s="429"/>
      <c r="N495" s="430"/>
    </row>
    <row r="496" spans="8:14" s="291" customFormat="1" ht="20.25" customHeight="1">
      <c r="H496" s="429"/>
      <c r="I496" s="429"/>
      <c r="J496" s="429"/>
      <c r="K496" s="429"/>
      <c r="N496" s="430"/>
    </row>
    <row r="497" spans="8:14" s="291" customFormat="1" ht="20.25" customHeight="1">
      <c r="H497" s="429"/>
      <c r="I497" s="429"/>
      <c r="J497" s="429"/>
      <c r="K497" s="429"/>
      <c r="N497" s="430"/>
    </row>
    <row r="498" spans="8:14" s="291" customFormat="1" ht="20.25" customHeight="1">
      <c r="H498" s="429"/>
      <c r="I498" s="429"/>
      <c r="J498" s="429"/>
      <c r="K498" s="429"/>
      <c r="N498" s="430"/>
    </row>
    <row r="499" spans="8:14" s="291" customFormat="1" ht="20.25" customHeight="1">
      <c r="H499" s="429"/>
      <c r="I499" s="429"/>
      <c r="J499" s="429"/>
      <c r="K499" s="429"/>
      <c r="N499" s="430"/>
    </row>
    <row r="500" spans="8:14" s="291" customFormat="1" ht="20.25" customHeight="1">
      <c r="H500" s="429"/>
      <c r="I500" s="429"/>
      <c r="J500" s="429"/>
      <c r="K500" s="429"/>
      <c r="N500" s="430"/>
    </row>
    <row r="501" spans="8:14" s="291" customFormat="1" ht="20.25" customHeight="1">
      <c r="H501" s="429"/>
      <c r="I501" s="429"/>
      <c r="J501" s="429"/>
      <c r="K501" s="429"/>
      <c r="N501" s="430"/>
    </row>
    <row r="502" spans="8:14" s="291" customFormat="1" ht="20.25" customHeight="1">
      <c r="H502" s="429"/>
      <c r="I502" s="429"/>
      <c r="J502" s="429"/>
      <c r="K502" s="429"/>
      <c r="N502" s="430"/>
    </row>
    <row r="503" spans="8:14" s="291" customFormat="1" ht="20.25" customHeight="1">
      <c r="H503" s="429"/>
      <c r="I503" s="429"/>
      <c r="J503" s="429"/>
      <c r="K503" s="429"/>
      <c r="N503" s="430"/>
    </row>
    <row r="504" spans="8:14" s="291" customFormat="1" ht="20.25" customHeight="1">
      <c r="H504" s="429"/>
      <c r="I504" s="429"/>
      <c r="J504" s="429"/>
      <c r="K504" s="429"/>
      <c r="N504" s="430"/>
    </row>
    <row r="505" spans="8:14" s="291" customFormat="1" ht="20.25" customHeight="1">
      <c r="H505" s="429"/>
      <c r="I505" s="429"/>
      <c r="J505" s="429"/>
      <c r="K505" s="429"/>
      <c r="N505" s="430"/>
    </row>
    <row r="506" spans="8:14" s="291" customFormat="1" ht="20.25" customHeight="1">
      <c r="H506" s="429"/>
      <c r="I506" s="429"/>
      <c r="J506" s="429"/>
      <c r="K506" s="429"/>
      <c r="N506" s="430"/>
    </row>
    <row r="507" spans="8:14" s="291" customFormat="1" ht="20.25" customHeight="1">
      <c r="H507" s="429"/>
      <c r="I507" s="429"/>
      <c r="J507" s="429"/>
      <c r="K507" s="429"/>
      <c r="N507" s="430"/>
    </row>
    <row r="508" spans="8:14" s="291" customFormat="1" ht="20.25" customHeight="1">
      <c r="H508" s="429"/>
      <c r="I508" s="429"/>
      <c r="J508" s="429"/>
      <c r="K508" s="429"/>
      <c r="N508" s="430"/>
    </row>
    <row r="509" spans="8:14" s="291" customFormat="1" ht="20.25" customHeight="1">
      <c r="H509" s="429"/>
      <c r="I509" s="429"/>
      <c r="J509" s="429"/>
      <c r="K509" s="429"/>
      <c r="N509" s="430"/>
    </row>
    <row r="510" spans="8:14" s="291" customFormat="1" ht="20.25" customHeight="1">
      <c r="H510" s="429"/>
      <c r="I510" s="429"/>
      <c r="J510" s="429"/>
      <c r="K510" s="429"/>
      <c r="N510" s="430"/>
    </row>
    <row r="511" spans="8:14" s="291" customFormat="1" ht="20.25" customHeight="1">
      <c r="H511" s="429"/>
      <c r="I511" s="429"/>
      <c r="J511" s="429"/>
      <c r="K511" s="429"/>
      <c r="N511" s="430"/>
    </row>
    <row r="512" spans="8:14" s="291" customFormat="1" ht="20.25" customHeight="1">
      <c r="H512" s="429"/>
      <c r="I512" s="429"/>
      <c r="J512" s="429"/>
      <c r="K512" s="429"/>
      <c r="N512" s="430"/>
    </row>
    <row r="513" spans="8:14" s="291" customFormat="1" ht="20.25" customHeight="1">
      <c r="H513" s="429"/>
      <c r="I513" s="429"/>
      <c r="J513" s="429"/>
      <c r="K513" s="429"/>
      <c r="N513" s="430"/>
    </row>
    <row r="514" spans="8:14" s="291" customFormat="1" ht="20.25" customHeight="1">
      <c r="H514" s="429"/>
      <c r="I514" s="429"/>
      <c r="J514" s="429"/>
      <c r="K514" s="429"/>
      <c r="N514" s="430"/>
    </row>
    <row r="515" spans="8:14" s="291" customFormat="1" ht="20.25" customHeight="1">
      <c r="H515" s="429"/>
      <c r="I515" s="429"/>
      <c r="J515" s="429"/>
      <c r="K515" s="429"/>
      <c r="N515" s="430"/>
    </row>
    <row r="516" spans="8:14" s="291" customFormat="1" ht="20.25" customHeight="1">
      <c r="H516" s="429"/>
      <c r="I516" s="429"/>
      <c r="J516" s="429"/>
      <c r="K516" s="429"/>
      <c r="N516" s="430"/>
    </row>
    <row r="517" spans="8:14" s="291" customFormat="1" ht="20.25" customHeight="1">
      <c r="H517" s="429"/>
      <c r="I517" s="429"/>
      <c r="J517" s="429"/>
      <c r="K517" s="429"/>
      <c r="N517" s="430"/>
    </row>
    <row r="518" spans="8:14" s="291" customFormat="1" ht="20.25" customHeight="1">
      <c r="H518" s="429"/>
      <c r="I518" s="429"/>
      <c r="J518" s="429"/>
      <c r="K518" s="429"/>
      <c r="N518" s="430"/>
    </row>
    <row r="519" spans="8:14" s="291" customFormat="1" ht="20.25" customHeight="1">
      <c r="H519" s="429"/>
      <c r="I519" s="429"/>
      <c r="J519" s="429"/>
      <c r="K519" s="429"/>
      <c r="N519" s="430"/>
    </row>
    <row r="520" spans="8:14" s="291" customFormat="1" ht="20.25" customHeight="1">
      <c r="H520" s="429"/>
      <c r="I520" s="429"/>
      <c r="J520" s="429"/>
      <c r="K520" s="429"/>
      <c r="N520" s="430"/>
    </row>
    <row r="521" spans="8:14" s="291" customFormat="1" ht="20.25" customHeight="1">
      <c r="H521" s="429"/>
      <c r="I521" s="429"/>
      <c r="J521" s="429"/>
      <c r="K521" s="429"/>
      <c r="N521" s="430"/>
    </row>
    <row r="522" spans="8:14" s="291" customFormat="1" ht="20.25" customHeight="1">
      <c r="H522" s="429"/>
      <c r="I522" s="429"/>
      <c r="J522" s="429"/>
      <c r="K522" s="429"/>
      <c r="N522" s="430"/>
    </row>
    <row r="523" spans="8:14" s="291" customFormat="1" ht="20.25" customHeight="1">
      <c r="H523" s="429"/>
      <c r="I523" s="429"/>
      <c r="J523" s="429"/>
      <c r="K523" s="429"/>
      <c r="N523" s="430"/>
    </row>
    <row r="524" spans="8:14" s="291" customFormat="1" ht="20.25" customHeight="1">
      <c r="H524" s="429"/>
      <c r="I524" s="429"/>
      <c r="J524" s="429"/>
      <c r="K524" s="429"/>
      <c r="N524" s="430"/>
    </row>
    <row r="525" spans="8:14" s="291" customFormat="1" ht="20.25" customHeight="1">
      <c r="H525" s="429"/>
      <c r="I525" s="429"/>
      <c r="J525" s="429"/>
      <c r="K525" s="429"/>
      <c r="N525" s="430"/>
    </row>
    <row r="526" spans="8:14" s="291" customFormat="1" ht="20.25" customHeight="1">
      <c r="H526" s="429"/>
      <c r="I526" s="429"/>
      <c r="J526" s="429"/>
      <c r="K526" s="429"/>
      <c r="N526" s="430"/>
    </row>
    <row r="527" spans="8:14" s="291" customFormat="1" ht="20.25" customHeight="1">
      <c r="H527" s="429"/>
      <c r="I527" s="429"/>
      <c r="J527" s="429"/>
      <c r="K527" s="429"/>
      <c r="N527" s="430"/>
    </row>
    <row r="528" spans="8:14" s="291" customFormat="1" ht="20.25" customHeight="1">
      <c r="H528" s="429"/>
      <c r="I528" s="429"/>
      <c r="J528" s="429"/>
      <c r="K528" s="429"/>
      <c r="N528" s="430"/>
    </row>
    <row r="529" spans="8:14" s="291" customFormat="1" ht="20.25" customHeight="1">
      <c r="H529" s="429"/>
      <c r="I529" s="429"/>
      <c r="J529" s="429"/>
      <c r="K529" s="429"/>
      <c r="N529" s="430"/>
    </row>
    <row r="530" spans="8:14" s="291" customFormat="1" ht="20.25" customHeight="1">
      <c r="H530" s="429"/>
      <c r="I530" s="429"/>
      <c r="J530" s="429"/>
      <c r="K530" s="429"/>
      <c r="N530" s="430"/>
    </row>
    <row r="531" spans="8:14" s="291" customFormat="1" ht="20.25" customHeight="1">
      <c r="H531" s="429"/>
      <c r="I531" s="429"/>
      <c r="J531" s="429"/>
      <c r="K531" s="429"/>
      <c r="N531" s="430"/>
    </row>
    <row r="532" spans="8:14" s="291" customFormat="1" ht="20.25" customHeight="1">
      <c r="H532" s="429"/>
      <c r="I532" s="429"/>
      <c r="J532" s="429"/>
      <c r="K532" s="429"/>
      <c r="N532" s="430"/>
    </row>
    <row r="533" spans="8:14" s="291" customFormat="1" ht="20.25" customHeight="1">
      <c r="H533" s="429"/>
      <c r="I533" s="429"/>
      <c r="J533" s="429"/>
      <c r="K533" s="429"/>
      <c r="N533" s="430"/>
    </row>
    <row r="534" spans="8:14" s="291" customFormat="1" ht="20.25" customHeight="1">
      <c r="H534" s="429"/>
      <c r="I534" s="429"/>
      <c r="J534" s="429"/>
      <c r="K534" s="429"/>
      <c r="N534" s="430"/>
    </row>
    <row r="535" spans="8:14" s="291" customFormat="1" ht="20.25" customHeight="1">
      <c r="H535" s="429"/>
      <c r="I535" s="429"/>
      <c r="J535" s="429"/>
      <c r="K535" s="429"/>
      <c r="N535" s="430"/>
    </row>
    <row r="536" spans="8:14" s="291" customFormat="1" ht="20.25" customHeight="1">
      <c r="H536" s="429"/>
      <c r="I536" s="429"/>
      <c r="J536" s="429"/>
      <c r="K536" s="429"/>
      <c r="N536" s="430"/>
    </row>
    <row r="537" spans="8:14" s="291" customFormat="1" ht="20.25" customHeight="1">
      <c r="H537" s="429"/>
      <c r="I537" s="429"/>
      <c r="J537" s="429"/>
      <c r="K537" s="429"/>
      <c r="N537" s="430"/>
    </row>
    <row r="538" spans="8:14" s="291" customFormat="1" ht="20.25" customHeight="1">
      <c r="H538" s="429"/>
      <c r="I538" s="429"/>
      <c r="J538" s="429"/>
      <c r="K538" s="429"/>
      <c r="N538" s="430"/>
    </row>
    <row r="539" spans="8:14" s="291" customFormat="1" ht="20.25" customHeight="1">
      <c r="H539" s="429"/>
      <c r="I539" s="429"/>
      <c r="J539" s="429"/>
      <c r="K539" s="429"/>
      <c r="N539" s="430"/>
    </row>
    <row r="540" spans="8:14" s="291" customFormat="1" ht="20.25" customHeight="1">
      <c r="H540" s="429"/>
      <c r="I540" s="429"/>
      <c r="J540" s="429"/>
      <c r="K540" s="429"/>
      <c r="N540" s="430"/>
    </row>
    <row r="541" spans="8:14" s="291" customFormat="1" ht="20.25" customHeight="1">
      <c r="H541" s="429"/>
      <c r="I541" s="429"/>
      <c r="J541" s="429"/>
      <c r="K541" s="429"/>
      <c r="N541" s="430"/>
    </row>
    <row r="542" spans="8:14" s="291" customFormat="1" ht="20.25" customHeight="1">
      <c r="H542" s="429"/>
      <c r="I542" s="429"/>
      <c r="J542" s="429"/>
      <c r="K542" s="429"/>
      <c r="N542" s="430"/>
    </row>
    <row r="543" spans="8:14" s="291" customFormat="1" ht="20.25" customHeight="1">
      <c r="H543" s="429"/>
      <c r="I543" s="429"/>
      <c r="J543" s="429"/>
      <c r="K543" s="429"/>
      <c r="N543" s="430"/>
    </row>
    <row r="544" spans="8:14" s="291" customFormat="1" ht="20.25" customHeight="1">
      <c r="H544" s="429"/>
      <c r="I544" s="429"/>
      <c r="J544" s="429"/>
      <c r="K544" s="429"/>
      <c r="N544" s="430"/>
    </row>
    <row r="545" spans="8:14" s="291" customFormat="1" ht="20.25" customHeight="1">
      <c r="H545" s="429"/>
      <c r="I545" s="429"/>
      <c r="J545" s="429"/>
      <c r="K545" s="429"/>
      <c r="N545" s="430"/>
    </row>
    <row r="546" spans="8:14" s="291" customFormat="1" ht="20.25" customHeight="1">
      <c r="H546" s="429"/>
      <c r="I546" s="429"/>
      <c r="J546" s="429"/>
      <c r="K546" s="429"/>
      <c r="N546" s="430"/>
    </row>
    <row r="547" spans="8:14" s="291" customFormat="1" ht="20.25" customHeight="1">
      <c r="H547" s="429"/>
      <c r="I547" s="429"/>
      <c r="J547" s="429"/>
      <c r="K547" s="429"/>
      <c r="N547" s="430"/>
    </row>
    <row r="548" spans="8:14" s="291" customFormat="1" ht="20.25" customHeight="1">
      <c r="H548" s="429"/>
      <c r="I548" s="429"/>
      <c r="J548" s="429"/>
      <c r="K548" s="429"/>
      <c r="N548" s="430"/>
    </row>
    <row r="549" spans="8:14" s="291" customFormat="1" ht="20.25" customHeight="1">
      <c r="H549" s="429"/>
      <c r="I549" s="429"/>
      <c r="J549" s="429"/>
      <c r="K549" s="429"/>
      <c r="N549" s="430"/>
    </row>
    <row r="550" spans="8:14" s="291" customFormat="1" ht="20.25" customHeight="1">
      <c r="H550" s="429"/>
      <c r="I550" s="429"/>
      <c r="J550" s="429"/>
      <c r="K550" s="429"/>
      <c r="N550" s="430"/>
    </row>
    <row r="551" spans="8:14" s="291" customFormat="1" ht="20.25" customHeight="1">
      <c r="H551" s="429"/>
      <c r="I551" s="429"/>
      <c r="J551" s="429"/>
      <c r="K551" s="429"/>
      <c r="N551" s="430"/>
    </row>
    <row r="552" spans="8:14" s="291" customFormat="1" ht="20.25" customHeight="1">
      <c r="H552" s="429"/>
      <c r="I552" s="429"/>
      <c r="J552" s="429"/>
      <c r="K552" s="429"/>
      <c r="N552" s="430"/>
    </row>
    <row r="553" spans="8:14" s="291" customFormat="1" ht="20.25" customHeight="1">
      <c r="H553" s="429"/>
      <c r="I553" s="429"/>
      <c r="J553" s="429"/>
      <c r="K553" s="429"/>
      <c r="N553" s="430"/>
    </row>
    <row r="554" spans="8:14" s="291" customFormat="1" ht="20.25" customHeight="1">
      <c r="H554" s="429"/>
      <c r="I554" s="429"/>
      <c r="J554" s="429"/>
      <c r="K554" s="429"/>
      <c r="N554" s="430"/>
    </row>
    <row r="555" spans="8:14" s="291" customFormat="1" ht="20.25" customHeight="1">
      <c r="H555" s="429"/>
      <c r="I555" s="429"/>
      <c r="J555" s="429"/>
      <c r="K555" s="429"/>
      <c r="N555" s="430"/>
    </row>
    <row r="556" spans="8:14" s="291" customFormat="1" ht="20.25" customHeight="1">
      <c r="H556" s="429"/>
      <c r="I556" s="429"/>
      <c r="J556" s="429"/>
      <c r="K556" s="429"/>
      <c r="N556" s="430"/>
    </row>
    <row r="557" spans="8:14" s="291" customFormat="1" ht="20.25" customHeight="1">
      <c r="H557" s="429"/>
      <c r="I557" s="429"/>
      <c r="J557" s="429"/>
      <c r="K557" s="429"/>
      <c r="N557" s="430"/>
    </row>
    <row r="558" spans="8:14" s="291" customFormat="1" ht="20.25" customHeight="1">
      <c r="H558" s="429"/>
      <c r="I558" s="429"/>
      <c r="J558" s="429"/>
      <c r="K558" s="429"/>
      <c r="N558" s="430"/>
    </row>
    <row r="559" spans="8:14" s="291" customFormat="1" ht="20.25" customHeight="1">
      <c r="H559" s="429"/>
      <c r="I559" s="429"/>
      <c r="J559" s="429"/>
      <c r="K559" s="429"/>
      <c r="N559" s="430"/>
    </row>
    <row r="560" spans="8:14" s="291" customFormat="1" ht="20.25" customHeight="1">
      <c r="H560" s="429"/>
      <c r="I560" s="429"/>
      <c r="J560" s="429"/>
      <c r="K560" s="429"/>
      <c r="N560" s="430"/>
    </row>
    <row r="561" spans="8:14" s="291" customFormat="1" ht="20.25" customHeight="1">
      <c r="H561" s="429"/>
      <c r="I561" s="429"/>
      <c r="J561" s="429"/>
      <c r="K561" s="429"/>
      <c r="N561" s="430"/>
    </row>
    <row r="562" spans="8:14" s="291" customFormat="1" ht="20.25" customHeight="1">
      <c r="H562" s="429"/>
      <c r="I562" s="429"/>
      <c r="J562" s="429"/>
      <c r="K562" s="429"/>
      <c r="N562" s="430"/>
    </row>
    <row r="563" spans="8:14" s="291" customFormat="1" ht="20.25" customHeight="1">
      <c r="H563" s="429"/>
      <c r="I563" s="429"/>
      <c r="J563" s="429"/>
      <c r="K563" s="429"/>
      <c r="N563" s="430"/>
    </row>
    <row r="564" spans="8:14" s="291" customFormat="1" ht="20.25" customHeight="1">
      <c r="H564" s="429"/>
      <c r="I564" s="429"/>
      <c r="J564" s="429"/>
      <c r="K564" s="429"/>
      <c r="N564" s="430"/>
    </row>
    <row r="565" spans="8:14" s="291" customFormat="1" ht="20.25" customHeight="1">
      <c r="H565" s="429"/>
      <c r="I565" s="429"/>
      <c r="J565" s="429"/>
      <c r="K565" s="429"/>
      <c r="N565" s="430"/>
    </row>
    <row r="566" spans="8:14" s="291" customFormat="1" ht="20.25" customHeight="1">
      <c r="H566" s="429"/>
      <c r="I566" s="429"/>
      <c r="J566" s="429"/>
      <c r="K566" s="429"/>
      <c r="N566" s="430"/>
    </row>
    <row r="567" spans="8:14" s="291" customFormat="1" ht="20.25" customHeight="1">
      <c r="H567" s="429"/>
      <c r="I567" s="429"/>
      <c r="J567" s="429"/>
      <c r="K567" s="429"/>
      <c r="N567" s="430"/>
    </row>
    <row r="568" spans="8:14" s="291" customFormat="1" ht="20.25" customHeight="1">
      <c r="H568" s="429"/>
      <c r="I568" s="429"/>
      <c r="J568" s="429"/>
      <c r="K568" s="429"/>
      <c r="N568" s="430"/>
    </row>
    <row r="569" spans="8:14" s="291" customFormat="1" ht="20.25" customHeight="1">
      <c r="H569" s="429"/>
      <c r="I569" s="429"/>
      <c r="J569" s="429"/>
      <c r="K569" s="429"/>
      <c r="N569" s="430"/>
    </row>
    <row r="570" spans="8:14" s="291" customFormat="1" ht="20.25" customHeight="1">
      <c r="H570" s="429"/>
      <c r="I570" s="429"/>
      <c r="J570" s="429"/>
      <c r="K570" s="429"/>
      <c r="N570" s="430"/>
    </row>
    <row r="571" spans="8:14" s="291" customFormat="1" ht="20.25" customHeight="1">
      <c r="H571" s="429"/>
      <c r="I571" s="429"/>
      <c r="J571" s="429"/>
      <c r="K571" s="429"/>
      <c r="N571" s="430"/>
    </row>
    <row r="572" spans="8:14" s="291" customFormat="1" ht="20.25" customHeight="1">
      <c r="H572" s="429"/>
      <c r="I572" s="429"/>
      <c r="J572" s="429"/>
      <c r="K572" s="429"/>
      <c r="N572" s="430"/>
    </row>
    <row r="573" spans="8:14" s="291" customFormat="1" ht="20.25" customHeight="1">
      <c r="H573" s="429"/>
      <c r="I573" s="429"/>
      <c r="J573" s="429"/>
      <c r="K573" s="429"/>
      <c r="N573" s="430"/>
    </row>
    <row r="574" spans="8:14" s="291" customFormat="1" ht="20.25" customHeight="1">
      <c r="H574" s="429"/>
      <c r="I574" s="429"/>
      <c r="J574" s="429"/>
      <c r="K574" s="429"/>
      <c r="N574" s="430"/>
    </row>
    <row r="575" spans="8:14" s="291" customFormat="1" ht="20.25" customHeight="1">
      <c r="H575" s="429"/>
      <c r="I575" s="429"/>
      <c r="J575" s="429"/>
      <c r="K575" s="429"/>
      <c r="N575" s="430"/>
    </row>
    <row r="576" spans="8:14" s="291" customFormat="1" ht="20.25" customHeight="1">
      <c r="H576" s="429"/>
      <c r="I576" s="429"/>
      <c r="J576" s="429"/>
      <c r="K576" s="429"/>
      <c r="N576" s="430"/>
    </row>
    <row r="577" spans="8:14" s="291" customFormat="1" ht="20.25" customHeight="1">
      <c r="H577" s="429"/>
      <c r="I577" s="429"/>
      <c r="J577" s="429"/>
      <c r="K577" s="429"/>
      <c r="N577" s="430"/>
    </row>
    <row r="578" spans="8:14" s="291" customFormat="1" ht="20.25" customHeight="1">
      <c r="H578" s="429"/>
      <c r="I578" s="429"/>
      <c r="J578" s="429"/>
      <c r="K578" s="429"/>
      <c r="N578" s="430"/>
    </row>
    <row r="579" spans="8:14" s="291" customFormat="1" ht="20.25" customHeight="1">
      <c r="H579" s="429"/>
      <c r="I579" s="429"/>
      <c r="J579" s="429"/>
      <c r="K579" s="429"/>
      <c r="N579" s="430"/>
    </row>
    <row r="580" spans="8:14" s="291" customFormat="1" ht="20.25" customHeight="1">
      <c r="H580" s="429"/>
      <c r="I580" s="429"/>
      <c r="J580" s="429"/>
      <c r="K580" s="429"/>
      <c r="N580" s="430"/>
    </row>
    <row r="581" spans="8:14" s="291" customFormat="1" ht="20.25" customHeight="1">
      <c r="H581" s="429"/>
      <c r="I581" s="429"/>
      <c r="J581" s="429"/>
      <c r="K581" s="429"/>
      <c r="N581" s="430"/>
    </row>
    <row r="582" spans="8:14" s="291" customFormat="1" ht="20.25" customHeight="1">
      <c r="H582" s="429"/>
      <c r="I582" s="429"/>
      <c r="J582" s="429"/>
      <c r="K582" s="429"/>
      <c r="N582" s="430"/>
    </row>
    <row r="583" spans="8:14" s="291" customFormat="1" ht="20.25" customHeight="1">
      <c r="H583" s="429"/>
      <c r="I583" s="429"/>
      <c r="J583" s="429"/>
      <c r="K583" s="429"/>
      <c r="N583" s="430"/>
    </row>
    <row r="584" spans="8:14" s="291" customFormat="1" ht="20.25" customHeight="1">
      <c r="H584" s="429"/>
      <c r="I584" s="429"/>
      <c r="J584" s="429"/>
      <c r="K584" s="429"/>
      <c r="N584" s="430"/>
    </row>
    <row r="585" spans="8:14" s="291" customFormat="1" ht="20.25" customHeight="1">
      <c r="H585" s="429"/>
      <c r="I585" s="429"/>
      <c r="J585" s="429"/>
      <c r="K585" s="429"/>
      <c r="N585" s="430"/>
    </row>
    <row r="586" spans="8:14" s="291" customFormat="1" ht="20.25" customHeight="1">
      <c r="H586" s="429"/>
      <c r="I586" s="429"/>
      <c r="J586" s="429"/>
      <c r="K586" s="429"/>
      <c r="N586" s="430"/>
    </row>
    <row r="587" spans="8:14" s="291" customFormat="1" ht="20.25" customHeight="1">
      <c r="H587" s="429"/>
      <c r="I587" s="429"/>
      <c r="J587" s="429"/>
      <c r="K587" s="429"/>
      <c r="N587" s="430"/>
    </row>
    <row r="588" spans="8:14" s="291" customFormat="1" ht="20.25" customHeight="1">
      <c r="H588" s="429"/>
      <c r="I588" s="429"/>
      <c r="J588" s="429"/>
      <c r="K588" s="429"/>
      <c r="N588" s="430"/>
    </row>
    <row r="589" spans="8:14" s="291" customFormat="1" ht="20.25" customHeight="1">
      <c r="H589" s="429"/>
      <c r="I589" s="429"/>
      <c r="J589" s="429"/>
      <c r="K589" s="429"/>
      <c r="N589" s="430"/>
    </row>
    <row r="590" spans="8:14" s="291" customFormat="1" ht="20.25" customHeight="1">
      <c r="H590" s="429"/>
      <c r="I590" s="429"/>
      <c r="J590" s="429"/>
      <c r="K590" s="429"/>
      <c r="N590" s="430"/>
    </row>
    <row r="591" spans="8:14" s="291" customFormat="1" ht="20.25" customHeight="1">
      <c r="H591" s="429"/>
      <c r="I591" s="429"/>
      <c r="J591" s="429"/>
      <c r="K591" s="429"/>
      <c r="N591" s="430"/>
    </row>
    <row r="592" spans="8:14" s="291" customFormat="1" ht="20.25" customHeight="1">
      <c r="H592" s="429"/>
      <c r="I592" s="429"/>
      <c r="J592" s="429"/>
      <c r="K592" s="429"/>
      <c r="N592" s="430"/>
    </row>
    <row r="593" spans="8:14" s="291" customFormat="1" ht="20.25" customHeight="1">
      <c r="H593" s="429"/>
      <c r="I593" s="429"/>
      <c r="J593" s="429"/>
      <c r="K593" s="429"/>
      <c r="N593" s="430"/>
    </row>
    <row r="594" spans="8:14" s="291" customFormat="1" ht="20.25" customHeight="1">
      <c r="H594" s="429"/>
      <c r="I594" s="429"/>
      <c r="J594" s="429"/>
      <c r="K594" s="429"/>
      <c r="N594" s="430"/>
    </row>
    <row r="595" spans="8:14" s="291" customFormat="1" ht="20.25" customHeight="1">
      <c r="H595" s="429"/>
      <c r="I595" s="429"/>
      <c r="J595" s="429"/>
      <c r="K595" s="429"/>
      <c r="N595" s="430"/>
    </row>
    <row r="596" spans="8:14" s="291" customFormat="1" ht="20.25" customHeight="1">
      <c r="H596" s="429"/>
      <c r="I596" s="429"/>
      <c r="J596" s="429"/>
      <c r="K596" s="429"/>
      <c r="N596" s="430"/>
    </row>
    <row r="597" spans="8:14" s="291" customFormat="1" ht="20.25" customHeight="1">
      <c r="H597" s="429"/>
      <c r="I597" s="429"/>
      <c r="J597" s="429"/>
      <c r="K597" s="429"/>
      <c r="N597" s="430"/>
    </row>
    <row r="598" spans="8:14" s="291" customFormat="1" ht="20.25" customHeight="1">
      <c r="H598" s="429"/>
      <c r="I598" s="429"/>
      <c r="J598" s="429"/>
      <c r="K598" s="429"/>
      <c r="N598" s="430"/>
    </row>
    <row r="599" spans="8:14" s="291" customFormat="1" ht="20.25" customHeight="1">
      <c r="H599" s="429"/>
      <c r="I599" s="429"/>
      <c r="J599" s="429"/>
      <c r="K599" s="429"/>
      <c r="N599" s="430"/>
    </row>
    <row r="600" spans="8:14" s="291" customFormat="1" ht="20.25" customHeight="1">
      <c r="H600" s="429"/>
      <c r="I600" s="429"/>
      <c r="J600" s="429"/>
      <c r="K600" s="429"/>
      <c r="N600" s="430"/>
    </row>
    <row r="601" spans="8:14" s="291" customFormat="1" ht="20.25" customHeight="1">
      <c r="H601" s="429"/>
      <c r="I601" s="429"/>
      <c r="J601" s="429"/>
      <c r="K601" s="429"/>
      <c r="N601" s="430"/>
    </row>
    <row r="602" spans="8:14" s="291" customFormat="1" ht="20.25" customHeight="1">
      <c r="H602" s="429"/>
      <c r="I602" s="429"/>
      <c r="J602" s="429"/>
      <c r="K602" s="429"/>
      <c r="N602" s="430"/>
    </row>
    <row r="603" spans="8:14" s="291" customFormat="1" ht="20.25" customHeight="1">
      <c r="H603" s="429"/>
      <c r="I603" s="429"/>
      <c r="J603" s="429"/>
      <c r="K603" s="429"/>
      <c r="N603" s="430"/>
    </row>
    <row r="604" spans="8:14" s="291" customFormat="1" ht="20.25" customHeight="1">
      <c r="H604" s="429"/>
      <c r="I604" s="429"/>
      <c r="J604" s="429"/>
      <c r="K604" s="429"/>
      <c r="N604" s="430"/>
    </row>
    <row r="605" spans="8:14" s="291" customFormat="1" ht="20.25" customHeight="1">
      <c r="H605" s="429"/>
      <c r="I605" s="429"/>
      <c r="J605" s="429"/>
      <c r="K605" s="429"/>
      <c r="N605" s="430"/>
    </row>
    <row r="606" spans="8:14" s="291" customFormat="1" ht="20.25" customHeight="1">
      <c r="H606" s="429"/>
      <c r="I606" s="429"/>
      <c r="J606" s="429"/>
      <c r="K606" s="429"/>
      <c r="N606" s="430"/>
    </row>
    <row r="607" spans="8:14" s="291" customFormat="1" ht="20.25" customHeight="1">
      <c r="H607" s="429"/>
      <c r="I607" s="429"/>
      <c r="J607" s="429"/>
      <c r="K607" s="429"/>
      <c r="N607" s="430"/>
    </row>
    <row r="608" spans="8:14" s="291" customFormat="1" ht="20.25" customHeight="1">
      <c r="H608" s="429"/>
      <c r="I608" s="429"/>
      <c r="J608" s="429"/>
      <c r="K608" s="429"/>
      <c r="N608" s="430"/>
    </row>
    <row r="609" spans="8:14" s="291" customFormat="1" ht="20.25" customHeight="1">
      <c r="H609" s="429"/>
      <c r="I609" s="429"/>
      <c r="J609" s="429"/>
      <c r="K609" s="429"/>
      <c r="N609" s="430"/>
    </row>
    <row r="610" spans="8:14" s="291" customFormat="1" ht="20.25" customHeight="1">
      <c r="H610" s="429"/>
      <c r="I610" s="429"/>
      <c r="J610" s="429"/>
      <c r="K610" s="429"/>
      <c r="N610" s="430"/>
    </row>
    <row r="611" spans="8:14" s="291" customFormat="1" ht="20.25" customHeight="1">
      <c r="H611" s="429"/>
      <c r="I611" s="429"/>
      <c r="J611" s="429"/>
      <c r="K611" s="429"/>
      <c r="N611" s="430"/>
    </row>
    <row r="612" spans="8:14" s="291" customFormat="1" ht="20.25" customHeight="1">
      <c r="H612" s="429"/>
      <c r="I612" s="429"/>
      <c r="J612" s="429"/>
      <c r="K612" s="429"/>
      <c r="N612" s="430"/>
    </row>
    <row r="613" spans="8:14" s="291" customFormat="1" ht="20.25" customHeight="1">
      <c r="H613" s="429"/>
      <c r="I613" s="429"/>
      <c r="J613" s="429"/>
      <c r="K613" s="429"/>
      <c r="N613" s="430"/>
    </row>
    <row r="614" spans="8:14" s="291" customFormat="1" ht="20.25" customHeight="1">
      <c r="H614" s="429"/>
      <c r="I614" s="429"/>
      <c r="J614" s="429"/>
      <c r="K614" s="429"/>
      <c r="N614" s="430"/>
    </row>
    <row r="615" spans="8:14" s="291" customFormat="1" ht="20.25" customHeight="1">
      <c r="H615" s="429"/>
      <c r="I615" s="429"/>
      <c r="J615" s="429"/>
      <c r="K615" s="429"/>
      <c r="N615" s="430"/>
    </row>
    <row r="616" spans="8:14" s="291" customFormat="1" ht="20.25" customHeight="1">
      <c r="H616" s="429"/>
      <c r="I616" s="429"/>
      <c r="J616" s="429"/>
      <c r="K616" s="429"/>
      <c r="N616" s="430"/>
    </row>
    <row r="617" spans="8:14" s="291" customFormat="1" ht="20.25" customHeight="1">
      <c r="H617" s="429"/>
      <c r="I617" s="429"/>
      <c r="J617" s="429"/>
      <c r="K617" s="429"/>
      <c r="N617" s="430"/>
    </row>
    <row r="618" spans="8:14" s="291" customFormat="1" ht="20.25" customHeight="1">
      <c r="H618" s="429"/>
      <c r="I618" s="429"/>
      <c r="J618" s="429"/>
      <c r="K618" s="429"/>
      <c r="N618" s="430"/>
    </row>
    <row r="619" spans="8:14" s="291" customFormat="1" ht="20.25" customHeight="1">
      <c r="H619" s="429"/>
      <c r="I619" s="429"/>
      <c r="J619" s="429"/>
      <c r="K619" s="429"/>
      <c r="N619" s="430"/>
    </row>
    <row r="620" spans="8:14" s="291" customFormat="1" ht="20.25" customHeight="1">
      <c r="H620" s="429"/>
      <c r="I620" s="429"/>
      <c r="J620" s="429"/>
      <c r="K620" s="429"/>
      <c r="N620" s="430"/>
    </row>
    <row r="621" spans="8:14" s="291" customFormat="1" ht="20.25" customHeight="1">
      <c r="H621" s="429"/>
      <c r="I621" s="429"/>
      <c r="J621" s="429"/>
      <c r="K621" s="429"/>
      <c r="N621" s="430"/>
    </row>
    <row r="622" spans="8:14" s="291" customFormat="1" ht="20.25" customHeight="1">
      <c r="H622" s="429"/>
      <c r="I622" s="429"/>
      <c r="J622" s="429"/>
      <c r="K622" s="429"/>
      <c r="N622" s="430"/>
    </row>
    <row r="623" spans="8:14" s="291" customFormat="1" ht="20.25" customHeight="1">
      <c r="H623" s="429"/>
      <c r="I623" s="429"/>
      <c r="J623" s="429"/>
      <c r="K623" s="429"/>
      <c r="N623" s="430"/>
    </row>
    <row r="624" spans="8:14" s="291" customFormat="1" ht="20.25" customHeight="1">
      <c r="H624" s="429"/>
      <c r="I624" s="429"/>
      <c r="J624" s="429"/>
      <c r="K624" s="429"/>
      <c r="N624" s="430"/>
    </row>
    <row r="625" spans="8:14" s="291" customFormat="1" ht="20.25" customHeight="1">
      <c r="H625" s="429"/>
      <c r="I625" s="429"/>
      <c r="J625" s="429"/>
      <c r="K625" s="429"/>
      <c r="N625" s="430"/>
    </row>
    <row r="626" spans="8:14" s="291" customFormat="1" ht="20.25" customHeight="1">
      <c r="H626" s="429"/>
      <c r="I626" s="429"/>
      <c r="J626" s="429"/>
      <c r="K626" s="429"/>
      <c r="N626" s="430"/>
    </row>
    <row r="627" spans="8:14" s="291" customFormat="1" ht="20.25" customHeight="1">
      <c r="H627" s="429"/>
      <c r="I627" s="429"/>
      <c r="J627" s="429"/>
      <c r="K627" s="429"/>
      <c r="N627" s="430"/>
    </row>
    <row r="628" spans="8:14" s="291" customFormat="1" ht="20.25" customHeight="1">
      <c r="H628" s="429"/>
      <c r="I628" s="429"/>
      <c r="J628" s="429"/>
      <c r="K628" s="429"/>
      <c r="N628" s="430"/>
    </row>
    <row r="629" spans="8:14" s="291" customFormat="1" ht="20.25" customHeight="1">
      <c r="H629" s="429"/>
      <c r="I629" s="429"/>
      <c r="J629" s="429"/>
      <c r="K629" s="429"/>
      <c r="N629" s="430"/>
    </row>
    <row r="630" spans="8:14" s="291" customFormat="1" ht="20.25" customHeight="1">
      <c r="H630" s="429"/>
      <c r="I630" s="429"/>
      <c r="J630" s="429"/>
      <c r="K630" s="429"/>
      <c r="N630" s="430"/>
    </row>
    <row r="631" spans="8:14" s="291" customFormat="1" ht="20.25" customHeight="1">
      <c r="H631" s="429"/>
      <c r="I631" s="429"/>
      <c r="J631" s="429"/>
      <c r="K631" s="429"/>
      <c r="N631" s="430"/>
    </row>
    <row r="632" spans="8:14" s="291" customFormat="1" ht="20.25" customHeight="1">
      <c r="H632" s="429"/>
      <c r="I632" s="429"/>
      <c r="J632" s="429"/>
      <c r="K632" s="429"/>
      <c r="N632" s="430"/>
    </row>
    <row r="633" spans="8:14" s="291" customFormat="1" ht="20.25" customHeight="1">
      <c r="H633" s="429"/>
      <c r="I633" s="429"/>
      <c r="J633" s="429"/>
      <c r="K633" s="429"/>
      <c r="N633" s="430"/>
    </row>
    <row r="634" spans="8:14" s="291" customFormat="1" ht="20.25" customHeight="1">
      <c r="H634" s="429"/>
      <c r="I634" s="429"/>
      <c r="J634" s="429"/>
      <c r="K634" s="429"/>
      <c r="N634" s="430"/>
    </row>
    <row r="635" spans="8:14" s="291" customFormat="1" ht="20.25" customHeight="1">
      <c r="H635" s="429"/>
      <c r="I635" s="429"/>
      <c r="J635" s="429"/>
      <c r="K635" s="429"/>
      <c r="N635" s="430"/>
    </row>
    <row r="636" spans="8:14" s="291" customFormat="1" ht="20.25" customHeight="1">
      <c r="H636" s="429"/>
      <c r="I636" s="429"/>
      <c r="J636" s="429"/>
      <c r="K636" s="429"/>
      <c r="N636" s="430"/>
    </row>
    <row r="637" spans="8:14" s="291" customFormat="1" ht="20.25" customHeight="1">
      <c r="H637" s="429"/>
      <c r="I637" s="429"/>
      <c r="J637" s="429"/>
      <c r="K637" s="429"/>
      <c r="N637" s="430"/>
    </row>
    <row r="638" spans="8:14" s="291" customFormat="1" ht="20.25" customHeight="1">
      <c r="H638" s="429"/>
      <c r="I638" s="429"/>
      <c r="J638" s="429"/>
      <c r="K638" s="429"/>
      <c r="N638" s="430"/>
    </row>
    <row r="639" spans="8:14" s="291" customFormat="1" ht="20.25" customHeight="1">
      <c r="H639" s="429"/>
      <c r="I639" s="429"/>
      <c r="J639" s="429"/>
      <c r="K639" s="429"/>
      <c r="N639" s="430"/>
    </row>
    <row r="640" spans="8:14" s="291" customFormat="1" ht="20.25" customHeight="1">
      <c r="H640" s="429"/>
      <c r="I640" s="429"/>
      <c r="J640" s="429"/>
      <c r="K640" s="429"/>
      <c r="N640" s="430"/>
    </row>
    <row r="641" spans="8:14" s="291" customFormat="1" ht="20.25" customHeight="1">
      <c r="H641" s="429"/>
      <c r="I641" s="429"/>
      <c r="J641" s="429"/>
      <c r="K641" s="429"/>
      <c r="N641" s="430"/>
    </row>
    <row r="642" spans="8:14" s="291" customFormat="1" ht="20.25" customHeight="1">
      <c r="H642" s="429"/>
      <c r="I642" s="429"/>
      <c r="J642" s="429"/>
      <c r="K642" s="429"/>
      <c r="N642" s="430"/>
    </row>
    <row r="643" spans="8:14" s="291" customFormat="1" ht="20.25" customHeight="1">
      <c r="H643" s="429"/>
      <c r="I643" s="429"/>
      <c r="J643" s="429"/>
      <c r="K643" s="429"/>
      <c r="N643" s="430"/>
    </row>
    <row r="644" spans="8:14" s="291" customFormat="1" ht="20.25" customHeight="1">
      <c r="H644" s="429"/>
      <c r="I644" s="429"/>
      <c r="J644" s="429"/>
      <c r="K644" s="429"/>
      <c r="N644" s="430"/>
    </row>
    <row r="645" spans="8:14" s="291" customFormat="1" ht="20.25" customHeight="1">
      <c r="H645" s="429"/>
      <c r="I645" s="429"/>
      <c r="J645" s="429"/>
      <c r="K645" s="429"/>
      <c r="N645" s="430"/>
    </row>
    <row r="646" spans="8:14" s="291" customFormat="1" ht="20.25" customHeight="1">
      <c r="H646" s="429"/>
      <c r="I646" s="429"/>
      <c r="J646" s="429"/>
      <c r="K646" s="429"/>
      <c r="N646" s="430"/>
    </row>
    <row r="647" spans="8:14" s="291" customFormat="1" ht="20.25" customHeight="1">
      <c r="H647" s="429"/>
      <c r="I647" s="429"/>
      <c r="J647" s="429"/>
      <c r="K647" s="429"/>
      <c r="N647" s="430"/>
    </row>
    <row r="648" spans="8:14" s="291" customFormat="1" ht="20.25" customHeight="1">
      <c r="H648" s="429"/>
      <c r="I648" s="429"/>
      <c r="J648" s="429"/>
      <c r="K648" s="429"/>
      <c r="N648" s="430"/>
    </row>
    <row r="649" spans="8:14" s="291" customFormat="1" ht="20.25" customHeight="1">
      <c r="H649" s="429"/>
      <c r="I649" s="429"/>
      <c r="J649" s="429"/>
      <c r="K649" s="429"/>
      <c r="N649" s="430"/>
    </row>
    <row r="650" spans="8:14" s="291" customFormat="1" ht="20.25" customHeight="1">
      <c r="H650" s="429"/>
      <c r="I650" s="429"/>
      <c r="J650" s="429"/>
      <c r="K650" s="429"/>
      <c r="N650" s="430"/>
    </row>
    <row r="651" spans="8:14" s="291" customFormat="1" ht="20.25" customHeight="1">
      <c r="H651" s="429"/>
      <c r="I651" s="429"/>
      <c r="J651" s="429"/>
      <c r="K651" s="429"/>
      <c r="N651" s="430"/>
    </row>
    <row r="652" spans="8:14" s="291" customFormat="1" ht="20.25" customHeight="1">
      <c r="H652" s="429"/>
      <c r="I652" s="429"/>
      <c r="J652" s="429"/>
      <c r="K652" s="429"/>
      <c r="N652" s="430"/>
    </row>
    <row r="653" spans="8:14" s="291" customFormat="1" ht="20.25" customHeight="1">
      <c r="H653" s="429"/>
      <c r="I653" s="429"/>
      <c r="J653" s="429"/>
      <c r="K653" s="429"/>
      <c r="N653" s="430"/>
    </row>
    <row r="654" spans="8:14" s="291" customFormat="1" ht="20.25" customHeight="1">
      <c r="H654" s="429"/>
      <c r="I654" s="429"/>
      <c r="J654" s="429"/>
      <c r="K654" s="429"/>
      <c r="N654" s="430"/>
    </row>
    <row r="655" spans="8:14" s="291" customFormat="1" ht="20.25" customHeight="1">
      <c r="H655" s="429"/>
      <c r="I655" s="429"/>
      <c r="J655" s="429"/>
      <c r="K655" s="429"/>
      <c r="N655" s="430"/>
    </row>
    <row r="656" spans="8:14" s="291" customFormat="1" ht="20.25" customHeight="1">
      <c r="H656" s="429"/>
      <c r="I656" s="429"/>
      <c r="J656" s="429"/>
      <c r="K656" s="429"/>
      <c r="N656" s="430"/>
    </row>
    <row r="657" spans="8:14" s="291" customFormat="1" ht="20.25" customHeight="1">
      <c r="H657" s="429"/>
      <c r="I657" s="429"/>
      <c r="J657" s="429"/>
      <c r="K657" s="429"/>
      <c r="N657" s="430"/>
    </row>
    <row r="658" spans="8:14" s="291" customFormat="1" ht="20.25" customHeight="1">
      <c r="H658" s="429"/>
      <c r="I658" s="429"/>
      <c r="J658" s="429"/>
      <c r="K658" s="429"/>
      <c r="N658" s="430"/>
    </row>
    <row r="659" spans="8:14" s="291" customFormat="1" ht="20.25" customHeight="1">
      <c r="H659" s="429"/>
      <c r="I659" s="429"/>
      <c r="J659" s="429"/>
      <c r="K659" s="429"/>
      <c r="N659" s="430"/>
    </row>
    <row r="660" spans="8:14" s="291" customFormat="1" ht="20.25" customHeight="1">
      <c r="H660" s="429"/>
      <c r="I660" s="429"/>
      <c r="J660" s="429"/>
      <c r="K660" s="429"/>
      <c r="N660" s="430"/>
    </row>
    <row r="661" spans="8:14" s="291" customFormat="1" ht="20.25" customHeight="1">
      <c r="H661" s="429"/>
      <c r="I661" s="429"/>
      <c r="J661" s="429"/>
      <c r="K661" s="429"/>
      <c r="N661" s="430"/>
    </row>
    <row r="662" spans="8:14" s="291" customFormat="1" ht="20.25" customHeight="1">
      <c r="H662" s="429"/>
      <c r="I662" s="429"/>
      <c r="J662" s="429"/>
      <c r="K662" s="429"/>
      <c r="N662" s="430"/>
    </row>
    <row r="663" spans="8:14" s="291" customFormat="1" ht="20.25" customHeight="1">
      <c r="H663" s="429"/>
      <c r="I663" s="429"/>
      <c r="J663" s="429"/>
      <c r="K663" s="429"/>
      <c r="N663" s="430"/>
    </row>
    <row r="664" spans="8:14" s="291" customFormat="1" ht="20.25" customHeight="1">
      <c r="H664" s="429"/>
      <c r="I664" s="429"/>
      <c r="J664" s="429"/>
      <c r="K664" s="429"/>
      <c r="N664" s="430"/>
    </row>
    <row r="665" spans="8:14" s="291" customFormat="1" ht="20.25" customHeight="1">
      <c r="H665" s="429"/>
      <c r="I665" s="429"/>
      <c r="J665" s="429"/>
      <c r="K665" s="429"/>
      <c r="N665" s="430"/>
    </row>
    <row r="666" spans="8:14" s="291" customFormat="1" ht="20.25" customHeight="1">
      <c r="H666" s="429"/>
      <c r="I666" s="429"/>
      <c r="J666" s="429"/>
      <c r="K666" s="429"/>
      <c r="N666" s="430"/>
    </row>
    <row r="667" spans="8:14" s="291" customFormat="1" ht="20.25" customHeight="1">
      <c r="H667" s="429"/>
      <c r="I667" s="429"/>
      <c r="J667" s="429"/>
      <c r="K667" s="429"/>
      <c r="N667" s="430"/>
    </row>
    <row r="668" spans="8:14" s="291" customFormat="1" ht="20.25" customHeight="1">
      <c r="H668" s="429"/>
      <c r="I668" s="429"/>
      <c r="J668" s="429"/>
      <c r="K668" s="429"/>
      <c r="N668" s="430"/>
    </row>
    <row r="669" spans="8:14" s="291" customFormat="1" ht="20.25" customHeight="1">
      <c r="H669" s="429"/>
      <c r="I669" s="429"/>
      <c r="J669" s="429"/>
      <c r="K669" s="429"/>
      <c r="N669" s="430"/>
    </row>
    <row r="670" spans="8:14" s="291" customFormat="1" ht="20.25" customHeight="1">
      <c r="H670" s="429"/>
      <c r="I670" s="429"/>
      <c r="J670" s="429"/>
      <c r="K670" s="429"/>
      <c r="N670" s="430"/>
    </row>
    <row r="671" spans="8:14" s="291" customFormat="1" ht="20.25" customHeight="1">
      <c r="H671" s="429"/>
      <c r="I671" s="429"/>
      <c r="J671" s="429"/>
      <c r="K671" s="429"/>
      <c r="N671" s="430"/>
    </row>
    <row r="672" spans="8:14" s="291" customFormat="1" ht="20.25" customHeight="1">
      <c r="H672" s="429"/>
      <c r="I672" s="429"/>
      <c r="J672" s="429"/>
      <c r="K672" s="429"/>
      <c r="N672" s="430"/>
    </row>
    <row r="673" spans="8:14" s="291" customFormat="1" ht="20.25" customHeight="1">
      <c r="H673" s="429"/>
      <c r="I673" s="429"/>
      <c r="J673" s="429"/>
      <c r="K673" s="429"/>
      <c r="N673" s="430"/>
    </row>
    <row r="674" spans="8:14" s="291" customFormat="1" ht="20.25" customHeight="1">
      <c r="H674" s="429"/>
      <c r="I674" s="429"/>
      <c r="J674" s="429"/>
      <c r="K674" s="429"/>
      <c r="N674" s="430"/>
    </row>
    <row r="675" spans="8:14" s="291" customFormat="1" ht="20.25" customHeight="1">
      <c r="H675" s="429"/>
      <c r="I675" s="429"/>
      <c r="J675" s="429"/>
      <c r="K675" s="429"/>
      <c r="N675" s="430"/>
    </row>
    <row r="676" spans="8:14" s="291" customFormat="1" ht="20.25" customHeight="1">
      <c r="H676" s="429"/>
      <c r="I676" s="429"/>
      <c r="J676" s="429"/>
      <c r="K676" s="429"/>
      <c r="N676" s="430"/>
    </row>
    <row r="677" spans="8:14" s="291" customFormat="1" ht="20.25" customHeight="1">
      <c r="H677" s="429"/>
      <c r="I677" s="429"/>
      <c r="J677" s="429"/>
      <c r="K677" s="429"/>
      <c r="N677" s="430"/>
    </row>
    <row r="678" spans="8:14" s="291" customFormat="1" ht="20.25" customHeight="1">
      <c r="H678" s="429"/>
      <c r="I678" s="429"/>
      <c r="J678" s="429"/>
      <c r="K678" s="429"/>
      <c r="N678" s="430"/>
    </row>
    <row r="679" spans="8:14" s="291" customFormat="1" ht="20.25" customHeight="1">
      <c r="H679" s="429"/>
      <c r="I679" s="429"/>
      <c r="J679" s="429"/>
      <c r="K679" s="429"/>
      <c r="N679" s="430"/>
    </row>
    <row r="680" spans="8:14" s="291" customFormat="1" ht="20.25" customHeight="1">
      <c r="H680" s="429"/>
      <c r="I680" s="429"/>
      <c r="J680" s="429"/>
      <c r="K680" s="429"/>
      <c r="N680" s="430"/>
    </row>
    <row r="681" spans="8:14" s="291" customFormat="1" ht="20.25" customHeight="1">
      <c r="H681" s="429"/>
      <c r="I681" s="429"/>
      <c r="J681" s="429"/>
      <c r="K681" s="429"/>
      <c r="N681" s="430"/>
    </row>
    <row r="682" spans="8:14" s="291" customFormat="1" ht="20.25" customHeight="1">
      <c r="H682" s="429"/>
      <c r="I682" s="429"/>
      <c r="J682" s="429"/>
      <c r="K682" s="429"/>
      <c r="N682" s="430"/>
    </row>
    <row r="683" spans="8:14" s="291" customFormat="1" ht="20.25" customHeight="1">
      <c r="H683" s="429"/>
      <c r="I683" s="429"/>
      <c r="J683" s="429"/>
      <c r="K683" s="429"/>
      <c r="N683" s="430"/>
    </row>
    <row r="684" spans="8:14" s="291" customFormat="1" ht="20.25" customHeight="1">
      <c r="H684" s="429"/>
      <c r="I684" s="429"/>
      <c r="J684" s="429"/>
      <c r="K684" s="429"/>
      <c r="N684" s="430"/>
    </row>
    <row r="685" spans="8:14" s="291" customFormat="1" ht="20.25" customHeight="1">
      <c r="H685" s="429"/>
      <c r="I685" s="429"/>
      <c r="J685" s="429"/>
      <c r="K685" s="429"/>
      <c r="N685" s="430"/>
    </row>
    <row r="686" spans="8:14" s="291" customFormat="1" ht="20.25" customHeight="1">
      <c r="H686" s="429"/>
      <c r="I686" s="429"/>
      <c r="J686" s="429"/>
      <c r="K686" s="429"/>
      <c r="N686" s="430"/>
    </row>
    <row r="687" spans="8:14" s="291" customFormat="1" ht="20.25" customHeight="1">
      <c r="H687" s="429"/>
      <c r="I687" s="429"/>
      <c r="J687" s="429"/>
      <c r="K687" s="429"/>
      <c r="N687" s="430"/>
    </row>
    <row r="688" spans="8:14" s="291" customFormat="1" ht="20.25" customHeight="1">
      <c r="H688" s="429"/>
      <c r="I688" s="429"/>
      <c r="J688" s="429"/>
      <c r="K688" s="429"/>
      <c r="N688" s="430"/>
    </row>
    <row r="689" spans="8:14" s="291" customFormat="1" ht="20.25" customHeight="1">
      <c r="H689" s="429"/>
      <c r="I689" s="429"/>
      <c r="J689" s="429"/>
      <c r="K689" s="429"/>
      <c r="N689" s="430"/>
    </row>
    <row r="690" spans="8:14" s="291" customFormat="1" ht="20.25" customHeight="1">
      <c r="H690" s="429"/>
      <c r="I690" s="429"/>
      <c r="J690" s="429"/>
      <c r="K690" s="429"/>
      <c r="N690" s="430"/>
    </row>
    <row r="691" spans="8:14" s="291" customFormat="1" ht="20.25" customHeight="1">
      <c r="H691" s="429"/>
      <c r="I691" s="429"/>
      <c r="J691" s="429"/>
      <c r="K691" s="429"/>
      <c r="N691" s="430"/>
    </row>
    <row r="692" spans="8:14" s="291" customFormat="1" ht="20.25" customHeight="1">
      <c r="H692" s="429"/>
      <c r="I692" s="429"/>
      <c r="J692" s="429"/>
      <c r="K692" s="429"/>
      <c r="N692" s="430"/>
    </row>
    <row r="693" spans="8:14" s="291" customFormat="1" ht="20.25" customHeight="1">
      <c r="H693" s="429"/>
      <c r="I693" s="429"/>
      <c r="J693" s="429"/>
      <c r="K693" s="429"/>
      <c r="N693" s="430"/>
    </row>
    <row r="694" spans="8:14" s="291" customFormat="1" ht="20.25" customHeight="1">
      <c r="H694" s="429"/>
      <c r="I694" s="429"/>
      <c r="J694" s="429"/>
      <c r="K694" s="429"/>
      <c r="N694" s="430"/>
    </row>
    <row r="695" spans="8:14" s="291" customFormat="1" ht="20.25" customHeight="1">
      <c r="H695" s="429"/>
      <c r="I695" s="429"/>
      <c r="J695" s="429"/>
      <c r="K695" s="429"/>
      <c r="N695" s="430"/>
    </row>
    <row r="696" spans="8:14" s="291" customFormat="1" ht="20.25" customHeight="1">
      <c r="H696" s="429"/>
      <c r="I696" s="429"/>
      <c r="J696" s="429"/>
      <c r="K696" s="429"/>
      <c r="N696" s="430"/>
    </row>
    <row r="697" spans="8:14" s="291" customFormat="1" ht="20.25" customHeight="1">
      <c r="H697" s="429"/>
      <c r="I697" s="429"/>
      <c r="J697" s="429"/>
      <c r="K697" s="429"/>
      <c r="N697" s="430"/>
    </row>
    <row r="698" spans="8:14" s="291" customFormat="1" ht="20.25" customHeight="1">
      <c r="H698" s="429"/>
      <c r="I698" s="429"/>
      <c r="J698" s="429"/>
      <c r="K698" s="429"/>
      <c r="N698" s="430"/>
    </row>
    <row r="699" spans="8:14" s="291" customFormat="1" ht="20.25" customHeight="1">
      <c r="H699" s="429"/>
      <c r="I699" s="429"/>
      <c r="J699" s="429"/>
      <c r="K699" s="429"/>
      <c r="N699" s="430"/>
    </row>
    <row r="700" spans="8:14" s="291" customFormat="1" ht="20.25" customHeight="1">
      <c r="H700" s="429"/>
      <c r="I700" s="429"/>
      <c r="J700" s="429"/>
      <c r="K700" s="429"/>
      <c r="N700" s="430"/>
    </row>
    <row r="701" spans="8:14" s="291" customFormat="1" ht="20.25" customHeight="1">
      <c r="H701" s="429"/>
      <c r="I701" s="429"/>
      <c r="J701" s="429"/>
      <c r="K701" s="429"/>
      <c r="N701" s="430"/>
    </row>
    <row r="702" spans="8:14" s="291" customFormat="1" ht="20.25" customHeight="1">
      <c r="H702" s="429"/>
      <c r="I702" s="429"/>
      <c r="J702" s="429"/>
      <c r="K702" s="429"/>
      <c r="N702" s="430"/>
    </row>
    <row r="703" spans="8:14" s="291" customFormat="1" ht="20.25" customHeight="1">
      <c r="H703" s="429"/>
      <c r="I703" s="429"/>
      <c r="J703" s="429"/>
      <c r="K703" s="429"/>
      <c r="N703" s="430"/>
    </row>
    <row r="704" spans="8:14" s="291" customFormat="1" ht="20.25" customHeight="1">
      <c r="H704" s="429"/>
      <c r="I704" s="429"/>
      <c r="J704" s="429"/>
      <c r="K704" s="429"/>
      <c r="N704" s="430"/>
    </row>
    <row r="705" spans="8:14" s="291" customFormat="1" ht="20.25" customHeight="1">
      <c r="H705" s="429"/>
      <c r="I705" s="429"/>
      <c r="J705" s="429"/>
      <c r="K705" s="429"/>
      <c r="N705" s="430"/>
    </row>
    <row r="706" spans="8:14" s="291" customFormat="1" ht="20.25" customHeight="1">
      <c r="H706" s="429"/>
      <c r="I706" s="429"/>
      <c r="J706" s="429"/>
      <c r="K706" s="429"/>
      <c r="N706" s="430"/>
    </row>
    <row r="707" spans="8:14" s="291" customFormat="1" ht="20.25" customHeight="1">
      <c r="H707" s="429"/>
      <c r="I707" s="429"/>
      <c r="J707" s="429"/>
      <c r="K707" s="429"/>
      <c r="N707" s="430"/>
    </row>
    <row r="708" spans="8:14" s="291" customFormat="1" ht="20.25" customHeight="1">
      <c r="H708" s="429"/>
      <c r="I708" s="429"/>
      <c r="J708" s="429"/>
      <c r="K708" s="429"/>
      <c r="N708" s="430"/>
    </row>
    <row r="709" spans="8:14" s="291" customFormat="1" ht="20.25" customHeight="1">
      <c r="H709" s="429"/>
      <c r="I709" s="429"/>
      <c r="J709" s="429"/>
      <c r="K709" s="429"/>
      <c r="N709" s="430"/>
    </row>
    <row r="710" spans="8:14" s="291" customFormat="1" ht="20.25" customHeight="1">
      <c r="H710" s="429"/>
      <c r="I710" s="429"/>
      <c r="J710" s="429"/>
      <c r="K710" s="429"/>
      <c r="N710" s="430"/>
    </row>
    <row r="711" spans="8:14" s="291" customFormat="1" ht="20.25" customHeight="1">
      <c r="H711" s="429"/>
      <c r="I711" s="429"/>
      <c r="J711" s="429"/>
      <c r="K711" s="429"/>
      <c r="N711" s="430"/>
    </row>
    <row r="712" spans="8:14" s="291" customFormat="1" ht="20.25" customHeight="1">
      <c r="H712" s="429"/>
      <c r="I712" s="429"/>
      <c r="J712" s="429"/>
      <c r="K712" s="429"/>
      <c r="N712" s="430"/>
    </row>
    <row r="713" spans="8:14" s="291" customFormat="1" ht="20.25" customHeight="1">
      <c r="H713" s="429"/>
      <c r="I713" s="429"/>
      <c r="J713" s="429"/>
      <c r="K713" s="429"/>
      <c r="N713" s="430"/>
    </row>
    <row r="714" spans="8:14" s="291" customFormat="1" ht="20.25" customHeight="1">
      <c r="H714" s="429"/>
      <c r="I714" s="429"/>
      <c r="J714" s="429"/>
      <c r="K714" s="429"/>
      <c r="N714" s="430"/>
    </row>
    <row r="715" spans="8:14" s="291" customFormat="1" ht="20.25" customHeight="1">
      <c r="H715" s="429"/>
      <c r="I715" s="429"/>
      <c r="J715" s="429"/>
      <c r="K715" s="429"/>
      <c r="N715" s="430"/>
    </row>
    <row r="716" spans="8:14" s="291" customFormat="1" ht="20.25" customHeight="1">
      <c r="H716" s="429"/>
      <c r="I716" s="429"/>
      <c r="J716" s="429"/>
      <c r="K716" s="429"/>
      <c r="N716" s="430"/>
    </row>
    <row r="717" spans="8:14" s="291" customFormat="1" ht="20.25" customHeight="1">
      <c r="H717" s="429"/>
      <c r="I717" s="429"/>
      <c r="J717" s="429"/>
      <c r="K717" s="429"/>
      <c r="N717" s="430"/>
    </row>
    <row r="718" spans="8:14" s="291" customFormat="1" ht="20.25" customHeight="1">
      <c r="H718" s="429"/>
      <c r="I718" s="429"/>
      <c r="J718" s="429"/>
      <c r="K718" s="429"/>
      <c r="N718" s="430"/>
    </row>
    <row r="719" spans="8:14" s="291" customFormat="1" ht="20.25" customHeight="1">
      <c r="H719" s="429"/>
      <c r="I719" s="429"/>
      <c r="J719" s="429"/>
      <c r="K719" s="429"/>
      <c r="N719" s="430"/>
    </row>
    <row r="720" spans="8:14" s="291" customFormat="1" ht="20.25" customHeight="1">
      <c r="H720" s="429"/>
      <c r="I720" s="429"/>
      <c r="J720" s="429"/>
      <c r="K720" s="429"/>
      <c r="N720" s="430"/>
    </row>
    <row r="721" spans="8:14" s="291" customFormat="1" ht="20.25" customHeight="1">
      <c r="H721" s="429"/>
      <c r="I721" s="429"/>
      <c r="J721" s="429"/>
      <c r="K721" s="429"/>
      <c r="N721" s="430"/>
    </row>
    <row r="722" spans="8:14" s="291" customFormat="1" ht="20.25" customHeight="1">
      <c r="H722" s="429"/>
      <c r="I722" s="429"/>
      <c r="J722" s="429"/>
      <c r="K722" s="429"/>
      <c r="N722" s="430"/>
    </row>
    <row r="723" spans="8:14" s="291" customFormat="1" ht="20.25" customHeight="1">
      <c r="H723" s="429"/>
      <c r="I723" s="429"/>
      <c r="J723" s="429"/>
      <c r="K723" s="429"/>
      <c r="N723" s="430"/>
    </row>
    <row r="724" spans="8:14" s="291" customFormat="1" ht="20.25" customHeight="1">
      <c r="H724" s="429"/>
      <c r="I724" s="429"/>
      <c r="J724" s="429"/>
      <c r="K724" s="429"/>
      <c r="N724" s="430"/>
    </row>
    <row r="725" spans="8:14" s="291" customFormat="1" ht="20.25" customHeight="1">
      <c r="H725" s="429"/>
      <c r="I725" s="429"/>
      <c r="J725" s="429"/>
      <c r="K725" s="429"/>
      <c r="N725" s="430"/>
    </row>
    <row r="726" spans="8:14" s="291" customFormat="1" ht="20.25" customHeight="1">
      <c r="H726" s="429"/>
      <c r="I726" s="429"/>
      <c r="J726" s="429"/>
      <c r="K726" s="429"/>
      <c r="N726" s="430"/>
    </row>
    <row r="727" spans="8:14" s="291" customFormat="1" ht="20.25" customHeight="1">
      <c r="H727" s="429"/>
      <c r="I727" s="429"/>
      <c r="J727" s="429"/>
      <c r="K727" s="429"/>
      <c r="N727" s="430"/>
    </row>
    <row r="728" spans="8:14" s="291" customFormat="1" ht="20.25" customHeight="1">
      <c r="H728" s="429"/>
      <c r="I728" s="429"/>
      <c r="J728" s="429"/>
      <c r="K728" s="429"/>
      <c r="N728" s="430"/>
    </row>
    <row r="729" spans="8:14" s="291" customFormat="1" ht="20.25" customHeight="1">
      <c r="H729" s="429"/>
      <c r="I729" s="429"/>
      <c r="J729" s="429"/>
      <c r="K729" s="429"/>
      <c r="N729" s="430"/>
    </row>
    <row r="730" spans="8:14" s="291" customFormat="1" ht="20.25" customHeight="1">
      <c r="H730" s="429"/>
      <c r="I730" s="429"/>
      <c r="J730" s="429"/>
      <c r="K730" s="429"/>
      <c r="N730" s="430"/>
    </row>
    <row r="731" spans="8:14" s="291" customFormat="1" ht="20.25" customHeight="1">
      <c r="H731" s="429"/>
      <c r="I731" s="429"/>
      <c r="J731" s="429"/>
      <c r="K731" s="429"/>
      <c r="N731" s="430"/>
    </row>
    <row r="732" spans="8:14" s="291" customFormat="1" ht="20.25" customHeight="1">
      <c r="H732" s="429"/>
      <c r="I732" s="429"/>
      <c r="J732" s="429"/>
      <c r="K732" s="429"/>
      <c r="N732" s="430"/>
    </row>
    <row r="733" spans="8:14" s="291" customFormat="1" ht="20.25" customHeight="1">
      <c r="H733" s="429"/>
      <c r="I733" s="429"/>
      <c r="J733" s="429"/>
      <c r="K733" s="429"/>
      <c r="N733" s="430"/>
    </row>
    <row r="734" spans="8:14" s="291" customFormat="1" ht="20.25" customHeight="1">
      <c r="H734" s="429"/>
      <c r="I734" s="429"/>
      <c r="J734" s="429"/>
      <c r="K734" s="429"/>
      <c r="N734" s="430"/>
    </row>
    <row r="735" spans="8:14" s="291" customFormat="1" ht="20.25" customHeight="1">
      <c r="H735" s="429"/>
      <c r="I735" s="429"/>
      <c r="J735" s="429"/>
      <c r="K735" s="429"/>
      <c r="N735" s="430"/>
    </row>
    <row r="736" spans="8:14" s="291" customFormat="1" ht="20.25" customHeight="1">
      <c r="H736" s="429"/>
      <c r="I736" s="429"/>
      <c r="J736" s="429"/>
      <c r="K736" s="429"/>
      <c r="N736" s="430"/>
    </row>
    <row r="737" spans="8:14" s="291" customFormat="1" ht="20.25" customHeight="1">
      <c r="H737" s="429"/>
      <c r="I737" s="429"/>
      <c r="J737" s="429"/>
      <c r="K737" s="429"/>
      <c r="N737" s="430"/>
    </row>
    <row r="738" spans="8:14" s="291" customFormat="1" ht="20.25" customHeight="1">
      <c r="H738" s="429"/>
      <c r="I738" s="429"/>
      <c r="J738" s="429"/>
      <c r="K738" s="429"/>
      <c r="N738" s="430"/>
    </row>
    <row r="739" spans="8:14" s="291" customFormat="1" ht="20.25" customHeight="1">
      <c r="H739" s="429"/>
      <c r="I739" s="429"/>
      <c r="J739" s="429"/>
      <c r="K739" s="429"/>
      <c r="N739" s="430"/>
    </row>
    <row r="740" spans="8:14" s="291" customFormat="1" ht="20.25" customHeight="1">
      <c r="H740" s="429"/>
      <c r="I740" s="429"/>
      <c r="J740" s="429"/>
      <c r="K740" s="429"/>
      <c r="N740" s="430"/>
    </row>
    <row r="741" spans="8:14" s="291" customFormat="1" ht="20.25" customHeight="1">
      <c r="H741" s="429"/>
      <c r="I741" s="429"/>
      <c r="J741" s="429"/>
      <c r="K741" s="429"/>
      <c r="N741" s="430"/>
    </row>
    <row r="742" spans="8:14" s="291" customFormat="1" ht="20.25" customHeight="1">
      <c r="H742" s="429"/>
      <c r="I742" s="429"/>
      <c r="J742" s="429"/>
      <c r="K742" s="429"/>
      <c r="N742" s="430"/>
    </row>
    <row r="743" spans="8:14" s="291" customFormat="1" ht="20.25" customHeight="1">
      <c r="H743" s="429"/>
      <c r="I743" s="429"/>
      <c r="J743" s="429"/>
      <c r="K743" s="429"/>
      <c r="N743" s="430"/>
    </row>
    <row r="744" spans="8:14" s="291" customFormat="1" ht="20.25" customHeight="1">
      <c r="H744" s="429"/>
      <c r="I744" s="429"/>
      <c r="J744" s="429"/>
      <c r="K744" s="429"/>
      <c r="N744" s="430"/>
    </row>
    <row r="745" spans="8:14" s="291" customFormat="1" ht="20.25" customHeight="1">
      <c r="H745" s="429"/>
      <c r="I745" s="429"/>
      <c r="J745" s="429"/>
      <c r="K745" s="429"/>
      <c r="N745" s="430"/>
    </row>
    <row r="746" spans="8:14" s="291" customFormat="1" ht="20.25" customHeight="1">
      <c r="H746" s="429"/>
      <c r="I746" s="429"/>
      <c r="J746" s="429"/>
      <c r="K746" s="429"/>
      <c r="N746" s="430"/>
    </row>
    <row r="747" spans="8:14" s="291" customFormat="1" ht="20.25" customHeight="1">
      <c r="H747" s="429"/>
      <c r="I747" s="429"/>
      <c r="J747" s="429"/>
      <c r="K747" s="429"/>
      <c r="N747" s="430"/>
    </row>
    <row r="748" spans="8:14" s="291" customFormat="1" ht="20.25" customHeight="1">
      <c r="H748" s="429"/>
      <c r="I748" s="429"/>
      <c r="J748" s="429"/>
      <c r="K748" s="429"/>
      <c r="N748" s="430"/>
    </row>
    <row r="749" spans="8:14" s="291" customFormat="1" ht="20.25" customHeight="1">
      <c r="H749" s="429"/>
      <c r="I749" s="429"/>
      <c r="J749" s="429"/>
      <c r="K749" s="429"/>
      <c r="N749" s="430"/>
    </row>
    <row r="750" spans="8:14" s="291" customFormat="1" ht="20.25" customHeight="1">
      <c r="H750" s="429"/>
      <c r="I750" s="429"/>
      <c r="J750" s="429"/>
      <c r="K750" s="429"/>
      <c r="N750" s="430"/>
    </row>
    <row r="751" spans="8:14" s="291" customFormat="1" ht="20.25" customHeight="1">
      <c r="H751" s="429"/>
      <c r="I751" s="429"/>
      <c r="J751" s="429"/>
      <c r="K751" s="429"/>
      <c r="N751" s="430"/>
    </row>
    <row r="752" spans="8:14" s="291" customFormat="1" ht="20.25" customHeight="1">
      <c r="H752" s="429"/>
      <c r="I752" s="429"/>
      <c r="J752" s="429"/>
      <c r="K752" s="429"/>
      <c r="N752" s="430"/>
    </row>
    <row r="753" spans="8:14" s="291" customFormat="1" ht="20.25" customHeight="1">
      <c r="H753" s="429"/>
      <c r="I753" s="429"/>
      <c r="J753" s="429"/>
      <c r="K753" s="429"/>
      <c r="N753" s="430"/>
    </row>
    <row r="754" spans="8:14" s="291" customFormat="1" ht="20.25" customHeight="1">
      <c r="H754" s="429"/>
      <c r="I754" s="429"/>
      <c r="J754" s="429"/>
      <c r="K754" s="429"/>
      <c r="N754" s="430"/>
    </row>
    <row r="755" spans="8:14" s="291" customFormat="1" ht="20.25" customHeight="1">
      <c r="H755" s="429"/>
      <c r="I755" s="429"/>
      <c r="J755" s="429"/>
      <c r="K755" s="429"/>
      <c r="N755" s="430"/>
    </row>
    <row r="756" spans="8:14" s="291" customFormat="1" ht="20.25" customHeight="1">
      <c r="H756" s="429"/>
      <c r="I756" s="429"/>
      <c r="J756" s="429"/>
      <c r="K756" s="429"/>
      <c r="N756" s="430"/>
    </row>
    <row r="757" spans="8:14" s="291" customFormat="1" ht="20.25" customHeight="1">
      <c r="H757" s="429"/>
      <c r="I757" s="429"/>
      <c r="J757" s="429"/>
      <c r="K757" s="429"/>
      <c r="N757" s="430"/>
    </row>
    <row r="758" spans="8:14" s="291" customFormat="1" ht="20.25" customHeight="1">
      <c r="H758" s="429"/>
      <c r="I758" s="429"/>
      <c r="J758" s="429"/>
      <c r="K758" s="429"/>
      <c r="N758" s="430"/>
    </row>
    <row r="759" spans="8:14" s="291" customFormat="1" ht="20.25" customHeight="1">
      <c r="H759" s="429"/>
      <c r="I759" s="429"/>
      <c r="J759" s="429"/>
      <c r="K759" s="429"/>
      <c r="N759" s="430"/>
    </row>
    <row r="760" spans="8:14" s="291" customFormat="1" ht="20.25" customHeight="1">
      <c r="H760" s="429"/>
      <c r="I760" s="429"/>
      <c r="J760" s="429"/>
      <c r="K760" s="429"/>
      <c r="N760" s="430"/>
    </row>
    <row r="761" spans="8:14" s="291" customFormat="1" ht="20.25" customHeight="1">
      <c r="H761" s="429"/>
      <c r="I761" s="429"/>
      <c r="J761" s="429"/>
      <c r="K761" s="429"/>
      <c r="N761" s="430"/>
    </row>
    <row r="762" spans="8:14" s="291" customFormat="1" ht="20.25" customHeight="1">
      <c r="H762" s="429"/>
      <c r="I762" s="429"/>
      <c r="J762" s="429"/>
      <c r="K762" s="429"/>
      <c r="N762" s="430"/>
    </row>
    <row r="763" spans="8:14" s="291" customFormat="1" ht="20.25" customHeight="1">
      <c r="H763" s="429"/>
      <c r="I763" s="429"/>
      <c r="J763" s="429"/>
      <c r="K763" s="429"/>
      <c r="N763" s="430"/>
    </row>
    <row r="764" spans="8:14" s="291" customFormat="1" ht="20.25" customHeight="1">
      <c r="H764" s="429"/>
      <c r="I764" s="429"/>
      <c r="J764" s="429"/>
      <c r="K764" s="429"/>
      <c r="N764" s="430"/>
    </row>
    <row r="765" spans="8:14" s="291" customFormat="1" ht="20.25" customHeight="1">
      <c r="H765" s="429"/>
      <c r="I765" s="429"/>
      <c r="J765" s="429"/>
      <c r="K765" s="429"/>
      <c r="N765" s="430"/>
    </row>
    <row r="766" spans="8:14" s="291" customFormat="1" ht="20.25" customHeight="1">
      <c r="H766" s="429"/>
      <c r="I766" s="429"/>
      <c r="J766" s="429"/>
      <c r="K766" s="429"/>
      <c r="N766" s="430"/>
    </row>
    <row r="767" spans="8:14" s="291" customFormat="1" ht="20.25" customHeight="1">
      <c r="H767" s="429"/>
      <c r="I767" s="429"/>
      <c r="J767" s="429"/>
      <c r="K767" s="429"/>
      <c r="N767" s="430"/>
    </row>
    <row r="768" spans="8:14" s="291" customFormat="1" ht="20.25" customHeight="1">
      <c r="H768" s="429"/>
      <c r="I768" s="429"/>
      <c r="J768" s="429"/>
      <c r="K768" s="429"/>
      <c r="N768" s="430"/>
    </row>
    <row r="769" spans="8:14" s="291" customFormat="1" ht="20.25" customHeight="1">
      <c r="H769" s="429"/>
      <c r="I769" s="429"/>
      <c r="J769" s="429"/>
      <c r="K769" s="429"/>
      <c r="N769" s="430"/>
    </row>
    <row r="770" spans="8:14" s="291" customFormat="1" ht="20.25" customHeight="1">
      <c r="H770" s="429"/>
      <c r="I770" s="429"/>
      <c r="J770" s="429"/>
      <c r="K770" s="429"/>
      <c r="N770" s="430"/>
    </row>
    <row r="771" spans="8:14" s="291" customFormat="1" ht="20.25" customHeight="1">
      <c r="H771" s="429"/>
      <c r="I771" s="429"/>
      <c r="J771" s="429"/>
      <c r="K771" s="429"/>
      <c r="N771" s="430"/>
    </row>
    <row r="772" spans="8:14" s="291" customFormat="1" ht="20.25" customHeight="1">
      <c r="H772" s="429"/>
      <c r="I772" s="429"/>
      <c r="J772" s="429"/>
      <c r="K772" s="429"/>
      <c r="N772" s="430"/>
    </row>
    <row r="773" spans="8:14" s="291" customFormat="1" ht="20.25" customHeight="1">
      <c r="H773" s="429"/>
      <c r="I773" s="429"/>
      <c r="J773" s="429"/>
      <c r="K773" s="429"/>
      <c r="N773" s="430"/>
    </row>
    <row r="774" spans="8:14" s="291" customFormat="1" ht="20.25" customHeight="1">
      <c r="H774" s="429"/>
      <c r="I774" s="429"/>
      <c r="J774" s="429"/>
      <c r="K774" s="429"/>
      <c r="N774" s="430"/>
    </row>
    <row r="775" spans="8:14" s="291" customFormat="1" ht="20.25" customHeight="1">
      <c r="H775" s="429"/>
      <c r="I775" s="429"/>
      <c r="J775" s="429"/>
      <c r="K775" s="429"/>
      <c r="N775" s="430"/>
    </row>
    <row r="776" spans="8:14" s="291" customFormat="1" ht="20.25" customHeight="1">
      <c r="H776" s="429"/>
      <c r="I776" s="429"/>
      <c r="J776" s="429"/>
      <c r="K776" s="429"/>
      <c r="N776" s="430"/>
    </row>
    <row r="777" spans="8:14" s="291" customFormat="1" ht="20.25" customHeight="1">
      <c r="H777" s="429"/>
      <c r="I777" s="429"/>
      <c r="J777" s="429"/>
      <c r="K777" s="429"/>
      <c r="N777" s="430"/>
    </row>
    <row r="778" spans="8:14" s="291" customFormat="1" ht="20.25" customHeight="1">
      <c r="H778" s="429"/>
      <c r="I778" s="429"/>
      <c r="J778" s="429"/>
      <c r="K778" s="429"/>
      <c r="N778" s="430"/>
    </row>
    <row r="779" spans="8:14" s="291" customFormat="1" ht="20.25" customHeight="1">
      <c r="H779" s="429"/>
      <c r="I779" s="429"/>
      <c r="J779" s="429"/>
      <c r="K779" s="429"/>
      <c r="N779" s="430"/>
    </row>
    <row r="780" spans="8:14" s="291" customFormat="1" ht="20.25" customHeight="1">
      <c r="H780" s="429"/>
      <c r="I780" s="429"/>
      <c r="J780" s="429"/>
      <c r="K780" s="429"/>
      <c r="N780" s="430"/>
    </row>
    <row r="781" spans="8:14" s="291" customFormat="1" ht="20.25" customHeight="1">
      <c r="H781" s="429"/>
      <c r="I781" s="429"/>
      <c r="J781" s="429"/>
      <c r="K781" s="429"/>
      <c r="N781" s="430"/>
    </row>
    <row r="782" spans="8:14" s="291" customFormat="1" ht="20.25" customHeight="1">
      <c r="H782" s="429"/>
      <c r="I782" s="429"/>
      <c r="J782" s="429"/>
      <c r="K782" s="429"/>
      <c r="N782" s="430"/>
    </row>
    <row r="783" spans="8:14" s="291" customFormat="1" ht="20.25" customHeight="1">
      <c r="H783" s="429"/>
      <c r="I783" s="429"/>
      <c r="J783" s="429"/>
      <c r="K783" s="429"/>
      <c r="N783" s="430"/>
    </row>
    <row r="784" spans="8:14" s="291" customFormat="1" ht="20.25" customHeight="1">
      <c r="H784" s="429"/>
      <c r="I784" s="429"/>
      <c r="J784" s="429"/>
      <c r="K784" s="429"/>
      <c r="N784" s="430"/>
    </row>
    <row r="785" spans="8:14" s="291" customFormat="1" ht="20.25" customHeight="1">
      <c r="H785" s="429"/>
      <c r="I785" s="429"/>
      <c r="J785" s="429"/>
      <c r="K785" s="429"/>
      <c r="N785" s="430"/>
    </row>
    <row r="786" spans="8:14" s="291" customFormat="1" ht="20.25" customHeight="1">
      <c r="H786" s="429"/>
      <c r="I786" s="429"/>
      <c r="J786" s="429"/>
      <c r="K786" s="429"/>
      <c r="N786" s="430"/>
    </row>
    <row r="787" spans="8:14" s="291" customFormat="1" ht="20.25" customHeight="1">
      <c r="H787" s="429"/>
      <c r="I787" s="429"/>
      <c r="J787" s="429"/>
      <c r="K787" s="429"/>
      <c r="N787" s="430"/>
    </row>
    <row r="788" spans="8:14" s="291" customFormat="1" ht="20.25" customHeight="1">
      <c r="H788" s="429"/>
      <c r="I788" s="429"/>
      <c r="J788" s="429"/>
      <c r="K788" s="429"/>
      <c r="N788" s="430"/>
    </row>
    <row r="789" spans="8:14" s="291" customFormat="1" ht="20.25" customHeight="1">
      <c r="H789" s="429"/>
      <c r="I789" s="429"/>
      <c r="J789" s="429"/>
      <c r="K789" s="429"/>
      <c r="N789" s="430"/>
    </row>
    <row r="790" spans="8:14" s="291" customFormat="1" ht="20.25" customHeight="1">
      <c r="H790" s="429"/>
      <c r="I790" s="429"/>
      <c r="J790" s="429"/>
      <c r="K790" s="429"/>
      <c r="N790" s="430"/>
    </row>
    <row r="791" spans="8:14" s="291" customFormat="1" ht="20.25" customHeight="1">
      <c r="H791" s="429"/>
      <c r="I791" s="429"/>
      <c r="J791" s="429"/>
      <c r="K791" s="429"/>
      <c r="N791" s="430"/>
    </row>
    <row r="792" spans="8:14" s="291" customFormat="1" ht="20.25" customHeight="1">
      <c r="H792" s="429"/>
      <c r="I792" s="429"/>
      <c r="J792" s="429"/>
      <c r="K792" s="429"/>
      <c r="N792" s="430"/>
    </row>
    <row r="793" spans="8:14" s="291" customFormat="1" ht="20.25" customHeight="1">
      <c r="H793" s="429"/>
      <c r="I793" s="429"/>
      <c r="J793" s="429"/>
      <c r="K793" s="429"/>
      <c r="N793" s="430"/>
    </row>
    <row r="794" spans="8:14" s="291" customFormat="1" ht="20.25" customHeight="1">
      <c r="H794" s="429"/>
      <c r="I794" s="429"/>
      <c r="J794" s="429"/>
      <c r="K794" s="429"/>
      <c r="N794" s="430"/>
    </row>
    <row r="795" spans="8:14" s="291" customFormat="1" ht="20.25" customHeight="1">
      <c r="H795" s="429"/>
      <c r="I795" s="429"/>
      <c r="J795" s="429"/>
      <c r="K795" s="429"/>
      <c r="N795" s="430"/>
    </row>
    <row r="796" spans="8:14" s="291" customFormat="1" ht="20.25" customHeight="1">
      <c r="H796" s="429"/>
      <c r="I796" s="429"/>
      <c r="J796" s="429"/>
      <c r="K796" s="429"/>
      <c r="N796" s="430"/>
    </row>
    <row r="797" spans="8:14" s="291" customFormat="1" ht="20.25" customHeight="1">
      <c r="H797" s="429"/>
      <c r="I797" s="429"/>
      <c r="J797" s="429"/>
      <c r="K797" s="429"/>
      <c r="N797" s="430"/>
    </row>
    <row r="798" spans="8:14" s="291" customFormat="1" ht="20.25" customHeight="1">
      <c r="H798" s="429"/>
      <c r="I798" s="429"/>
      <c r="J798" s="429"/>
      <c r="K798" s="429"/>
      <c r="N798" s="430"/>
    </row>
    <row r="799" spans="8:14" s="291" customFormat="1" ht="20.25" customHeight="1">
      <c r="H799" s="429"/>
      <c r="I799" s="429"/>
      <c r="J799" s="429"/>
      <c r="K799" s="429"/>
      <c r="N799" s="430"/>
    </row>
    <row r="800" spans="8:14" s="291" customFormat="1" ht="20.25" customHeight="1">
      <c r="H800" s="429"/>
      <c r="I800" s="429"/>
      <c r="J800" s="429"/>
      <c r="K800" s="429"/>
      <c r="N800" s="430"/>
    </row>
    <row r="801" spans="1:157" s="291" customFormat="1" ht="20.25" customHeight="1">
      <c r="H801" s="429"/>
      <c r="I801" s="429"/>
      <c r="J801" s="429"/>
      <c r="K801" s="429"/>
      <c r="N801" s="430"/>
    </row>
    <row r="802" spans="1:157" s="291" customFormat="1" ht="20.25" customHeight="1">
      <c r="H802" s="429"/>
      <c r="I802" s="429"/>
      <c r="J802" s="429"/>
      <c r="K802" s="429"/>
      <c r="N802" s="430"/>
    </row>
    <row r="803" spans="1:157" s="291" customFormat="1" ht="20.25" customHeight="1">
      <c r="H803" s="429"/>
      <c r="I803" s="429"/>
      <c r="J803" s="429"/>
      <c r="K803" s="429"/>
      <c r="N803" s="430"/>
    </row>
    <row r="804" spans="1:157" s="291" customFormat="1" ht="20.25" customHeight="1">
      <c r="H804" s="429"/>
      <c r="I804" s="429"/>
      <c r="J804" s="429"/>
      <c r="K804" s="429"/>
      <c r="N804" s="430"/>
    </row>
    <row r="805" spans="1:157" s="291" customFormat="1" ht="20.25" customHeight="1">
      <c r="H805" s="429"/>
      <c r="I805" s="429"/>
      <c r="J805" s="429"/>
      <c r="K805" s="429"/>
      <c r="N805" s="430"/>
    </row>
    <row r="806" spans="1:157" s="291" customFormat="1" ht="20.25" customHeight="1">
      <c r="H806" s="429"/>
      <c r="I806" s="429"/>
      <c r="J806" s="429"/>
      <c r="K806" s="429"/>
      <c r="N806" s="430"/>
    </row>
    <row r="807" spans="1:157" s="291" customFormat="1" ht="20.25" customHeight="1">
      <c r="H807" s="429"/>
      <c r="I807" s="429"/>
      <c r="J807" s="429"/>
      <c r="K807" s="429"/>
      <c r="N807" s="430"/>
    </row>
    <row r="808" spans="1:157" s="291" customFormat="1" ht="20.25" customHeight="1">
      <c r="H808" s="429"/>
      <c r="I808" s="429"/>
      <c r="J808" s="429"/>
      <c r="K808" s="429"/>
      <c r="N808" s="430"/>
    </row>
    <row r="809" spans="1:157" s="291" customFormat="1" ht="20.25" customHeight="1">
      <c r="H809" s="429"/>
      <c r="I809" s="429"/>
      <c r="J809" s="429"/>
      <c r="K809" s="429"/>
      <c r="N809" s="430"/>
    </row>
    <row r="810" spans="1:157" s="291" customFormat="1" ht="20.25" customHeight="1">
      <c r="H810" s="429"/>
      <c r="I810" s="429"/>
      <c r="J810" s="429"/>
      <c r="K810" s="429"/>
      <c r="N810" s="430"/>
    </row>
    <row r="811" spans="1:157" s="291" customFormat="1" ht="20.25" customHeight="1">
      <c r="H811" s="429"/>
      <c r="I811" s="429"/>
      <c r="J811" s="429"/>
      <c r="K811" s="429"/>
      <c r="N811" s="430"/>
    </row>
    <row r="812" spans="1:157" s="291" customFormat="1" ht="20.25" customHeight="1">
      <c r="H812" s="429"/>
      <c r="I812" s="429"/>
      <c r="J812" s="429"/>
      <c r="K812" s="429"/>
      <c r="N812" s="430"/>
    </row>
    <row r="813" spans="1:157" s="292" customFormat="1" ht="20.25" customHeight="1">
      <c r="A813" s="291"/>
      <c r="H813" s="437"/>
      <c r="I813" s="437"/>
      <c r="J813" s="437"/>
      <c r="K813" s="437"/>
      <c r="N813" s="438"/>
      <c r="O813" s="291"/>
      <c r="P813" s="291"/>
      <c r="Q813" s="291"/>
      <c r="R813" s="291"/>
      <c r="S813" s="291"/>
      <c r="T813" s="291"/>
      <c r="U813" s="291"/>
      <c r="V813" s="291"/>
      <c r="W813" s="291"/>
      <c r="X813" s="291"/>
      <c r="Y813" s="291"/>
      <c r="Z813" s="291"/>
      <c r="AA813" s="291"/>
      <c r="AB813" s="291"/>
      <c r="AC813" s="291"/>
      <c r="AD813" s="291"/>
      <c r="AE813" s="291"/>
      <c r="AF813" s="291"/>
      <c r="AG813" s="291"/>
      <c r="AH813" s="291"/>
      <c r="AI813" s="291"/>
      <c r="AJ813" s="291"/>
      <c r="AK813" s="291"/>
      <c r="AL813" s="291"/>
      <c r="AM813" s="291"/>
      <c r="AN813" s="291"/>
      <c r="AO813" s="291"/>
      <c r="AP813" s="291"/>
      <c r="AQ813" s="291"/>
      <c r="AR813" s="291"/>
      <c r="AS813" s="291"/>
      <c r="AT813" s="291"/>
      <c r="AU813" s="291"/>
      <c r="AV813" s="291"/>
      <c r="AW813" s="291"/>
      <c r="AX813" s="291"/>
      <c r="AY813" s="291"/>
      <c r="AZ813" s="291"/>
      <c r="BA813" s="291"/>
      <c r="BB813" s="291"/>
      <c r="BC813" s="291"/>
      <c r="BD813" s="291"/>
      <c r="BE813" s="291"/>
      <c r="BF813" s="291"/>
      <c r="BG813" s="291"/>
      <c r="BH813" s="291"/>
      <c r="BI813" s="291"/>
      <c r="BJ813" s="291"/>
      <c r="BK813" s="291"/>
      <c r="BL813" s="291"/>
      <c r="BM813" s="291"/>
      <c r="BN813" s="291"/>
      <c r="BO813" s="291"/>
      <c r="BP813" s="291"/>
      <c r="BQ813" s="291"/>
      <c r="BR813" s="291"/>
      <c r="BS813" s="291"/>
      <c r="BT813" s="291"/>
      <c r="BU813" s="291"/>
      <c r="BV813" s="291"/>
      <c r="BW813" s="291"/>
      <c r="BX813" s="291"/>
      <c r="BY813" s="291"/>
      <c r="BZ813" s="291"/>
      <c r="CA813" s="291"/>
      <c r="CB813" s="291"/>
      <c r="CC813" s="291"/>
      <c r="CD813" s="291"/>
      <c r="CE813" s="291"/>
      <c r="CF813" s="291"/>
      <c r="CG813" s="291"/>
      <c r="CH813" s="291"/>
      <c r="CI813" s="291"/>
      <c r="CJ813" s="291"/>
      <c r="CK813" s="291"/>
      <c r="CL813" s="291"/>
      <c r="CM813" s="291"/>
      <c r="CN813" s="291"/>
      <c r="CO813" s="291"/>
      <c r="CP813" s="291"/>
      <c r="CQ813" s="291"/>
      <c r="CR813" s="291"/>
      <c r="CS813" s="291"/>
      <c r="CT813" s="291"/>
      <c r="CU813" s="291"/>
      <c r="CV813" s="291"/>
      <c r="CW813" s="291"/>
      <c r="CX813" s="291"/>
      <c r="CY813" s="291"/>
      <c r="CZ813" s="291"/>
      <c r="DA813" s="291"/>
      <c r="DB813" s="291"/>
      <c r="DC813" s="291"/>
      <c r="DD813" s="291"/>
      <c r="DE813" s="291"/>
      <c r="DF813" s="291"/>
      <c r="DG813" s="291"/>
      <c r="DH813" s="291"/>
      <c r="DI813" s="291"/>
      <c r="DJ813" s="291"/>
      <c r="DK813" s="291"/>
      <c r="DL813" s="291"/>
      <c r="DM813" s="291"/>
      <c r="DN813" s="291"/>
      <c r="DO813" s="291"/>
      <c r="DP813" s="291"/>
      <c r="DQ813" s="291"/>
      <c r="DR813" s="291"/>
      <c r="DS813" s="291"/>
      <c r="DT813" s="291"/>
      <c r="DU813" s="291"/>
      <c r="DV813" s="291"/>
      <c r="DW813" s="291"/>
      <c r="DX813" s="291"/>
      <c r="DY813" s="291"/>
      <c r="DZ813" s="291"/>
      <c r="EA813" s="291"/>
      <c r="EB813" s="291"/>
      <c r="EC813" s="291"/>
      <c r="ED813" s="291"/>
      <c r="EE813" s="291"/>
      <c r="EF813" s="291"/>
      <c r="EG813" s="291"/>
      <c r="EH813" s="291"/>
      <c r="EI813" s="291"/>
      <c r="EJ813" s="291"/>
      <c r="EK813" s="291"/>
      <c r="EL813" s="291"/>
      <c r="EM813" s="291"/>
      <c r="EN813" s="291"/>
      <c r="EO813" s="291"/>
      <c r="EP813" s="291"/>
      <c r="EQ813" s="291"/>
      <c r="ER813" s="291"/>
      <c r="ES813" s="291"/>
      <c r="ET813" s="291"/>
      <c r="EU813" s="291"/>
      <c r="EV813" s="291"/>
      <c r="EW813" s="291"/>
      <c r="EX813" s="291"/>
      <c r="EY813" s="291"/>
      <c r="EZ813" s="291"/>
      <c r="FA813" s="291"/>
    </row>
    <row r="814" spans="1:157" s="292" customFormat="1" ht="20.25" customHeight="1">
      <c r="A814" s="291"/>
      <c r="H814" s="437"/>
      <c r="I814" s="437"/>
      <c r="J814" s="437"/>
      <c r="K814" s="437"/>
      <c r="N814" s="438"/>
      <c r="O814" s="291"/>
      <c r="P814" s="291"/>
      <c r="Q814" s="291"/>
      <c r="R814" s="291"/>
      <c r="S814" s="291"/>
      <c r="T814" s="291"/>
      <c r="U814" s="291"/>
      <c r="V814" s="291"/>
      <c r="W814" s="291"/>
      <c r="X814" s="291"/>
      <c r="Y814" s="291"/>
      <c r="Z814" s="291"/>
      <c r="AA814" s="291"/>
      <c r="AB814" s="291"/>
      <c r="AC814" s="291"/>
      <c r="AD814" s="291"/>
      <c r="AE814" s="291"/>
      <c r="AF814" s="291"/>
      <c r="AG814" s="291"/>
      <c r="AH814" s="291"/>
      <c r="AI814" s="291"/>
      <c r="AJ814" s="291"/>
      <c r="AK814" s="291"/>
      <c r="AL814" s="291"/>
      <c r="AM814" s="291"/>
      <c r="AN814" s="291"/>
      <c r="AO814" s="291"/>
      <c r="AP814" s="291"/>
      <c r="AQ814" s="291"/>
      <c r="AR814" s="291"/>
      <c r="AS814" s="291"/>
      <c r="AT814" s="291"/>
      <c r="AU814" s="291"/>
      <c r="AV814" s="291"/>
      <c r="AW814" s="291"/>
      <c r="AX814" s="291"/>
      <c r="AY814" s="291"/>
      <c r="AZ814" s="291"/>
      <c r="BA814" s="291"/>
      <c r="BB814" s="291"/>
      <c r="BC814" s="291"/>
      <c r="BD814" s="291"/>
      <c r="BE814" s="291"/>
      <c r="BF814" s="291"/>
      <c r="BG814" s="291"/>
      <c r="BH814" s="291"/>
      <c r="BI814" s="291"/>
      <c r="BJ814" s="291"/>
      <c r="BK814" s="291"/>
      <c r="BL814" s="291"/>
      <c r="BM814" s="291"/>
      <c r="BN814" s="291"/>
      <c r="BO814" s="291"/>
      <c r="BP814" s="291"/>
      <c r="BQ814" s="291"/>
      <c r="BR814" s="291"/>
      <c r="BS814" s="291"/>
      <c r="BT814" s="291"/>
      <c r="BU814" s="291"/>
      <c r="BV814" s="291"/>
      <c r="BW814" s="291"/>
      <c r="BX814" s="291"/>
      <c r="BY814" s="291"/>
      <c r="BZ814" s="291"/>
      <c r="CA814" s="291"/>
      <c r="CB814" s="291"/>
      <c r="CC814" s="291"/>
      <c r="CD814" s="291"/>
      <c r="CE814" s="291"/>
      <c r="CF814" s="291"/>
      <c r="CG814" s="291"/>
      <c r="CH814" s="291"/>
      <c r="CI814" s="291"/>
      <c r="CJ814" s="291"/>
      <c r="CK814" s="291"/>
      <c r="CL814" s="291"/>
      <c r="CM814" s="291"/>
      <c r="CN814" s="291"/>
      <c r="CO814" s="291"/>
      <c r="CP814" s="291"/>
      <c r="CQ814" s="291"/>
      <c r="CR814" s="291"/>
      <c r="CS814" s="291"/>
      <c r="CT814" s="291"/>
      <c r="CU814" s="291"/>
      <c r="CV814" s="291"/>
      <c r="CW814" s="291"/>
      <c r="CX814" s="291"/>
      <c r="CY814" s="291"/>
      <c r="CZ814" s="291"/>
      <c r="DA814" s="291"/>
      <c r="DB814" s="291"/>
      <c r="DC814" s="291"/>
      <c r="DD814" s="291"/>
      <c r="DE814" s="291"/>
      <c r="DF814" s="291"/>
      <c r="DG814" s="291"/>
      <c r="DH814" s="291"/>
      <c r="DI814" s="291"/>
      <c r="DJ814" s="291"/>
      <c r="DK814" s="291"/>
      <c r="DL814" s="291"/>
      <c r="DM814" s="291"/>
      <c r="DN814" s="291"/>
      <c r="DO814" s="291"/>
      <c r="DP814" s="291"/>
      <c r="DQ814" s="291"/>
      <c r="DR814" s="291"/>
      <c r="DS814" s="291"/>
      <c r="DT814" s="291"/>
      <c r="DU814" s="291"/>
      <c r="DV814" s="291"/>
      <c r="DW814" s="291"/>
      <c r="DX814" s="291"/>
      <c r="DY814" s="291"/>
      <c r="DZ814" s="291"/>
      <c r="EA814" s="291"/>
      <c r="EB814" s="291"/>
      <c r="EC814" s="291"/>
      <c r="ED814" s="291"/>
      <c r="EE814" s="291"/>
      <c r="EF814" s="291"/>
      <c r="EG814" s="291"/>
      <c r="EH814" s="291"/>
      <c r="EI814" s="291"/>
      <c r="EJ814" s="291"/>
      <c r="EK814" s="291"/>
      <c r="EL814" s="291"/>
      <c r="EM814" s="291"/>
      <c r="EN814" s="291"/>
      <c r="EO814" s="291"/>
      <c r="EP814" s="291"/>
      <c r="EQ814" s="291"/>
      <c r="ER814" s="291"/>
      <c r="ES814" s="291"/>
      <c r="ET814" s="291"/>
      <c r="EU814" s="291"/>
      <c r="EV814" s="291"/>
      <c r="EW814" s="291"/>
      <c r="EX814" s="291"/>
      <c r="EY814" s="291"/>
      <c r="EZ814" s="291"/>
      <c r="FA814" s="291"/>
    </row>
    <row r="815" spans="1:157" s="292" customFormat="1" ht="20.25" customHeight="1">
      <c r="A815" s="291"/>
      <c r="H815" s="437"/>
      <c r="I815" s="437"/>
      <c r="J815" s="437"/>
      <c r="K815" s="437"/>
      <c r="N815" s="438"/>
      <c r="O815" s="291"/>
      <c r="P815" s="291"/>
      <c r="Q815" s="291"/>
      <c r="R815" s="291"/>
      <c r="S815" s="291"/>
      <c r="T815" s="291"/>
      <c r="U815" s="291"/>
      <c r="V815" s="291"/>
      <c r="W815" s="291"/>
      <c r="X815" s="291"/>
      <c r="Y815" s="291"/>
      <c r="Z815" s="291"/>
      <c r="AA815" s="291"/>
      <c r="AB815" s="291"/>
      <c r="AC815" s="291"/>
      <c r="AD815" s="291"/>
      <c r="AE815" s="291"/>
      <c r="AF815" s="291"/>
      <c r="AG815" s="291"/>
      <c r="AH815" s="291"/>
      <c r="AI815" s="291"/>
      <c r="AJ815" s="291"/>
      <c r="AK815" s="291"/>
      <c r="AL815" s="291"/>
      <c r="AM815" s="291"/>
      <c r="AN815" s="291"/>
      <c r="AO815" s="291"/>
      <c r="AP815" s="291"/>
      <c r="AQ815" s="291"/>
      <c r="AR815" s="291"/>
      <c r="AS815" s="291"/>
      <c r="AT815" s="291"/>
      <c r="AU815" s="291"/>
      <c r="AV815" s="291"/>
      <c r="AW815" s="291"/>
      <c r="AX815" s="291"/>
      <c r="AY815" s="291"/>
      <c r="AZ815" s="291"/>
      <c r="BA815" s="291"/>
      <c r="BB815" s="291"/>
      <c r="BC815" s="291"/>
      <c r="BD815" s="291"/>
      <c r="BE815" s="291"/>
      <c r="BF815" s="291"/>
      <c r="BG815" s="291"/>
      <c r="BH815" s="291"/>
      <c r="BI815" s="291"/>
      <c r="BJ815" s="291"/>
      <c r="BK815" s="291"/>
      <c r="BL815" s="291"/>
      <c r="BM815" s="291"/>
      <c r="BN815" s="291"/>
      <c r="BO815" s="291"/>
      <c r="BP815" s="291"/>
      <c r="BQ815" s="291"/>
      <c r="BR815" s="291"/>
      <c r="BS815" s="291"/>
      <c r="BT815" s="291"/>
      <c r="BU815" s="291"/>
      <c r="BV815" s="291"/>
      <c r="BW815" s="291"/>
      <c r="BX815" s="291"/>
      <c r="BY815" s="291"/>
      <c r="BZ815" s="291"/>
      <c r="CA815" s="291"/>
      <c r="CB815" s="291"/>
      <c r="CC815" s="291"/>
      <c r="CD815" s="291"/>
      <c r="CE815" s="291"/>
      <c r="CF815" s="291"/>
      <c r="CG815" s="291"/>
      <c r="CH815" s="291"/>
      <c r="CI815" s="291"/>
      <c r="CJ815" s="291"/>
      <c r="CK815" s="291"/>
      <c r="CL815" s="291"/>
      <c r="CM815" s="291"/>
      <c r="CN815" s="291"/>
      <c r="CO815" s="291"/>
      <c r="CP815" s="291"/>
      <c r="CQ815" s="291"/>
      <c r="CR815" s="291"/>
      <c r="CS815" s="291"/>
      <c r="CT815" s="291"/>
      <c r="CU815" s="291"/>
      <c r="CV815" s="291"/>
      <c r="CW815" s="291"/>
      <c r="CX815" s="291"/>
      <c r="CY815" s="291"/>
      <c r="CZ815" s="291"/>
      <c r="DA815" s="291"/>
      <c r="DB815" s="291"/>
      <c r="DC815" s="291"/>
      <c r="DD815" s="291"/>
      <c r="DE815" s="291"/>
      <c r="DF815" s="291"/>
      <c r="DG815" s="291"/>
      <c r="DH815" s="291"/>
      <c r="DI815" s="291"/>
      <c r="DJ815" s="291"/>
      <c r="DK815" s="291"/>
      <c r="DL815" s="291"/>
      <c r="DM815" s="291"/>
      <c r="DN815" s="291"/>
      <c r="DO815" s="291"/>
      <c r="DP815" s="291"/>
      <c r="DQ815" s="291"/>
      <c r="DR815" s="291"/>
      <c r="DS815" s="291"/>
      <c r="DT815" s="291"/>
      <c r="DU815" s="291"/>
      <c r="DV815" s="291"/>
      <c r="DW815" s="291"/>
      <c r="DX815" s="291"/>
      <c r="DY815" s="291"/>
      <c r="DZ815" s="291"/>
      <c r="EA815" s="291"/>
      <c r="EB815" s="291"/>
      <c r="EC815" s="291"/>
      <c r="ED815" s="291"/>
      <c r="EE815" s="291"/>
      <c r="EF815" s="291"/>
      <c r="EG815" s="291"/>
      <c r="EH815" s="291"/>
      <c r="EI815" s="291"/>
      <c r="EJ815" s="291"/>
      <c r="EK815" s="291"/>
      <c r="EL815" s="291"/>
      <c r="EM815" s="291"/>
      <c r="EN815" s="291"/>
      <c r="EO815" s="291"/>
      <c r="EP815" s="291"/>
      <c r="EQ815" s="291"/>
      <c r="ER815" s="291"/>
      <c r="ES815" s="291"/>
      <c r="ET815" s="291"/>
      <c r="EU815" s="291"/>
      <c r="EV815" s="291"/>
      <c r="EW815" s="291"/>
      <c r="EX815" s="291"/>
      <c r="EY815" s="291"/>
      <c r="EZ815" s="291"/>
      <c r="FA815" s="291"/>
    </row>
    <row r="816" spans="1:157" s="292" customFormat="1" ht="20.25" customHeight="1">
      <c r="A816" s="291"/>
      <c r="H816" s="437"/>
      <c r="I816" s="437"/>
      <c r="J816" s="437"/>
      <c r="K816" s="437"/>
      <c r="N816" s="438"/>
      <c r="O816" s="291"/>
      <c r="P816" s="291"/>
      <c r="Q816" s="291"/>
      <c r="R816" s="291"/>
      <c r="S816" s="291"/>
      <c r="T816" s="291"/>
      <c r="U816" s="291"/>
      <c r="V816" s="291"/>
      <c r="W816" s="291"/>
      <c r="X816" s="291"/>
      <c r="Y816" s="291"/>
      <c r="Z816" s="291"/>
      <c r="AA816" s="291"/>
      <c r="AB816" s="291"/>
      <c r="AC816" s="291"/>
      <c r="AD816" s="291"/>
      <c r="AE816" s="291"/>
      <c r="AF816" s="291"/>
      <c r="AG816" s="291"/>
      <c r="AH816" s="291"/>
      <c r="AI816" s="291"/>
      <c r="AJ816" s="291"/>
      <c r="AK816" s="291"/>
      <c r="AL816" s="291"/>
      <c r="AM816" s="291"/>
      <c r="AN816" s="291"/>
      <c r="AO816" s="291"/>
      <c r="AP816" s="291"/>
      <c r="AQ816" s="291"/>
      <c r="AR816" s="291"/>
      <c r="AS816" s="291"/>
      <c r="AT816" s="291"/>
      <c r="AU816" s="291"/>
      <c r="AV816" s="291"/>
      <c r="AW816" s="291"/>
      <c r="AX816" s="291"/>
      <c r="AY816" s="291"/>
      <c r="AZ816" s="291"/>
      <c r="BA816" s="291"/>
      <c r="BB816" s="291"/>
      <c r="BC816" s="291"/>
      <c r="BD816" s="291"/>
      <c r="BE816" s="291"/>
      <c r="BF816" s="291"/>
      <c r="BG816" s="291"/>
      <c r="BH816" s="291"/>
      <c r="BI816" s="291"/>
      <c r="BJ816" s="291"/>
      <c r="BK816" s="291"/>
      <c r="BL816" s="291"/>
      <c r="BM816" s="291"/>
      <c r="BN816" s="291"/>
      <c r="BO816" s="291"/>
      <c r="BP816" s="291"/>
      <c r="BQ816" s="291"/>
      <c r="BR816" s="291"/>
      <c r="BS816" s="291"/>
      <c r="BT816" s="291"/>
      <c r="BU816" s="291"/>
      <c r="BV816" s="291"/>
      <c r="BW816" s="291"/>
      <c r="BX816" s="291"/>
      <c r="BY816" s="291"/>
      <c r="BZ816" s="291"/>
      <c r="CA816" s="291"/>
      <c r="CB816" s="291"/>
      <c r="CC816" s="291"/>
      <c r="CD816" s="291"/>
      <c r="CE816" s="291"/>
      <c r="CF816" s="291"/>
      <c r="CG816" s="291"/>
      <c r="CH816" s="291"/>
      <c r="CI816" s="291"/>
      <c r="CJ816" s="291"/>
      <c r="CK816" s="291"/>
      <c r="CL816" s="291"/>
      <c r="CM816" s="291"/>
      <c r="CN816" s="291"/>
      <c r="CO816" s="291"/>
      <c r="CP816" s="291"/>
      <c r="CQ816" s="291"/>
      <c r="CR816" s="291"/>
      <c r="CS816" s="291"/>
      <c r="CT816" s="291"/>
      <c r="CU816" s="291"/>
      <c r="CV816" s="291"/>
      <c r="CW816" s="291"/>
      <c r="CX816" s="291"/>
      <c r="CY816" s="291"/>
      <c r="CZ816" s="291"/>
      <c r="DA816" s="291"/>
      <c r="DB816" s="291"/>
      <c r="DC816" s="291"/>
      <c r="DD816" s="291"/>
      <c r="DE816" s="291"/>
      <c r="DF816" s="291"/>
      <c r="DG816" s="291"/>
      <c r="DH816" s="291"/>
      <c r="DI816" s="291"/>
      <c r="DJ816" s="291"/>
      <c r="DK816" s="291"/>
      <c r="DL816" s="291"/>
      <c r="DM816" s="291"/>
      <c r="DN816" s="291"/>
      <c r="DO816" s="291"/>
      <c r="DP816" s="291"/>
      <c r="DQ816" s="291"/>
      <c r="DR816" s="291"/>
      <c r="DS816" s="291"/>
      <c r="DT816" s="291"/>
      <c r="DU816" s="291"/>
      <c r="DV816" s="291"/>
      <c r="DW816" s="291"/>
      <c r="DX816" s="291"/>
      <c r="DY816" s="291"/>
      <c r="DZ816" s="291"/>
      <c r="EA816" s="291"/>
      <c r="EB816" s="291"/>
      <c r="EC816" s="291"/>
      <c r="ED816" s="291"/>
      <c r="EE816" s="291"/>
      <c r="EF816" s="291"/>
      <c r="EG816" s="291"/>
      <c r="EH816" s="291"/>
      <c r="EI816" s="291"/>
      <c r="EJ816" s="291"/>
      <c r="EK816" s="291"/>
      <c r="EL816" s="291"/>
      <c r="EM816" s="291"/>
      <c r="EN816" s="291"/>
      <c r="EO816" s="291"/>
      <c r="EP816" s="291"/>
      <c r="EQ816" s="291"/>
      <c r="ER816" s="291"/>
      <c r="ES816" s="291"/>
      <c r="ET816" s="291"/>
      <c r="EU816" s="291"/>
      <c r="EV816" s="291"/>
      <c r="EW816" s="291"/>
      <c r="EX816" s="291"/>
      <c r="EY816" s="291"/>
      <c r="EZ816" s="291"/>
      <c r="FA816" s="291"/>
    </row>
    <row r="817" spans="1:157" s="292" customFormat="1" ht="20.25" customHeight="1">
      <c r="A817" s="291"/>
      <c r="H817" s="437"/>
      <c r="I817" s="437"/>
      <c r="J817" s="437"/>
      <c r="K817" s="437"/>
      <c r="N817" s="438"/>
      <c r="O817" s="291"/>
      <c r="P817" s="291"/>
      <c r="Q817" s="291"/>
      <c r="R817" s="291"/>
      <c r="S817" s="291"/>
      <c r="T817" s="291"/>
      <c r="U817" s="291"/>
      <c r="V817" s="291"/>
      <c r="W817" s="291"/>
      <c r="X817" s="291"/>
      <c r="Y817" s="291"/>
      <c r="Z817" s="291"/>
      <c r="AA817" s="291"/>
      <c r="AB817" s="291"/>
      <c r="AC817" s="291"/>
      <c r="AD817" s="291"/>
      <c r="AE817" s="291"/>
      <c r="AF817" s="291"/>
      <c r="AG817" s="291"/>
      <c r="AH817" s="291"/>
      <c r="AI817" s="291"/>
      <c r="AJ817" s="291"/>
      <c r="AK817" s="291"/>
      <c r="AL817" s="291"/>
      <c r="AM817" s="291"/>
      <c r="AN817" s="291"/>
      <c r="AO817" s="291"/>
      <c r="AP817" s="291"/>
      <c r="AQ817" s="291"/>
      <c r="AR817" s="291"/>
      <c r="AS817" s="291"/>
      <c r="AT817" s="291"/>
      <c r="AU817" s="291"/>
      <c r="AV817" s="291"/>
      <c r="AW817" s="291"/>
      <c r="AX817" s="291"/>
      <c r="AY817" s="291"/>
      <c r="AZ817" s="291"/>
      <c r="BA817" s="291"/>
      <c r="BB817" s="291"/>
      <c r="BC817" s="291"/>
      <c r="BD817" s="291"/>
      <c r="BE817" s="291"/>
      <c r="BF817" s="291"/>
      <c r="BG817" s="291"/>
      <c r="BH817" s="291"/>
      <c r="BI817" s="291"/>
      <c r="BJ817" s="291"/>
      <c r="BK817" s="291"/>
      <c r="BL817" s="291"/>
      <c r="BM817" s="291"/>
      <c r="BN817" s="291"/>
      <c r="BO817" s="291"/>
      <c r="BP817" s="291"/>
      <c r="BQ817" s="291"/>
      <c r="BR817" s="291"/>
      <c r="BS817" s="291"/>
      <c r="BT817" s="291"/>
      <c r="BU817" s="291"/>
      <c r="BV817" s="291"/>
      <c r="BW817" s="291"/>
      <c r="BX817" s="291"/>
      <c r="BY817" s="291"/>
      <c r="BZ817" s="291"/>
      <c r="CA817" s="291"/>
      <c r="CB817" s="291"/>
      <c r="CC817" s="291"/>
      <c r="CD817" s="291"/>
      <c r="CE817" s="291"/>
      <c r="CF817" s="291"/>
      <c r="CG817" s="291"/>
      <c r="CH817" s="291"/>
      <c r="CI817" s="291"/>
      <c r="CJ817" s="291"/>
      <c r="CK817" s="291"/>
      <c r="CL817" s="291"/>
      <c r="CM817" s="291"/>
      <c r="CN817" s="291"/>
      <c r="CO817" s="291"/>
      <c r="CP817" s="291"/>
      <c r="CQ817" s="291"/>
      <c r="CR817" s="291"/>
      <c r="CS817" s="291"/>
      <c r="CT817" s="291"/>
      <c r="CU817" s="291"/>
      <c r="CV817" s="291"/>
      <c r="CW817" s="291"/>
      <c r="CX817" s="291"/>
      <c r="CY817" s="291"/>
      <c r="CZ817" s="291"/>
      <c r="DA817" s="291"/>
      <c r="DB817" s="291"/>
      <c r="DC817" s="291"/>
      <c r="DD817" s="291"/>
      <c r="DE817" s="291"/>
      <c r="DF817" s="291"/>
      <c r="DG817" s="291"/>
      <c r="DH817" s="291"/>
      <c r="DI817" s="291"/>
      <c r="DJ817" s="291"/>
      <c r="DK817" s="291"/>
      <c r="DL817" s="291"/>
      <c r="DM817" s="291"/>
      <c r="DN817" s="291"/>
      <c r="DO817" s="291"/>
      <c r="DP817" s="291"/>
      <c r="DQ817" s="291"/>
      <c r="DR817" s="291"/>
      <c r="DS817" s="291"/>
      <c r="DT817" s="291"/>
      <c r="DU817" s="291"/>
      <c r="DV817" s="291"/>
      <c r="DW817" s="291"/>
      <c r="DX817" s="291"/>
      <c r="DY817" s="291"/>
      <c r="DZ817" s="291"/>
      <c r="EA817" s="291"/>
      <c r="EB817" s="291"/>
      <c r="EC817" s="291"/>
      <c r="ED817" s="291"/>
      <c r="EE817" s="291"/>
      <c r="EF817" s="291"/>
      <c r="EG817" s="291"/>
      <c r="EH817" s="291"/>
      <c r="EI817" s="291"/>
      <c r="EJ817" s="291"/>
      <c r="EK817" s="291"/>
      <c r="EL817" s="291"/>
      <c r="EM817" s="291"/>
      <c r="EN817" s="291"/>
      <c r="EO817" s="291"/>
      <c r="EP817" s="291"/>
      <c r="EQ817" s="291"/>
      <c r="ER817" s="291"/>
      <c r="ES817" s="291"/>
      <c r="ET817" s="291"/>
      <c r="EU817" s="291"/>
      <c r="EV817" s="291"/>
      <c r="EW817" s="291"/>
      <c r="EX817" s="291"/>
      <c r="EY817" s="291"/>
      <c r="EZ817" s="291"/>
      <c r="FA817" s="291"/>
    </row>
    <row r="818" spans="1:157" s="292" customFormat="1" ht="20.25" customHeight="1">
      <c r="A818" s="291"/>
      <c r="H818" s="437"/>
      <c r="I818" s="437"/>
      <c r="J818" s="437"/>
      <c r="K818" s="437"/>
      <c r="N818" s="438"/>
      <c r="O818" s="291"/>
      <c r="P818" s="291"/>
      <c r="Q818" s="291"/>
      <c r="R818" s="291"/>
      <c r="S818" s="291"/>
      <c r="T818" s="291"/>
      <c r="U818" s="291"/>
      <c r="V818" s="291"/>
      <c r="W818" s="291"/>
      <c r="X818" s="291"/>
      <c r="Y818" s="291"/>
      <c r="Z818" s="291"/>
      <c r="AA818" s="291"/>
      <c r="AB818" s="291"/>
      <c r="AC818" s="291"/>
      <c r="AD818" s="291"/>
      <c r="AE818" s="291"/>
      <c r="AF818" s="291"/>
      <c r="AG818" s="291"/>
      <c r="AH818" s="291"/>
      <c r="AI818" s="291"/>
      <c r="AJ818" s="291"/>
      <c r="AK818" s="291"/>
      <c r="AL818" s="291"/>
      <c r="AM818" s="291"/>
      <c r="AN818" s="291"/>
      <c r="AO818" s="291"/>
      <c r="AP818" s="291"/>
      <c r="AQ818" s="291"/>
      <c r="AR818" s="291"/>
      <c r="AS818" s="291"/>
      <c r="AT818" s="291"/>
      <c r="AU818" s="291"/>
      <c r="AV818" s="291"/>
      <c r="AW818" s="291"/>
      <c r="AX818" s="291"/>
      <c r="AY818" s="291"/>
      <c r="AZ818" s="291"/>
      <c r="BA818" s="291"/>
      <c r="BB818" s="291"/>
      <c r="BC818" s="291"/>
      <c r="BD818" s="291"/>
      <c r="BE818" s="291"/>
      <c r="BF818" s="291"/>
      <c r="BG818" s="291"/>
      <c r="BH818" s="291"/>
      <c r="BI818" s="291"/>
      <c r="BJ818" s="291"/>
      <c r="BK818" s="291"/>
      <c r="BL818" s="291"/>
      <c r="BM818" s="291"/>
      <c r="BN818" s="291"/>
      <c r="BO818" s="291"/>
      <c r="BP818" s="291"/>
      <c r="BQ818" s="291"/>
      <c r="BR818" s="291"/>
      <c r="BS818" s="291"/>
      <c r="BT818" s="291"/>
      <c r="BU818" s="291"/>
      <c r="BV818" s="291"/>
      <c r="BW818" s="291"/>
      <c r="BX818" s="291"/>
      <c r="BY818" s="291"/>
      <c r="BZ818" s="291"/>
      <c r="CA818" s="291"/>
      <c r="CB818" s="291"/>
      <c r="CC818" s="291"/>
      <c r="CD818" s="291"/>
      <c r="CE818" s="291"/>
      <c r="CF818" s="291"/>
      <c r="CG818" s="291"/>
      <c r="CH818" s="291"/>
      <c r="CI818" s="291"/>
      <c r="CJ818" s="291"/>
      <c r="CK818" s="291"/>
      <c r="CL818" s="291"/>
      <c r="CM818" s="291"/>
      <c r="CN818" s="291"/>
      <c r="CO818" s="291"/>
      <c r="CP818" s="291"/>
      <c r="CQ818" s="291"/>
      <c r="CR818" s="291"/>
      <c r="CS818" s="291"/>
      <c r="CT818" s="291"/>
      <c r="CU818" s="291"/>
      <c r="CV818" s="291"/>
      <c r="CW818" s="291"/>
      <c r="CX818" s="291"/>
      <c r="CY818" s="291"/>
      <c r="CZ818" s="291"/>
      <c r="DA818" s="291"/>
      <c r="DB818" s="291"/>
      <c r="DC818" s="291"/>
      <c r="DD818" s="291"/>
      <c r="DE818" s="291"/>
      <c r="DF818" s="291"/>
      <c r="DG818" s="291"/>
      <c r="DH818" s="291"/>
      <c r="DI818" s="291"/>
      <c r="DJ818" s="291"/>
      <c r="DK818" s="291"/>
      <c r="DL818" s="291"/>
      <c r="DM818" s="291"/>
      <c r="DN818" s="291"/>
      <c r="DO818" s="291"/>
      <c r="DP818" s="291"/>
      <c r="DQ818" s="291"/>
      <c r="DR818" s="291"/>
      <c r="DS818" s="291"/>
      <c r="DT818" s="291"/>
      <c r="DU818" s="291"/>
      <c r="DV818" s="291"/>
      <c r="DW818" s="291"/>
      <c r="DX818" s="291"/>
      <c r="DY818" s="291"/>
      <c r="DZ818" s="291"/>
      <c r="EA818" s="291"/>
      <c r="EB818" s="291"/>
      <c r="EC818" s="291"/>
      <c r="ED818" s="291"/>
      <c r="EE818" s="291"/>
      <c r="EF818" s="291"/>
      <c r="EG818" s="291"/>
      <c r="EH818" s="291"/>
      <c r="EI818" s="291"/>
      <c r="EJ818" s="291"/>
      <c r="EK818" s="291"/>
      <c r="EL818" s="291"/>
      <c r="EM818" s="291"/>
      <c r="EN818" s="291"/>
      <c r="EO818" s="291"/>
      <c r="EP818" s="291"/>
      <c r="EQ818" s="291"/>
      <c r="ER818" s="291"/>
      <c r="ES818" s="291"/>
      <c r="ET818" s="291"/>
      <c r="EU818" s="291"/>
      <c r="EV818" s="291"/>
      <c r="EW818" s="291"/>
      <c r="EX818" s="291"/>
      <c r="EY818" s="291"/>
      <c r="EZ818" s="291"/>
      <c r="FA818" s="291"/>
    </row>
    <row r="819" spans="1:157" s="292" customFormat="1" ht="20.25" customHeight="1">
      <c r="A819" s="291"/>
      <c r="H819" s="437"/>
      <c r="I819" s="437"/>
      <c r="J819" s="437"/>
      <c r="K819" s="437"/>
      <c r="N819" s="438"/>
      <c r="O819" s="291"/>
      <c r="P819" s="291"/>
      <c r="Q819" s="291"/>
      <c r="R819" s="291"/>
      <c r="S819" s="291"/>
      <c r="T819" s="291"/>
      <c r="U819" s="291"/>
      <c r="V819" s="291"/>
      <c r="W819" s="291"/>
      <c r="X819" s="291"/>
      <c r="Y819" s="291"/>
      <c r="Z819" s="291"/>
      <c r="AA819" s="291"/>
      <c r="AB819" s="291"/>
      <c r="AC819" s="291"/>
      <c r="AD819" s="291"/>
      <c r="AE819" s="291"/>
      <c r="AF819" s="291"/>
      <c r="AG819" s="291"/>
      <c r="AH819" s="291"/>
      <c r="AI819" s="291"/>
      <c r="AJ819" s="291"/>
      <c r="AK819" s="291"/>
      <c r="AL819" s="291"/>
      <c r="AM819" s="291"/>
      <c r="AN819" s="291"/>
      <c r="AO819" s="291"/>
      <c r="AP819" s="291"/>
      <c r="AQ819" s="291"/>
      <c r="AR819" s="291"/>
      <c r="AS819" s="291"/>
      <c r="AT819" s="291"/>
      <c r="AU819" s="291"/>
      <c r="AV819" s="291"/>
      <c r="AW819" s="291"/>
      <c r="AX819" s="291"/>
      <c r="AY819" s="291"/>
      <c r="AZ819" s="291"/>
      <c r="BA819" s="291"/>
      <c r="BB819" s="291"/>
      <c r="BC819" s="291"/>
      <c r="BD819" s="291"/>
      <c r="BE819" s="291"/>
      <c r="BF819" s="291"/>
      <c r="BG819" s="291"/>
      <c r="BH819" s="291"/>
      <c r="BI819" s="291"/>
      <c r="BJ819" s="291"/>
      <c r="BK819" s="291"/>
      <c r="BL819" s="291"/>
      <c r="BM819" s="291"/>
      <c r="BN819" s="291"/>
      <c r="BO819" s="291"/>
      <c r="BP819" s="291"/>
      <c r="BQ819" s="291"/>
      <c r="BR819" s="291"/>
      <c r="BS819" s="291"/>
      <c r="BT819" s="291"/>
      <c r="BU819" s="291"/>
      <c r="BV819" s="291"/>
      <c r="BW819" s="291"/>
      <c r="BX819" s="291"/>
      <c r="BY819" s="291"/>
      <c r="BZ819" s="291"/>
      <c r="CA819" s="291"/>
      <c r="CB819" s="291"/>
      <c r="CC819" s="291"/>
      <c r="CD819" s="291"/>
      <c r="CE819" s="291"/>
      <c r="CF819" s="291"/>
      <c r="CG819" s="291"/>
      <c r="CH819" s="291"/>
      <c r="CI819" s="291"/>
      <c r="CJ819" s="291"/>
      <c r="CK819" s="291"/>
      <c r="CL819" s="291"/>
      <c r="CM819" s="291"/>
      <c r="CN819" s="291"/>
      <c r="CO819" s="291"/>
      <c r="CP819" s="291"/>
      <c r="CQ819" s="291"/>
      <c r="CR819" s="291"/>
      <c r="CS819" s="291"/>
      <c r="CT819" s="291"/>
      <c r="CU819" s="291"/>
      <c r="CV819" s="291"/>
      <c r="CW819" s="291"/>
      <c r="CX819" s="291"/>
      <c r="CY819" s="291"/>
      <c r="CZ819" s="291"/>
      <c r="DA819" s="291"/>
      <c r="DB819" s="291"/>
      <c r="DC819" s="291"/>
      <c r="DD819" s="291"/>
      <c r="DE819" s="291"/>
      <c r="DF819" s="291"/>
      <c r="DG819" s="291"/>
      <c r="DH819" s="291"/>
      <c r="DI819" s="291"/>
      <c r="DJ819" s="291"/>
      <c r="DK819" s="291"/>
      <c r="DL819" s="291"/>
      <c r="DM819" s="291"/>
      <c r="DN819" s="291"/>
      <c r="DO819" s="291"/>
      <c r="DP819" s="291"/>
      <c r="DQ819" s="291"/>
      <c r="DR819" s="291"/>
      <c r="DS819" s="291"/>
      <c r="DT819" s="291"/>
      <c r="DU819" s="291"/>
      <c r="DV819" s="291"/>
      <c r="DW819" s="291"/>
      <c r="DX819" s="291"/>
      <c r="DY819" s="291"/>
      <c r="DZ819" s="291"/>
      <c r="EA819" s="291"/>
      <c r="EB819" s="291"/>
      <c r="EC819" s="291"/>
      <c r="ED819" s="291"/>
      <c r="EE819" s="291"/>
      <c r="EF819" s="291"/>
      <c r="EG819" s="291"/>
      <c r="EH819" s="291"/>
      <c r="EI819" s="291"/>
      <c r="EJ819" s="291"/>
      <c r="EK819" s="291"/>
      <c r="EL819" s="291"/>
      <c r="EM819" s="291"/>
      <c r="EN819" s="291"/>
      <c r="EO819" s="291"/>
      <c r="EP819" s="291"/>
      <c r="EQ819" s="291"/>
      <c r="ER819" s="291"/>
      <c r="ES819" s="291"/>
      <c r="ET819" s="291"/>
      <c r="EU819" s="291"/>
      <c r="EV819" s="291"/>
      <c r="EW819" s="291"/>
      <c r="EX819" s="291"/>
      <c r="EY819" s="291"/>
      <c r="EZ819" s="291"/>
      <c r="FA819" s="291"/>
    </row>
    <row r="820" spans="1:157" s="292" customFormat="1" ht="20.25" customHeight="1">
      <c r="A820" s="291"/>
      <c r="H820" s="437"/>
      <c r="I820" s="437"/>
      <c r="J820" s="437"/>
      <c r="K820" s="437"/>
      <c r="N820" s="438"/>
      <c r="O820" s="291"/>
      <c r="P820" s="291"/>
      <c r="Q820" s="291"/>
      <c r="R820" s="291"/>
      <c r="S820" s="291"/>
      <c r="T820" s="291"/>
      <c r="U820" s="291"/>
      <c r="V820" s="291"/>
      <c r="W820" s="291"/>
      <c r="X820" s="291"/>
      <c r="Y820" s="291"/>
      <c r="Z820" s="291"/>
      <c r="AA820" s="291"/>
      <c r="AB820" s="291"/>
      <c r="AC820" s="291"/>
      <c r="AD820" s="291"/>
      <c r="AE820" s="291"/>
      <c r="AF820" s="291"/>
      <c r="AG820" s="291"/>
      <c r="AH820" s="291"/>
      <c r="AI820" s="291"/>
      <c r="AJ820" s="291"/>
      <c r="AK820" s="291"/>
      <c r="AL820" s="291"/>
      <c r="AM820" s="291"/>
      <c r="AN820" s="291"/>
      <c r="AO820" s="291"/>
      <c r="AP820" s="291"/>
      <c r="AQ820" s="291"/>
      <c r="AR820" s="291"/>
      <c r="AS820" s="291"/>
      <c r="AT820" s="291"/>
      <c r="AU820" s="291"/>
      <c r="AV820" s="291"/>
      <c r="AW820" s="291"/>
      <c r="AX820" s="291"/>
      <c r="AY820" s="291"/>
      <c r="AZ820" s="291"/>
      <c r="BA820" s="291"/>
      <c r="BB820" s="291"/>
      <c r="BC820" s="291"/>
      <c r="BD820" s="291"/>
      <c r="BE820" s="291"/>
      <c r="BF820" s="291"/>
      <c r="BG820" s="291"/>
      <c r="BH820" s="291"/>
      <c r="BI820" s="291"/>
      <c r="BJ820" s="291"/>
      <c r="BK820" s="291"/>
      <c r="BL820" s="291"/>
      <c r="BM820" s="291"/>
      <c r="BN820" s="291"/>
      <c r="BO820" s="291"/>
      <c r="BP820" s="291"/>
      <c r="BQ820" s="291"/>
      <c r="BR820" s="291"/>
      <c r="BS820" s="291"/>
      <c r="BT820" s="291"/>
      <c r="BU820" s="291"/>
      <c r="BV820" s="291"/>
      <c r="BW820" s="291"/>
      <c r="BX820" s="291"/>
      <c r="BY820" s="291"/>
      <c r="BZ820" s="291"/>
      <c r="CA820" s="291"/>
      <c r="CB820" s="291"/>
      <c r="CC820" s="291"/>
      <c r="CD820" s="291"/>
      <c r="CE820" s="291"/>
      <c r="CF820" s="291"/>
      <c r="CG820" s="291"/>
      <c r="CH820" s="291"/>
      <c r="CI820" s="291"/>
      <c r="CJ820" s="291"/>
      <c r="CK820" s="291"/>
      <c r="CL820" s="291"/>
      <c r="CM820" s="291"/>
      <c r="CN820" s="291"/>
      <c r="CO820" s="291"/>
      <c r="CP820" s="291"/>
      <c r="CQ820" s="291"/>
      <c r="CR820" s="291"/>
      <c r="CS820" s="291"/>
      <c r="CT820" s="291"/>
      <c r="CU820" s="291"/>
      <c r="CV820" s="291"/>
      <c r="CW820" s="291"/>
      <c r="CX820" s="291"/>
      <c r="CY820" s="291"/>
      <c r="CZ820" s="291"/>
      <c r="DA820" s="291"/>
      <c r="DB820" s="291"/>
      <c r="DC820" s="291"/>
      <c r="DD820" s="291"/>
      <c r="DE820" s="291"/>
      <c r="DF820" s="291"/>
      <c r="DG820" s="291"/>
      <c r="DH820" s="291"/>
      <c r="DI820" s="291"/>
      <c r="DJ820" s="291"/>
      <c r="DK820" s="291"/>
      <c r="DL820" s="291"/>
      <c r="DM820" s="291"/>
      <c r="DN820" s="291"/>
      <c r="DO820" s="291"/>
      <c r="DP820" s="291"/>
      <c r="DQ820" s="291"/>
      <c r="DR820" s="291"/>
      <c r="DS820" s="291"/>
      <c r="DT820" s="291"/>
      <c r="DU820" s="291"/>
      <c r="DV820" s="291"/>
      <c r="DW820" s="291"/>
      <c r="DX820" s="291"/>
      <c r="DY820" s="291"/>
      <c r="DZ820" s="291"/>
      <c r="EA820" s="291"/>
      <c r="EB820" s="291"/>
      <c r="EC820" s="291"/>
      <c r="ED820" s="291"/>
      <c r="EE820" s="291"/>
      <c r="EF820" s="291"/>
      <c r="EG820" s="291"/>
      <c r="EH820" s="291"/>
      <c r="EI820" s="291"/>
      <c r="EJ820" s="291"/>
      <c r="EK820" s="291"/>
      <c r="EL820" s="291"/>
      <c r="EM820" s="291"/>
      <c r="EN820" s="291"/>
      <c r="EO820" s="291"/>
      <c r="EP820" s="291"/>
      <c r="EQ820" s="291"/>
      <c r="ER820" s="291"/>
      <c r="ES820" s="291"/>
      <c r="ET820" s="291"/>
      <c r="EU820" s="291"/>
      <c r="EV820" s="291"/>
      <c r="EW820" s="291"/>
      <c r="EX820" s="291"/>
      <c r="EY820" s="291"/>
      <c r="EZ820" s="291"/>
      <c r="FA820" s="291"/>
    </row>
    <row r="821" spans="1:157" s="292" customFormat="1" ht="20.25" customHeight="1">
      <c r="A821" s="291"/>
      <c r="H821" s="437"/>
      <c r="I821" s="437"/>
      <c r="J821" s="437"/>
      <c r="K821" s="437"/>
      <c r="N821" s="438"/>
      <c r="O821" s="291"/>
      <c r="P821" s="291"/>
      <c r="Q821" s="291"/>
      <c r="R821" s="291"/>
      <c r="S821" s="291"/>
      <c r="T821" s="291"/>
      <c r="U821" s="291"/>
      <c r="V821" s="291"/>
      <c r="W821" s="291"/>
      <c r="X821" s="291"/>
      <c r="Y821" s="291"/>
      <c r="Z821" s="291"/>
      <c r="AA821" s="291"/>
      <c r="AB821" s="291"/>
      <c r="AC821" s="291"/>
      <c r="AD821" s="291"/>
      <c r="AE821" s="291"/>
      <c r="AF821" s="291"/>
      <c r="AG821" s="291"/>
      <c r="AH821" s="291"/>
      <c r="AI821" s="291"/>
      <c r="AJ821" s="291"/>
      <c r="AK821" s="291"/>
      <c r="AL821" s="291"/>
      <c r="AM821" s="291"/>
      <c r="AN821" s="291"/>
      <c r="AO821" s="291"/>
      <c r="AP821" s="291"/>
      <c r="AQ821" s="291"/>
      <c r="AR821" s="291"/>
      <c r="AS821" s="291"/>
      <c r="AT821" s="291"/>
      <c r="AU821" s="291"/>
      <c r="AV821" s="291"/>
      <c r="AW821" s="291"/>
      <c r="AX821" s="291"/>
      <c r="AY821" s="291"/>
      <c r="AZ821" s="291"/>
      <c r="BA821" s="291"/>
      <c r="BB821" s="291"/>
      <c r="BC821" s="291"/>
      <c r="BD821" s="291"/>
      <c r="BE821" s="291"/>
      <c r="BF821" s="291"/>
      <c r="BG821" s="291"/>
      <c r="BH821" s="291"/>
      <c r="BI821" s="291"/>
      <c r="BJ821" s="291"/>
      <c r="BK821" s="291"/>
      <c r="BL821" s="291"/>
      <c r="BM821" s="291"/>
      <c r="BN821" s="291"/>
      <c r="BO821" s="291"/>
      <c r="BP821" s="291"/>
      <c r="BQ821" s="291"/>
      <c r="BR821" s="291"/>
      <c r="BS821" s="291"/>
      <c r="BT821" s="291"/>
      <c r="BU821" s="291"/>
      <c r="BV821" s="291"/>
      <c r="BW821" s="291"/>
      <c r="BX821" s="291"/>
      <c r="BY821" s="291"/>
      <c r="BZ821" s="291"/>
      <c r="CA821" s="291"/>
      <c r="CB821" s="291"/>
      <c r="CC821" s="291"/>
      <c r="CD821" s="291"/>
      <c r="CE821" s="291"/>
      <c r="CF821" s="291"/>
      <c r="CG821" s="291"/>
      <c r="CH821" s="291"/>
      <c r="CI821" s="291"/>
      <c r="CJ821" s="291"/>
      <c r="CK821" s="291"/>
      <c r="CL821" s="291"/>
      <c r="CM821" s="291"/>
      <c r="CN821" s="291"/>
      <c r="CO821" s="291"/>
      <c r="CP821" s="291"/>
      <c r="CQ821" s="291"/>
      <c r="CR821" s="291"/>
      <c r="CS821" s="291"/>
      <c r="CT821" s="291"/>
      <c r="CU821" s="291"/>
      <c r="CV821" s="291"/>
      <c r="CW821" s="291"/>
      <c r="CX821" s="291"/>
      <c r="CY821" s="291"/>
      <c r="CZ821" s="291"/>
      <c r="DA821" s="291"/>
      <c r="DB821" s="291"/>
      <c r="DC821" s="291"/>
      <c r="DD821" s="291"/>
      <c r="DE821" s="291"/>
      <c r="DF821" s="291"/>
      <c r="DG821" s="291"/>
      <c r="DH821" s="291"/>
      <c r="DI821" s="291"/>
      <c r="DJ821" s="291"/>
      <c r="DK821" s="291"/>
      <c r="DL821" s="291"/>
      <c r="DM821" s="291"/>
      <c r="DN821" s="291"/>
      <c r="DO821" s="291"/>
      <c r="DP821" s="291"/>
      <c r="DQ821" s="291"/>
      <c r="DR821" s="291"/>
      <c r="DS821" s="291"/>
      <c r="DT821" s="291"/>
      <c r="DU821" s="291"/>
      <c r="DV821" s="291"/>
      <c r="DW821" s="291"/>
      <c r="DX821" s="291"/>
      <c r="DY821" s="291"/>
      <c r="DZ821" s="291"/>
      <c r="EA821" s="291"/>
      <c r="EB821" s="291"/>
      <c r="EC821" s="291"/>
      <c r="ED821" s="291"/>
      <c r="EE821" s="291"/>
      <c r="EF821" s="291"/>
      <c r="EG821" s="291"/>
      <c r="EH821" s="291"/>
      <c r="EI821" s="291"/>
      <c r="EJ821" s="291"/>
      <c r="EK821" s="291"/>
      <c r="EL821" s="291"/>
      <c r="EM821" s="291"/>
      <c r="EN821" s="291"/>
      <c r="EO821" s="291"/>
      <c r="EP821" s="291"/>
      <c r="EQ821" s="291"/>
      <c r="ER821" s="291"/>
      <c r="ES821" s="291"/>
      <c r="ET821" s="291"/>
      <c r="EU821" s="291"/>
      <c r="EV821" s="291"/>
      <c r="EW821" s="291"/>
      <c r="EX821" s="291"/>
      <c r="EY821" s="291"/>
      <c r="EZ821" s="291"/>
      <c r="FA821" s="291"/>
    </row>
    <row r="822" spans="1:157" s="292" customFormat="1" ht="20.25" customHeight="1">
      <c r="A822" s="291"/>
      <c r="H822" s="437"/>
      <c r="I822" s="437"/>
      <c r="J822" s="437"/>
      <c r="K822" s="437"/>
      <c r="N822" s="438"/>
      <c r="O822" s="291"/>
      <c r="P822" s="291"/>
      <c r="Q822" s="291"/>
      <c r="R822" s="291"/>
      <c r="S822" s="291"/>
      <c r="T822" s="291"/>
      <c r="U822" s="291"/>
      <c r="V822" s="291"/>
      <c r="W822" s="291"/>
      <c r="X822" s="291"/>
      <c r="Y822" s="291"/>
      <c r="Z822" s="291"/>
      <c r="AA822" s="291"/>
      <c r="AB822" s="291"/>
      <c r="AC822" s="291"/>
      <c r="AD822" s="291"/>
      <c r="AE822" s="291"/>
      <c r="AF822" s="291"/>
      <c r="AG822" s="291"/>
      <c r="AH822" s="291"/>
      <c r="AI822" s="291"/>
      <c r="AJ822" s="291"/>
      <c r="AK822" s="291"/>
      <c r="AL822" s="291"/>
      <c r="AM822" s="291"/>
      <c r="AN822" s="291"/>
      <c r="AO822" s="291"/>
      <c r="AP822" s="291"/>
      <c r="AQ822" s="291"/>
      <c r="AR822" s="291"/>
      <c r="AS822" s="291"/>
      <c r="AT822" s="291"/>
      <c r="AU822" s="291"/>
      <c r="AV822" s="291"/>
      <c r="AW822" s="291"/>
      <c r="AX822" s="291"/>
      <c r="AY822" s="291"/>
      <c r="AZ822" s="291"/>
      <c r="BA822" s="291"/>
      <c r="BB822" s="291"/>
      <c r="BC822" s="291"/>
      <c r="BD822" s="291"/>
      <c r="BE822" s="291"/>
      <c r="BF822" s="291"/>
      <c r="BG822" s="291"/>
      <c r="BH822" s="291"/>
      <c r="BI822" s="291"/>
      <c r="BJ822" s="291"/>
      <c r="BK822" s="291"/>
      <c r="BL822" s="291"/>
      <c r="BM822" s="291"/>
      <c r="BN822" s="291"/>
      <c r="BO822" s="291"/>
      <c r="BP822" s="291"/>
      <c r="BQ822" s="291"/>
      <c r="BR822" s="291"/>
      <c r="BS822" s="291"/>
      <c r="BT822" s="291"/>
      <c r="BU822" s="291"/>
      <c r="BV822" s="291"/>
      <c r="BW822" s="291"/>
      <c r="BX822" s="291"/>
      <c r="BY822" s="291"/>
      <c r="BZ822" s="291"/>
      <c r="CA822" s="291"/>
      <c r="CB822" s="291"/>
      <c r="CC822" s="291"/>
      <c r="CD822" s="291"/>
      <c r="CE822" s="291"/>
      <c r="CF822" s="291"/>
      <c r="CG822" s="291"/>
      <c r="CH822" s="291"/>
      <c r="CI822" s="291"/>
      <c r="CJ822" s="291"/>
      <c r="CK822" s="291"/>
      <c r="CL822" s="291"/>
      <c r="CM822" s="291"/>
      <c r="CN822" s="291"/>
      <c r="CO822" s="291"/>
      <c r="CP822" s="291"/>
      <c r="CQ822" s="291"/>
      <c r="CR822" s="291"/>
      <c r="CS822" s="291"/>
      <c r="CT822" s="291"/>
      <c r="CU822" s="291"/>
      <c r="CV822" s="291"/>
      <c r="CW822" s="291"/>
      <c r="CX822" s="291"/>
      <c r="CY822" s="291"/>
      <c r="CZ822" s="291"/>
      <c r="DA822" s="291"/>
      <c r="DB822" s="291"/>
      <c r="DC822" s="291"/>
      <c r="DD822" s="291"/>
      <c r="DE822" s="291"/>
      <c r="DF822" s="291"/>
      <c r="DG822" s="291"/>
      <c r="DH822" s="291"/>
      <c r="DI822" s="291"/>
      <c r="DJ822" s="291"/>
      <c r="DK822" s="291"/>
      <c r="DL822" s="291"/>
      <c r="DM822" s="291"/>
      <c r="DN822" s="291"/>
      <c r="DO822" s="291"/>
      <c r="DP822" s="291"/>
      <c r="DQ822" s="291"/>
      <c r="DR822" s="291"/>
      <c r="DS822" s="291"/>
      <c r="DT822" s="291"/>
      <c r="DU822" s="291"/>
      <c r="DV822" s="291"/>
      <c r="DW822" s="291"/>
      <c r="DX822" s="291"/>
      <c r="DY822" s="291"/>
      <c r="DZ822" s="291"/>
      <c r="EA822" s="291"/>
      <c r="EB822" s="291"/>
      <c r="EC822" s="291"/>
      <c r="ED822" s="291"/>
      <c r="EE822" s="291"/>
      <c r="EF822" s="291"/>
      <c r="EG822" s="291"/>
      <c r="EH822" s="291"/>
      <c r="EI822" s="291"/>
      <c r="EJ822" s="291"/>
      <c r="EK822" s="291"/>
      <c r="EL822" s="291"/>
      <c r="EM822" s="291"/>
      <c r="EN822" s="291"/>
      <c r="EO822" s="291"/>
      <c r="EP822" s="291"/>
      <c r="EQ822" s="291"/>
      <c r="ER822" s="291"/>
      <c r="ES822" s="291"/>
      <c r="ET822" s="291"/>
      <c r="EU822" s="291"/>
      <c r="EV822" s="291"/>
      <c r="EW822" s="291"/>
      <c r="EX822" s="291"/>
      <c r="EY822" s="291"/>
      <c r="EZ822" s="291"/>
      <c r="FA822" s="291"/>
    </row>
    <row r="823" spans="1:157" s="292" customFormat="1" ht="20.25" customHeight="1">
      <c r="A823" s="291"/>
      <c r="H823" s="437"/>
      <c r="I823" s="437"/>
      <c r="J823" s="437"/>
      <c r="K823" s="437"/>
      <c r="N823" s="438"/>
      <c r="O823" s="291"/>
      <c r="P823" s="291"/>
      <c r="Q823" s="291"/>
      <c r="R823" s="291"/>
      <c r="S823" s="291"/>
      <c r="T823" s="291"/>
      <c r="U823" s="291"/>
      <c r="V823" s="291"/>
      <c r="W823" s="291"/>
      <c r="X823" s="291"/>
      <c r="Y823" s="291"/>
      <c r="Z823" s="291"/>
      <c r="AA823" s="291"/>
      <c r="AB823" s="291"/>
      <c r="AC823" s="291"/>
      <c r="AD823" s="291"/>
      <c r="AE823" s="291"/>
      <c r="AF823" s="291"/>
      <c r="AG823" s="291"/>
      <c r="AH823" s="291"/>
      <c r="AI823" s="291"/>
      <c r="AJ823" s="291"/>
      <c r="AK823" s="291"/>
      <c r="AL823" s="291"/>
      <c r="AM823" s="291"/>
      <c r="AN823" s="291"/>
      <c r="AO823" s="291"/>
      <c r="AP823" s="291"/>
      <c r="AQ823" s="291"/>
      <c r="AR823" s="291"/>
      <c r="AS823" s="291"/>
      <c r="AT823" s="291"/>
      <c r="AU823" s="291"/>
      <c r="AV823" s="291"/>
      <c r="AW823" s="291"/>
      <c r="AX823" s="291"/>
      <c r="AY823" s="291"/>
      <c r="AZ823" s="291"/>
      <c r="BA823" s="291"/>
      <c r="BB823" s="291"/>
      <c r="BC823" s="291"/>
      <c r="BD823" s="291"/>
      <c r="BE823" s="291"/>
      <c r="BF823" s="291"/>
      <c r="BG823" s="291"/>
      <c r="BH823" s="291"/>
      <c r="BI823" s="291"/>
      <c r="BJ823" s="291"/>
      <c r="BK823" s="291"/>
      <c r="BL823" s="291"/>
      <c r="BM823" s="291"/>
      <c r="BN823" s="291"/>
      <c r="BO823" s="291"/>
      <c r="BP823" s="291"/>
      <c r="BQ823" s="291"/>
      <c r="BR823" s="291"/>
      <c r="BS823" s="291"/>
      <c r="BT823" s="291"/>
      <c r="BU823" s="291"/>
      <c r="BV823" s="291"/>
      <c r="BW823" s="291"/>
      <c r="BX823" s="291"/>
      <c r="BY823" s="291"/>
      <c r="BZ823" s="291"/>
      <c r="CA823" s="291"/>
      <c r="CB823" s="291"/>
      <c r="CC823" s="291"/>
      <c r="CD823" s="291"/>
      <c r="CE823" s="291"/>
      <c r="CF823" s="291"/>
      <c r="CG823" s="291"/>
      <c r="CH823" s="291"/>
      <c r="CI823" s="291"/>
      <c r="CJ823" s="291"/>
      <c r="CK823" s="291"/>
      <c r="CL823" s="291"/>
      <c r="CM823" s="291"/>
      <c r="CN823" s="291"/>
      <c r="CO823" s="291"/>
      <c r="CP823" s="291"/>
      <c r="CQ823" s="291"/>
      <c r="CR823" s="291"/>
      <c r="CS823" s="291"/>
      <c r="CT823" s="291"/>
      <c r="CU823" s="291"/>
      <c r="CV823" s="291"/>
      <c r="CW823" s="291"/>
      <c r="CX823" s="291"/>
      <c r="CY823" s="291"/>
      <c r="CZ823" s="291"/>
      <c r="DA823" s="291"/>
      <c r="DB823" s="291"/>
      <c r="DC823" s="291"/>
      <c r="DD823" s="291"/>
      <c r="DE823" s="291"/>
      <c r="DF823" s="291"/>
      <c r="DG823" s="291"/>
      <c r="DH823" s="291"/>
      <c r="DI823" s="291"/>
      <c r="DJ823" s="291"/>
      <c r="DK823" s="291"/>
      <c r="DL823" s="291"/>
      <c r="DM823" s="291"/>
      <c r="DN823" s="291"/>
      <c r="DO823" s="291"/>
      <c r="DP823" s="291"/>
      <c r="DQ823" s="291"/>
      <c r="DR823" s="291"/>
      <c r="DS823" s="291"/>
      <c r="DT823" s="291"/>
      <c r="DU823" s="291"/>
      <c r="DV823" s="291"/>
      <c r="DW823" s="291"/>
      <c r="DX823" s="291"/>
      <c r="DY823" s="291"/>
      <c r="DZ823" s="291"/>
      <c r="EA823" s="291"/>
      <c r="EB823" s="291"/>
      <c r="EC823" s="291"/>
      <c r="ED823" s="291"/>
      <c r="EE823" s="291"/>
      <c r="EF823" s="291"/>
      <c r="EG823" s="291"/>
      <c r="EH823" s="291"/>
      <c r="EI823" s="291"/>
      <c r="EJ823" s="291"/>
      <c r="EK823" s="291"/>
      <c r="EL823" s="291"/>
      <c r="EM823" s="291"/>
      <c r="EN823" s="291"/>
      <c r="EO823" s="291"/>
      <c r="EP823" s="291"/>
      <c r="EQ823" s="291"/>
      <c r="ER823" s="291"/>
      <c r="ES823" s="291"/>
      <c r="ET823" s="291"/>
      <c r="EU823" s="291"/>
      <c r="EV823" s="291"/>
      <c r="EW823" s="291"/>
      <c r="EX823" s="291"/>
      <c r="EY823" s="291"/>
      <c r="EZ823" s="291"/>
      <c r="FA823" s="291"/>
    </row>
    <row r="824" spans="1:157" s="292" customFormat="1" ht="20.25" customHeight="1">
      <c r="A824" s="291"/>
      <c r="H824" s="437"/>
      <c r="I824" s="437"/>
      <c r="J824" s="437"/>
      <c r="K824" s="437"/>
      <c r="N824" s="438"/>
      <c r="O824" s="291"/>
      <c r="P824" s="291"/>
      <c r="Q824" s="291"/>
      <c r="R824" s="291"/>
      <c r="S824" s="291"/>
      <c r="T824" s="291"/>
      <c r="U824" s="291"/>
      <c r="V824" s="291"/>
      <c r="W824" s="291"/>
      <c r="X824" s="291"/>
      <c r="Y824" s="291"/>
      <c r="Z824" s="291"/>
      <c r="AA824" s="291"/>
      <c r="AB824" s="291"/>
      <c r="AC824" s="291"/>
      <c r="AD824" s="291"/>
      <c r="AE824" s="291"/>
      <c r="AF824" s="291"/>
      <c r="AG824" s="291"/>
      <c r="AH824" s="291"/>
      <c r="AI824" s="291"/>
      <c r="AJ824" s="291"/>
      <c r="AK824" s="291"/>
      <c r="AL824" s="291"/>
      <c r="AM824" s="291"/>
      <c r="AN824" s="291"/>
      <c r="AO824" s="291"/>
      <c r="AP824" s="291"/>
      <c r="AQ824" s="291"/>
      <c r="AR824" s="291"/>
      <c r="AS824" s="291"/>
      <c r="AT824" s="291"/>
      <c r="AU824" s="291"/>
      <c r="AV824" s="291"/>
      <c r="AW824" s="291"/>
      <c r="AX824" s="291"/>
      <c r="AY824" s="291"/>
      <c r="AZ824" s="291"/>
      <c r="BA824" s="291"/>
      <c r="BB824" s="291"/>
      <c r="BC824" s="291"/>
      <c r="BD824" s="291"/>
      <c r="BE824" s="291"/>
      <c r="BF824" s="291"/>
      <c r="BG824" s="291"/>
      <c r="BH824" s="291"/>
      <c r="BI824" s="291"/>
      <c r="BJ824" s="291"/>
      <c r="BK824" s="291"/>
      <c r="BL824" s="291"/>
      <c r="BM824" s="291"/>
      <c r="BN824" s="291"/>
      <c r="BO824" s="291"/>
      <c r="BP824" s="291"/>
      <c r="BQ824" s="291"/>
      <c r="BR824" s="291"/>
      <c r="BS824" s="291"/>
      <c r="BT824" s="291"/>
      <c r="BU824" s="291"/>
      <c r="BV824" s="291"/>
      <c r="BW824" s="291"/>
      <c r="BX824" s="291"/>
      <c r="BY824" s="291"/>
      <c r="BZ824" s="291"/>
      <c r="CA824" s="291"/>
      <c r="CB824" s="291"/>
      <c r="CC824" s="291"/>
      <c r="CD824" s="291"/>
      <c r="CE824" s="291"/>
      <c r="CF824" s="291"/>
      <c r="CG824" s="291"/>
      <c r="CH824" s="291"/>
      <c r="CI824" s="291"/>
      <c r="CJ824" s="291"/>
      <c r="CK824" s="291"/>
      <c r="CL824" s="291"/>
      <c r="CM824" s="291"/>
      <c r="CN824" s="291"/>
      <c r="CO824" s="291"/>
      <c r="CP824" s="291"/>
      <c r="CQ824" s="291"/>
      <c r="CR824" s="291"/>
      <c r="CS824" s="291"/>
      <c r="CT824" s="291"/>
      <c r="CU824" s="291"/>
      <c r="CV824" s="291"/>
      <c r="CW824" s="291"/>
      <c r="CX824" s="291"/>
      <c r="CY824" s="291"/>
      <c r="CZ824" s="291"/>
      <c r="DA824" s="291"/>
      <c r="DB824" s="291"/>
      <c r="DC824" s="291"/>
      <c r="DD824" s="291"/>
      <c r="DE824" s="291"/>
      <c r="DF824" s="291"/>
      <c r="DG824" s="291"/>
      <c r="DH824" s="291"/>
      <c r="DI824" s="291"/>
      <c r="DJ824" s="291"/>
      <c r="DK824" s="291"/>
      <c r="DL824" s="291"/>
      <c r="DM824" s="291"/>
      <c r="DN824" s="291"/>
      <c r="DO824" s="291"/>
      <c r="DP824" s="291"/>
      <c r="DQ824" s="291"/>
      <c r="DR824" s="291"/>
      <c r="DS824" s="291"/>
      <c r="DT824" s="291"/>
      <c r="DU824" s="291"/>
      <c r="DV824" s="291"/>
      <c r="DW824" s="291"/>
      <c r="DX824" s="291"/>
      <c r="DY824" s="291"/>
      <c r="DZ824" s="291"/>
      <c r="EA824" s="291"/>
      <c r="EB824" s="291"/>
      <c r="EC824" s="291"/>
      <c r="ED824" s="291"/>
      <c r="EE824" s="291"/>
      <c r="EF824" s="291"/>
      <c r="EG824" s="291"/>
      <c r="EH824" s="291"/>
      <c r="EI824" s="291"/>
      <c r="EJ824" s="291"/>
      <c r="EK824" s="291"/>
      <c r="EL824" s="291"/>
      <c r="EM824" s="291"/>
      <c r="EN824" s="291"/>
      <c r="EO824" s="291"/>
      <c r="EP824" s="291"/>
      <c r="EQ824" s="291"/>
      <c r="ER824" s="291"/>
      <c r="ES824" s="291"/>
      <c r="ET824" s="291"/>
      <c r="EU824" s="291"/>
      <c r="EV824" s="291"/>
      <c r="EW824" s="291"/>
      <c r="EX824" s="291"/>
      <c r="EY824" s="291"/>
      <c r="EZ824" s="291"/>
      <c r="FA824" s="291"/>
    </row>
    <row r="825" spans="1:157" s="292" customFormat="1" ht="20.25" customHeight="1">
      <c r="A825" s="291"/>
      <c r="H825" s="437"/>
      <c r="I825" s="437"/>
      <c r="J825" s="437"/>
      <c r="K825" s="437"/>
      <c r="N825" s="438"/>
      <c r="O825" s="291"/>
      <c r="P825" s="291"/>
      <c r="Q825" s="291"/>
      <c r="R825" s="291"/>
      <c r="S825" s="291"/>
      <c r="T825" s="291"/>
      <c r="U825" s="291"/>
      <c r="V825" s="291"/>
      <c r="W825" s="291"/>
      <c r="X825" s="291"/>
      <c r="Y825" s="291"/>
      <c r="Z825" s="291"/>
      <c r="AA825" s="291"/>
      <c r="AB825" s="291"/>
      <c r="AC825" s="291"/>
      <c r="AD825" s="291"/>
      <c r="AE825" s="291"/>
      <c r="AF825" s="291"/>
      <c r="AG825" s="291"/>
      <c r="AH825" s="291"/>
      <c r="AI825" s="291"/>
      <c r="AJ825" s="291"/>
      <c r="AK825" s="291"/>
      <c r="AL825" s="291"/>
      <c r="AM825" s="291"/>
      <c r="AN825" s="291"/>
      <c r="AO825" s="291"/>
      <c r="AP825" s="291"/>
      <c r="AQ825" s="291"/>
      <c r="AR825" s="291"/>
      <c r="AS825" s="291"/>
      <c r="AT825" s="291"/>
      <c r="AU825" s="291"/>
      <c r="AV825" s="291"/>
      <c r="AW825" s="291"/>
      <c r="AX825" s="291"/>
      <c r="AY825" s="291"/>
      <c r="AZ825" s="291"/>
      <c r="BA825" s="291"/>
      <c r="BB825" s="291"/>
      <c r="BC825" s="291"/>
      <c r="BD825" s="291"/>
      <c r="BE825" s="291"/>
      <c r="BF825" s="291"/>
      <c r="BG825" s="291"/>
      <c r="BH825" s="291"/>
      <c r="BI825" s="291"/>
      <c r="BJ825" s="291"/>
      <c r="BK825" s="291"/>
      <c r="BL825" s="291"/>
      <c r="BM825" s="291"/>
      <c r="BN825" s="291"/>
      <c r="BO825" s="291"/>
      <c r="BP825" s="291"/>
      <c r="BQ825" s="291"/>
      <c r="BR825" s="291"/>
      <c r="BS825" s="291"/>
      <c r="BT825" s="291"/>
      <c r="BU825" s="291"/>
      <c r="BV825" s="291"/>
      <c r="BW825" s="291"/>
      <c r="BX825" s="291"/>
      <c r="BY825" s="291"/>
      <c r="BZ825" s="291"/>
      <c r="CA825" s="291"/>
      <c r="CB825" s="291"/>
      <c r="CC825" s="291"/>
      <c r="CD825" s="291"/>
      <c r="CE825" s="291"/>
      <c r="CF825" s="291"/>
      <c r="CG825" s="291"/>
      <c r="CH825" s="291"/>
      <c r="CI825" s="291"/>
      <c r="CJ825" s="291"/>
      <c r="CK825" s="291"/>
      <c r="CL825" s="291"/>
      <c r="CM825" s="291"/>
      <c r="CN825" s="291"/>
      <c r="CO825" s="291"/>
      <c r="CP825" s="291"/>
      <c r="CQ825" s="291"/>
      <c r="CR825" s="291"/>
      <c r="CS825" s="291"/>
      <c r="CT825" s="291"/>
      <c r="CU825" s="291"/>
      <c r="CV825" s="291"/>
      <c r="CW825" s="291"/>
      <c r="CX825" s="291"/>
      <c r="CY825" s="291"/>
      <c r="CZ825" s="291"/>
      <c r="DA825" s="291"/>
      <c r="DB825" s="291"/>
      <c r="DC825" s="291"/>
      <c r="DD825" s="291"/>
      <c r="DE825" s="291"/>
      <c r="DF825" s="291"/>
      <c r="DG825" s="291"/>
      <c r="DH825" s="291"/>
      <c r="DI825" s="291"/>
      <c r="DJ825" s="291"/>
      <c r="DK825" s="291"/>
      <c r="DL825" s="291"/>
      <c r="DM825" s="291"/>
      <c r="DN825" s="291"/>
      <c r="DO825" s="291"/>
      <c r="DP825" s="291"/>
      <c r="DQ825" s="291"/>
      <c r="DR825" s="291"/>
      <c r="DS825" s="291"/>
      <c r="DT825" s="291"/>
      <c r="DU825" s="291"/>
      <c r="DV825" s="291"/>
      <c r="DW825" s="291"/>
      <c r="DX825" s="291"/>
      <c r="DY825" s="291"/>
      <c r="DZ825" s="291"/>
      <c r="EA825" s="291"/>
      <c r="EB825" s="291"/>
      <c r="EC825" s="291"/>
      <c r="ED825" s="291"/>
      <c r="EE825" s="291"/>
      <c r="EF825" s="291"/>
      <c r="EG825" s="291"/>
      <c r="EH825" s="291"/>
      <c r="EI825" s="291"/>
      <c r="EJ825" s="291"/>
      <c r="EK825" s="291"/>
      <c r="EL825" s="291"/>
      <c r="EM825" s="291"/>
      <c r="EN825" s="291"/>
      <c r="EO825" s="291"/>
      <c r="EP825" s="291"/>
      <c r="EQ825" s="291"/>
      <c r="ER825" s="291"/>
      <c r="ES825" s="291"/>
      <c r="ET825" s="291"/>
      <c r="EU825" s="291"/>
      <c r="EV825" s="291"/>
      <c r="EW825" s="291"/>
      <c r="EX825" s="291"/>
      <c r="EY825" s="291"/>
      <c r="EZ825" s="291"/>
      <c r="FA825" s="291"/>
    </row>
    <row r="826" spans="1:157" s="292" customFormat="1" ht="20.25" customHeight="1">
      <c r="A826" s="291"/>
      <c r="H826" s="437"/>
      <c r="I826" s="437"/>
      <c r="J826" s="437"/>
      <c r="K826" s="437"/>
      <c r="N826" s="438"/>
      <c r="O826" s="291"/>
      <c r="P826" s="291"/>
      <c r="Q826" s="291"/>
      <c r="R826" s="291"/>
      <c r="S826" s="291"/>
      <c r="T826" s="291"/>
      <c r="U826" s="291"/>
      <c r="V826" s="291"/>
      <c r="W826" s="291"/>
      <c r="X826" s="291"/>
      <c r="Y826" s="291"/>
      <c r="Z826" s="291"/>
      <c r="AA826" s="291"/>
      <c r="AB826" s="291"/>
      <c r="AC826" s="291"/>
      <c r="AD826" s="291"/>
      <c r="AE826" s="291"/>
      <c r="AF826" s="291"/>
      <c r="AG826" s="291"/>
      <c r="AH826" s="291"/>
      <c r="AI826" s="291"/>
      <c r="AJ826" s="291"/>
      <c r="AK826" s="291"/>
      <c r="AL826" s="291"/>
      <c r="AM826" s="291"/>
      <c r="AN826" s="291"/>
      <c r="AO826" s="291"/>
      <c r="AP826" s="291"/>
      <c r="AQ826" s="291"/>
      <c r="AR826" s="291"/>
      <c r="AS826" s="291"/>
      <c r="AT826" s="291"/>
      <c r="AU826" s="291"/>
      <c r="AV826" s="291"/>
      <c r="AW826" s="291"/>
      <c r="AX826" s="291"/>
      <c r="AY826" s="291"/>
      <c r="AZ826" s="291"/>
      <c r="BA826" s="291"/>
      <c r="BB826" s="291"/>
      <c r="BC826" s="291"/>
      <c r="BD826" s="291"/>
      <c r="BE826" s="291"/>
      <c r="BF826" s="291"/>
      <c r="BG826" s="291"/>
      <c r="BH826" s="291"/>
      <c r="BI826" s="291"/>
      <c r="BJ826" s="291"/>
      <c r="BK826" s="291"/>
      <c r="BL826" s="291"/>
      <c r="BM826" s="291"/>
      <c r="BN826" s="291"/>
      <c r="BO826" s="291"/>
      <c r="BP826" s="291"/>
      <c r="BQ826" s="291"/>
      <c r="BR826" s="291"/>
      <c r="BS826" s="291"/>
      <c r="BT826" s="291"/>
      <c r="BU826" s="291"/>
      <c r="BV826" s="291"/>
      <c r="BW826" s="291"/>
      <c r="BX826" s="291"/>
      <c r="BY826" s="291"/>
      <c r="BZ826" s="291"/>
      <c r="CA826" s="291"/>
      <c r="CB826" s="291"/>
      <c r="CC826" s="291"/>
      <c r="CD826" s="291"/>
      <c r="CE826" s="291"/>
      <c r="CF826" s="291"/>
      <c r="CG826" s="291"/>
      <c r="CH826" s="291"/>
      <c r="CI826" s="291"/>
      <c r="CJ826" s="291"/>
      <c r="CK826" s="291"/>
      <c r="CL826" s="291"/>
      <c r="CM826" s="291"/>
      <c r="CN826" s="291"/>
      <c r="CO826" s="291"/>
      <c r="CP826" s="291"/>
      <c r="CQ826" s="291"/>
      <c r="CR826" s="291"/>
      <c r="CS826" s="291"/>
      <c r="CT826" s="291"/>
      <c r="CU826" s="291"/>
      <c r="CV826" s="291"/>
      <c r="CW826" s="291"/>
      <c r="CX826" s="291"/>
      <c r="CY826" s="291"/>
      <c r="CZ826" s="291"/>
      <c r="DA826" s="291"/>
      <c r="DB826" s="291"/>
      <c r="DC826" s="291"/>
      <c r="DD826" s="291"/>
      <c r="DE826" s="291"/>
      <c r="DF826" s="291"/>
      <c r="DG826" s="291"/>
      <c r="DH826" s="291"/>
      <c r="DI826" s="291"/>
      <c r="DJ826" s="291"/>
      <c r="DK826" s="291"/>
      <c r="DL826" s="291"/>
      <c r="DM826" s="291"/>
      <c r="DN826" s="291"/>
      <c r="DO826" s="291"/>
      <c r="DP826" s="291"/>
      <c r="DQ826" s="291"/>
      <c r="DR826" s="291"/>
      <c r="DS826" s="291"/>
      <c r="DT826" s="291"/>
      <c r="DU826" s="291"/>
      <c r="DV826" s="291"/>
      <c r="DW826" s="291"/>
      <c r="DX826" s="291"/>
      <c r="DY826" s="291"/>
      <c r="DZ826" s="291"/>
      <c r="EA826" s="291"/>
      <c r="EB826" s="291"/>
      <c r="EC826" s="291"/>
      <c r="ED826" s="291"/>
      <c r="EE826" s="291"/>
      <c r="EF826" s="291"/>
      <c r="EG826" s="291"/>
      <c r="EH826" s="291"/>
      <c r="EI826" s="291"/>
      <c r="EJ826" s="291"/>
      <c r="EK826" s="291"/>
      <c r="EL826" s="291"/>
      <c r="EM826" s="291"/>
      <c r="EN826" s="291"/>
      <c r="EO826" s="291"/>
      <c r="EP826" s="291"/>
      <c r="EQ826" s="291"/>
      <c r="ER826" s="291"/>
      <c r="ES826" s="291"/>
      <c r="ET826" s="291"/>
      <c r="EU826" s="291"/>
      <c r="EV826" s="291"/>
      <c r="EW826" s="291"/>
      <c r="EX826" s="291"/>
      <c r="EY826" s="291"/>
      <c r="EZ826" s="291"/>
      <c r="FA826" s="291"/>
    </row>
    <row r="827" spans="1:157" s="292" customFormat="1" ht="20.25" customHeight="1">
      <c r="A827" s="291"/>
      <c r="H827" s="437"/>
      <c r="I827" s="437"/>
      <c r="J827" s="437"/>
      <c r="K827" s="437"/>
      <c r="N827" s="438"/>
      <c r="O827" s="291"/>
      <c r="P827" s="291"/>
      <c r="Q827" s="291"/>
      <c r="R827" s="291"/>
      <c r="S827" s="291"/>
      <c r="T827" s="291"/>
      <c r="U827" s="291"/>
      <c r="V827" s="291"/>
      <c r="W827" s="291"/>
      <c r="X827" s="291"/>
      <c r="Y827" s="291"/>
      <c r="Z827" s="291"/>
      <c r="AA827" s="291"/>
      <c r="AB827" s="291"/>
      <c r="AC827" s="291"/>
      <c r="AD827" s="291"/>
      <c r="AE827" s="291"/>
      <c r="AF827" s="291"/>
      <c r="AG827" s="291"/>
      <c r="AH827" s="291"/>
      <c r="AI827" s="291"/>
      <c r="AJ827" s="291"/>
      <c r="AK827" s="291"/>
      <c r="AL827" s="291"/>
      <c r="AM827" s="291"/>
      <c r="AN827" s="291"/>
      <c r="AO827" s="291"/>
      <c r="AP827" s="291"/>
      <c r="AQ827" s="291"/>
      <c r="AR827" s="291"/>
      <c r="AS827" s="291"/>
      <c r="AT827" s="291"/>
      <c r="AU827" s="291"/>
      <c r="AV827" s="291"/>
      <c r="AW827" s="291"/>
      <c r="AX827" s="291"/>
      <c r="AY827" s="291"/>
      <c r="AZ827" s="291"/>
      <c r="BA827" s="291"/>
      <c r="BB827" s="291"/>
      <c r="BC827" s="291"/>
      <c r="BD827" s="291"/>
      <c r="BE827" s="291"/>
      <c r="BF827" s="291"/>
      <c r="BG827" s="291"/>
      <c r="BH827" s="291"/>
      <c r="BI827" s="291"/>
      <c r="BJ827" s="291"/>
      <c r="BK827" s="291"/>
      <c r="BL827" s="291"/>
      <c r="BM827" s="291"/>
      <c r="BN827" s="291"/>
      <c r="BO827" s="291"/>
      <c r="BP827" s="291"/>
      <c r="BQ827" s="291"/>
      <c r="BR827" s="291"/>
      <c r="BS827" s="291"/>
      <c r="BT827" s="291"/>
      <c r="BU827" s="291"/>
      <c r="BV827" s="291"/>
      <c r="BW827" s="291"/>
      <c r="BX827" s="291"/>
      <c r="BY827" s="291"/>
      <c r="BZ827" s="291"/>
      <c r="CA827" s="291"/>
      <c r="CB827" s="291"/>
      <c r="CC827" s="291"/>
      <c r="CD827" s="291"/>
      <c r="CE827" s="291"/>
      <c r="CF827" s="291"/>
      <c r="CG827" s="291"/>
      <c r="CH827" s="291"/>
      <c r="CI827" s="291"/>
      <c r="CJ827" s="291"/>
      <c r="CK827" s="291"/>
      <c r="CL827" s="291"/>
      <c r="CM827" s="291"/>
      <c r="CN827" s="291"/>
      <c r="CO827" s="291"/>
      <c r="CP827" s="291"/>
      <c r="CQ827" s="291"/>
      <c r="CR827" s="291"/>
      <c r="CS827" s="291"/>
      <c r="CT827" s="291"/>
      <c r="CU827" s="291"/>
      <c r="CV827" s="291"/>
      <c r="CW827" s="291"/>
      <c r="CX827" s="291"/>
      <c r="CY827" s="291"/>
      <c r="CZ827" s="291"/>
      <c r="DA827" s="291"/>
      <c r="DB827" s="291"/>
      <c r="DC827" s="291"/>
      <c r="DD827" s="291"/>
      <c r="DE827" s="291"/>
      <c r="DF827" s="291"/>
      <c r="DG827" s="291"/>
      <c r="DH827" s="291"/>
      <c r="DI827" s="291"/>
      <c r="DJ827" s="291"/>
      <c r="DK827" s="291"/>
      <c r="DL827" s="291"/>
      <c r="DM827" s="291"/>
      <c r="DN827" s="291"/>
      <c r="DO827" s="291"/>
      <c r="DP827" s="291"/>
      <c r="DQ827" s="291"/>
      <c r="DR827" s="291"/>
      <c r="DS827" s="291"/>
      <c r="DT827" s="291"/>
      <c r="DU827" s="291"/>
      <c r="DV827" s="291"/>
      <c r="DW827" s="291"/>
      <c r="DX827" s="291"/>
      <c r="DY827" s="291"/>
      <c r="DZ827" s="291"/>
      <c r="EA827" s="291"/>
      <c r="EB827" s="291"/>
      <c r="EC827" s="291"/>
      <c r="ED827" s="291"/>
      <c r="EE827" s="291"/>
      <c r="EF827" s="291"/>
      <c r="EG827" s="291"/>
      <c r="EH827" s="291"/>
      <c r="EI827" s="291"/>
      <c r="EJ827" s="291"/>
      <c r="EK827" s="291"/>
      <c r="EL827" s="291"/>
      <c r="EM827" s="291"/>
      <c r="EN827" s="291"/>
      <c r="EO827" s="291"/>
      <c r="EP827" s="291"/>
      <c r="EQ827" s="291"/>
      <c r="ER827" s="291"/>
      <c r="ES827" s="291"/>
      <c r="ET827" s="291"/>
      <c r="EU827" s="291"/>
      <c r="EV827" s="291"/>
      <c r="EW827" s="291"/>
      <c r="EX827" s="291"/>
      <c r="EY827" s="291"/>
      <c r="EZ827" s="291"/>
      <c r="FA827" s="291"/>
    </row>
    <row r="828" spans="1:157" s="292" customFormat="1" ht="20.25" customHeight="1">
      <c r="A828" s="291"/>
      <c r="H828" s="437"/>
      <c r="I828" s="437"/>
      <c r="J828" s="437"/>
      <c r="K828" s="437"/>
      <c r="N828" s="438"/>
      <c r="O828" s="291"/>
      <c r="P828" s="291"/>
      <c r="Q828" s="291"/>
      <c r="R828" s="291"/>
      <c r="S828" s="291"/>
      <c r="T828" s="291"/>
      <c r="U828" s="291"/>
      <c r="V828" s="291"/>
      <c r="W828" s="291"/>
      <c r="X828" s="291"/>
      <c r="Y828" s="291"/>
      <c r="Z828" s="291"/>
      <c r="AA828" s="291"/>
      <c r="AB828" s="291"/>
      <c r="AC828" s="291"/>
      <c r="AD828" s="291"/>
      <c r="AE828" s="291"/>
      <c r="AF828" s="291"/>
      <c r="AG828" s="291"/>
      <c r="AH828" s="291"/>
      <c r="AI828" s="291"/>
      <c r="AJ828" s="291"/>
      <c r="AK828" s="291"/>
      <c r="AL828" s="291"/>
      <c r="AM828" s="291"/>
      <c r="AN828" s="291"/>
      <c r="AO828" s="291"/>
      <c r="AP828" s="291"/>
      <c r="AQ828" s="291"/>
      <c r="AR828" s="291"/>
      <c r="AS828" s="291"/>
      <c r="AT828" s="291"/>
      <c r="AU828" s="291"/>
      <c r="AV828" s="291"/>
      <c r="AW828" s="291"/>
      <c r="AX828" s="291"/>
      <c r="AY828" s="291"/>
      <c r="AZ828" s="291"/>
      <c r="BA828" s="291"/>
      <c r="BB828" s="291"/>
      <c r="BC828" s="291"/>
      <c r="BD828" s="291"/>
      <c r="BE828" s="291"/>
      <c r="BF828" s="291"/>
      <c r="BG828" s="291"/>
      <c r="BH828" s="291"/>
      <c r="BI828" s="291"/>
      <c r="BJ828" s="291"/>
      <c r="BK828" s="291"/>
      <c r="BL828" s="291"/>
      <c r="BM828" s="291"/>
      <c r="BN828" s="291"/>
      <c r="BO828" s="291"/>
      <c r="BP828" s="291"/>
      <c r="BQ828" s="291"/>
      <c r="BR828" s="291"/>
      <c r="BS828" s="291"/>
      <c r="BT828" s="291"/>
      <c r="BU828" s="291"/>
      <c r="BV828" s="291"/>
      <c r="BW828" s="291"/>
      <c r="BX828" s="291"/>
      <c r="BY828" s="291"/>
      <c r="BZ828" s="291"/>
      <c r="CA828" s="291"/>
      <c r="CB828" s="291"/>
      <c r="CC828" s="291"/>
      <c r="CD828" s="291"/>
      <c r="CE828" s="291"/>
      <c r="CF828" s="291"/>
      <c r="CG828" s="291"/>
      <c r="CH828" s="291"/>
      <c r="CI828" s="291"/>
      <c r="CJ828" s="291"/>
      <c r="CK828" s="291"/>
      <c r="CL828" s="291"/>
      <c r="CM828" s="291"/>
      <c r="CN828" s="291"/>
      <c r="CO828" s="291"/>
      <c r="CP828" s="291"/>
      <c r="CQ828" s="291"/>
      <c r="CR828" s="291"/>
      <c r="CS828" s="291"/>
      <c r="CT828" s="291"/>
      <c r="CU828" s="291"/>
      <c r="CV828" s="291"/>
      <c r="CW828" s="291"/>
      <c r="CX828" s="291"/>
      <c r="CY828" s="291"/>
      <c r="CZ828" s="291"/>
      <c r="DA828" s="291"/>
      <c r="DB828" s="291"/>
      <c r="DC828" s="291"/>
      <c r="DD828" s="291"/>
      <c r="DE828" s="291"/>
      <c r="DF828" s="291"/>
      <c r="DG828" s="291"/>
      <c r="DH828" s="291"/>
      <c r="DI828" s="291"/>
      <c r="DJ828" s="291"/>
      <c r="DK828" s="291"/>
      <c r="DL828" s="291"/>
      <c r="DM828" s="291"/>
      <c r="DN828" s="291"/>
      <c r="DO828" s="291"/>
      <c r="DP828" s="291"/>
      <c r="DQ828" s="291"/>
      <c r="DR828" s="291"/>
      <c r="DS828" s="291"/>
      <c r="DT828" s="291"/>
      <c r="DU828" s="291"/>
      <c r="DV828" s="291"/>
      <c r="DW828" s="291"/>
      <c r="DX828" s="291"/>
      <c r="DY828" s="291"/>
      <c r="DZ828" s="291"/>
      <c r="EA828" s="291"/>
      <c r="EB828" s="291"/>
      <c r="EC828" s="291"/>
      <c r="ED828" s="291"/>
      <c r="EE828" s="291"/>
      <c r="EF828" s="291"/>
      <c r="EG828" s="291"/>
      <c r="EH828" s="291"/>
      <c r="EI828" s="291"/>
      <c r="EJ828" s="291"/>
      <c r="EK828" s="291"/>
      <c r="EL828" s="291"/>
      <c r="EM828" s="291"/>
      <c r="EN828" s="291"/>
      <c r="EO828" s="291"/>
      <c r="EP828" s="291"/>
      <c r="EQ828" s="291"/>
      <c r="ER828" s="291"/>
      <c r="ES828" s="291"/>
      <c r="ET828" s="291"/>
      <c r="EU828" s="291"/>
      <c r="EV828" s="291"/>
      <c r="EW828" s="291"/>
      <c r="EX828" s="291"/>
      <c r="EY828" s="291"/>
      <c r="EZ828" s="291"/>
      <c r="FA828" s="291"/>
    </row>
    <row r="829" spans="1:157" s="292" customFormat="1" ht="20.25" customHeight="1">
      <c r="A829" s="291"/>
      <c r="H829" s="437"/>
      <c r="I829" s="437"/>
      <c r="J829" s="437"/>
      <c r="K829" s="437"/>
      <c r="N829" s="438"/>
      <c r="O829" s="291"/>
      <c r="P829" s="291"/>
      <c r="Q829" s="291"/>
      <c r="R829" s="291"/>
      <c r="S829" s="291"/>
      <c r="T829" s="291"/>
      <c r="U829" s="291"/>
      <c r="V829" s="291"/>
      <c r="W829" s="291"/>
      <c r="X829" s="291"/>
      <c r="Y829" s="291"/>
      <c r="Z829" s="291"/>
      <c r="AA829" s="291"/>
      <c r="AB829" s="291"/>
      <c r="AC829" s="291"/>
      <c r="AD829" s="291"/>
      <c r="AE829" s="291"/>
      <c r="AF829" s="291"/>
      <c r="AG829" s="291"/>
      <c r="AH829" s="291"/>
      <c r="AI829" s="291"/>
      <c r="AJ829" s="291"/>
      <c r="AK829" s="291"/>
      <c r="AL829" s="291"/>
      <c r="AM829" s="291"/>
      <c r="AN829" s="291"/>
      <c r="AO829" s="291"/>
      <c r="AP829" s="291"/>
      <c r="AQ829" s="291"/>
      <c r="AR829" s="291"/>
      <c r="AS829" s="291"/>
      <c r="AT829" s="291"/>
      <c r="AU829" s="291"/>
      <c r="AV829" s="291"/>
      <c r="AW829" s="291"/>
      <c r="AX829" s="291"/>
      <c r="AY829" s="291"/>
      <c r="AZ829" s="291"/>
      <c r="BA829" s="291"/>
      <c r="BB829" s="291"/>
      <c r="BC829" s="291"/>
      <c r="BD829" s="291"/>
      <c r="BE829" s="291"/>
      <c r="BF829" s="291"/>
      <c r="BG829" s="291"/>
      <c r="BH829" s="291"/>
      <c r="BI829" s="291"/>
      <c r="BJ829" s="291"/>
      <c r="BK829" s="291"/>
      <c r="BL829" s="291"/>
      <c r="BM829" s="291"/>
      <c r="BN829" s="291"/>
      <c r="BO829" s="291"/>
      <c r="BP829" s="291"/>
      <c r="BQ829" s="291"/>
      <c r="BR829" s="291"/>
      <c r="BS829" s="291"/>
      <c r="BT829" s="291"/>
      <c r="BU829" s="291"/>
      <c r="BV829" s="291"/>
      <c r="BW829" s="291"/>
      <c r="BX829" s="291"/>
      <c r="BY829" s="291"/>
      <c r="BZ829" s="291"/>
      <c r="CA829" s="291"/>
      <c r="CB829" s="291"/>
      <c r="CC829" s="291"/>
      <c r="CD829" s="291"/>
      <c r="CE829" s="291"/>
      <c r="CF829" s="291"/>
      <c r="CG829" s="291"/>
      <c r="CH829" s="291"/>
      <c r="CI829" s="291"/>
      <c r="CJ829" s="291"/>
      <c r="CK829" s="291"/>
      <c r="CL829" s="291"/>
      <c r="CM829" s="291"/>
      <c r="CN829" s="291"/>
      <c r="CO829" s="291"/>
      <c r="CP829" s="291"/>
      <c r="CQ829" s="291"/>
      <c r="CR829" s="291"/>
      <c r="CS829" s="291"/>
      <c r="CT829" s="291"/>
      <c r="CU829" s="291"/>
      <c r="CV829" s="291"/>
      <c r="CW829" s="291"/>
      <c r="CX829" s="291"/>
      <c r="CY829" s="291"/>
      <c r="CZ829" s="291"/>
      <c r="DA829" s="291"/>
      <c r="DB829" s="291"/>
      <c r="DC829" s="291"/>
      <c r="DD829" s="291"/>
      <c r="DE829" s="291"/>
      <c r="DF829" s="291"/>
      <c r="DG829" s="291"/>
      <c r="DH829" s="291"/>
      <c r="DI829" s="291"/>
      <c r="DJ829" s="291"/>
      <c r="DK829" s="291"/>
      <c r="DL829" s="291"/>
      <c r="DM829" s="291"/>
      <c r="DN829" s="291"/>
      <c r="DO829" s="291"/>
      <c r="DP829" s="291"/>
      <c r="DQ829" s="291"/>
      <c r="DR829" s="291"/>
      <c r="DS829" s="291"/>
      <c r="DT829" s="291"/>
      <c r="DU829" s="291"/>
      <c r="DV829" s="291"/>
      <c r="DW829" s="291"/>
      <c r="DX829" s="291"/>
      <c r="DY829" s="291"/>
      <c r="DZ829" s="291"/>
      <c r="EA829" s="291"/>
      <c r="EB829" s="291"/>
      <c r="EC829" s="291"/>
      <c r="ED829" s="291"/>
      <c r="EE829" s="291"/>
      <c r="EF829" s="291"/>
      <c r="EG829" s="291"/>
      <c r="EH829" s="291"/>
      <c r="EI829" s="291"/>
      <c r="EJ829" s="291"/>
      <c r="EK829" s="291"/>
      <c r="EL829" s="291"/>
      <c r="EM829" s="291"/>
      <c r="EN829" s="291"/>
      <c r="EO829" s="291"/>
      <c r="EP829" s="291"/>
      <c r="EQ829" s="291"/>
      <c r="ER829" s="291"/>
      <c r="ES829" s="291"/>
      <c r="ET829" s="291"/>
      <c r="EU829" s="291"/>
      <c r="EV829" s="291"/>
      <c r="EW829" s="291"/>
      <c r="EX829" s="291"/>
      <c r="EY829" s="291"/>
      <c r="EZ829" s="291"/>
      <c r="FA829" s="291"/>
    </row>
    <row r="830" spans="1:157" s="292" customFormat="1" ht="20.25" customHeight="1">
      <c r="A830" s="291"/>
      <c r="H830" s="437"/>
      <c r="I830" s="437"/>
      <c r="J830" s="437"/>
      <c r="K830" s="437"/>
      <c r="N830" s="438"/>
      <c r="O830" s="291"/>
      <c r="P830" s="291"/>
      <c r="Q830" s="291"/>
      <c r="R830" s="291"/>
      <c r="S830" s="291"/>
      <c r="T830" s="291"/>
      <c r="U830" s="291"/>
      <c r="V830" s="291"/>
      <c r="W830" s="291"/>
      <c r="X830" s="291"/>
      <c r="Y830" s="291"/>
      <c r="Z830" s="291"/>
      <c r="AA830" s="291"/>
      <c r="AB830" s="291"/>
      <c r="AC830" s="291"/>
      <c r="AD830" s="291"/>
      <c r="AE830" s="291"/>
      <c r="AF830" s="291"/>
      <c r="AG830" s="291"/>
      <c r="AH830" s="291"/>
      <c r="AI830" s="291"/>
      <c r="AJ830" s="291"/>
      <c r="AK830" s="291"/>
      <c r="AL830" s="291"/>
      <c r="AM830" s="291"/>
      <c r="AN830" s="291"/>
      <c r="AO830" s="291"/>
      <c r="AP830" s="291"/>
      <c r="AQ830" s="291"/>
      <c r="AR830" s="291"/>
      <c r="AS830" s="291"/>
      <c r="AT830" s="291"/>
      <c r="AU830" s="291"/>
      <c r="AV830" s="291"/>
      <c r="AW830" s="291"/>
      <c r="AX830" s="291"/>
      <c r="AY830" s="291"/>
      <c r="AZ830" s="291"/>
      <c r="BA830" s="291"/>
      <c r="BB830" s="291"/>
      <c r="BC830" s="291"/>
      <c r="BD830" s="291"/>
      <c r="BE830" s="291"/>
      <c r="BF830" s="291"/>
      <c r="BG830" s="291"/>
      <c r="BH830" s="291"/>
      <c r="BI830" s="291"/>
      <c r="BJ830" s="291"/>
      <c r="BK830" s="291"/>
      <c r="BL830" s="291"/>
      <c r="BM830" s="291"/>
      <c r="BN830" s="291"/>
      <c r="BO830" s="291"/>
      <c r="BP830" s="291"/>
      <c r="BQ830" s="291"/>
      <c r="BR830" s="291"/>
      <c r="BS830" s="291"/>
      <c r="BT830" s="291"/>
      <c r="BU830" s="291"/>
      <c r="BV830" s="291"/>
      <c r="BW830" s="291"/>
      <c r="BX830" s="291"/>
      <c r="BY830" s="291"/>
      <c r="BZ830" s="291"/>
      <c r="CA830" s="291"/>
      <c r="CB830" s="291"/>
      <c r="CC830" s="291"/>
      <c r="CD830" s="291"/>
      <c r="CE830" s="291"/>
      <c r="CF830" s="291"/>
      <c r="CG830" s="291"/>
      <c r="CH830" s="291"/>
      <c r="CI830" s="291"/>
      <c r="CJ830" s="291"/>
      <c r="CK830" s="291"/>
      <c r="CL830" s="291"/>
      <c r="CM830" s="291"/>
      <c r="CN830" s="291"/>
      <c r="CO830" s="291"/>
      <c r="CP830" s="291"/>
      <c r="CQ830" s="291"/>
      <c r="CR830" s="291"/>
      <c r="CS830" s="291"/>
      <c r="CT830" s="291"/>
      <c r="CU830" s="291"/>
      <c r="CV830" s="291"/>
      <c r="CW830" s="291"/>
      <c r="CX830" s="291"/>
      <c r="CY830" s="291"/>
      <c r="CZ830" s="291"/>
      <c r="DA830" s="291"/>
      <c r="DB830" s="291"/>
      <c r="DC830" s="291"/>
      <c r="DD830" s="291"/>
      <c r="DE830" s="291"/>
      <c r="DF830" s="291"/>
      <c r="DG830" s="291"/>
      <c r="DH830" s="291"/>
      <c r="DI830" s="291"/>
      <c r="DJ830" s="291"/>
      <c r="DK830" s="291"/>
      <c r="DL830" s="291"/>
      <c r="DM830" s="291"/>
      <c r="DN830" s="291"/>
      <c r="DO830" s="291"/>
      <c r="DP830" s="291"/>
      <c r="DQ830" s="291"/>
      <c r="DR830" s="291"/>
      <c r="DS830" s="291"/>
      <c r="DT830" s="291"/>
      <c r="DU830" s="291"/>
      <c r="DV830" s="291"/>
      <c r="DW830" s="291"/>
      <c r="DX830" s="291"/>
      <c r="DY830" s="291"/>
      <c r="DZ830" s="291"/>
      <c r="EA830" s="291"/>
      <c r="EB830" s="291"/>
      <c r="EC830" s="291"/>
      <c r="ED830" s="291"/>
      <c r="EE830" s="291"/>
      <c r="EF830" s="291"/>
      <c r="EG830" s="291"/>
      <c r="EH830" s="291"/>
      <c r="EI830" s="291"/>
      <c r="EJ830" s="291"/>
      <c r="EK830" s="291"/>
      <c r="EL830" s="291"/>
      <c r="EM830" s="291"/>
      <c r="EN830" s="291"/>
      <c r="EO830" s="291"/>
      <c r="EP830" s="291"/>
      <c r="EQ830" s="291"/>
      <c r="ER830" s="291"/>
      <c r="ES830" s="291"/>
      <c r="ET830" s="291"/>
      <c r="EU830" s="291"/>
      <c r="EV830" s="291"/>
      <c r="EW830" s="291"/>
      <c r="EX830" s="291"/>
      <c r="EY830" s="291"/>
      <c r="EZ830" s="291"/>
      <c r="FA830" s="291"/>
    </row>
    <row r="831" spans="1:157" s="292" customFormat="1" ht="20.25" customHeight="1">
      <c r="A831" s="291"/>
      <c r="H831" s="437"/>
      <c r="I831" s="437"/>
      <c r="J831" s="437"/>
      <c r="K831" s="437"/>
      <c r="N831" s="438"/>
      <c r="O831" s="291"/>
      <c r="P831" s="291"/>
      <c r="Q831" s="291"/>
      <c r="R831" s="291"/>
      <c r="S831" s="291"/>
      <c r="T831" s="291"/>
      <c r="U831" s="291"/>
      <c r="V831" s="291"/>
      <c r="W831" s="291"/>
      <c r="X831" s="291"/>
      <c r="Y831" s="291"/>
      <c r="Z831" s="291"/>
      <c r="AA831" s="291"/>
      <c r="AB831" s="291"/>
      <c r="AC831" s="291"/>
      <c r="AD831" s="291"/>
      <c r="AE831" s="291"/>
      <c r="AF831" s="291"/>
      <c r="AG831" s="291"/>
      <c r="AH831" s="291"/>
      <c r="AI831" s="291"/>
      <c r="AJ831" s="291"/>
      <c r="AK831" s="291"/>
      <c r="AL831" s="291"/>
      <c r="AM831" s="291"/>
      <c r="AN831" s="291"/>
      <c r="AO831" s="291"/>
      <c r="AP831" s="291"/>
      <c r="AQ831" s="291"/>
      <c r="AR831" s="291"/>
      <c r="AS831" s="291"/>
      <c r="AT831" s="291"/>
      <c r="AU831" s="291"/>
      <c r="AV831" s="291"/>
      <c r="AW831" s="291"/>
      <c r="AX831" s="291"/>
      <c r="AY831" s="291"/>
      <c r="AZ831" s="291"/>
      <c r="BA831" s="291"/>
      <c r="BB831" s="291"/>
      <c r="BC831" s="291"/>
      <c r="BD831" s="291"/>
      <c r="BE831" s="291"/>
      <c r="BF831" s="291"/>
      <c r="BG831" s="291"/>
      <c r="BH831" s="291"/>
      <c r="BI831" s="291"/>
      <c r="BJ831" s="291"/>
      <c r="BK831" s="291"/>
      <c r="BL831" s="291"/>
      <c r="BM831" s="291"/>
      <c r="BN831" s="291"/>
      <c r="BO831" s="291"/>
      <c r="BP831" s="291"/>
      <c r="BQ831" s="291"/>
      <c r="BR831" s="291"/>
      <c r="BS831" s="291"/>
      <c r="BT831" s="291"/>
      <c r="BU831" s="291"/>
      <c r="BV831" s="291"/>
      <c r="BW831" s="291"/>
      <c r="BX831" s="291"/>
      <c r="BY831" s="291"/>
      <c r="BZ831" s="291"/>
      <c r="CA831" s="291"/>
      <c r="CB831" s="291"/>
      <c r="CC831" s="291"/>
      <c r="CD831" s="291"/>
      <c r="CE831" s="291"/>
      <c r="CF831" s="291"/>
      <c r="CG831" s="291"/>
      <c r="CH831" s="291"/>
      <c r="CI831" s="291"/>
      <c r="CJ831" s="291"/>
      <c r="CK831" s="291"/>
      <c r="CL831" s="291"/>
      <c r="CM831" s="291"/>
      <c r="CN831" s="291"/>
      <c r="CO831" s="291"/>
      <c r="CP831" s="291"/>
      <c r="CQ831" s="291"/>
      <c r="CR831" s="291"/>
      <c r="CS831" s="291"/>
      <c r="CT831" s="291"/>
      <c r="CU831" s="291"/>
      <c r="CV831" s="291"/>
      <c r="CW831" s="291"/>
      <c r="CX831" s="291"/>
      <c r="CY831" s="291"/>
      <c r="CZ831" s="291"/>
      <c r="DA831" s="291"/>
      <c r="DB831" s="291"/>
      <c r="DC831" s="291"/>
      <c r="DD831" s="291"/>
      <c r="DE831" s="291"/>
      <c r="DF831" s="291"/>
      <c r="DG831" s="291"/>
      <c r="DH831" s="291"/>
      <c r="DI831" s="291"/>
      <c r="DJ831" s="291"/>
      <c r="DK831" s="291"/>
      <c r="DL831" s="291"/>
      <c r="DM831" s="291"/>
      <c r="DN831" s="291"/>
      <c r="DO831" s="291"/>
      <c r="DP831" s="291"/>
      <c r="DQ831" s="291"/>
      <c r="DR831" s="291"/>
      <c r="DS831" s="291"/>
      <c r="DT831" s="291"/>
      <c r="DU831" s="291"/>
      <c r="DV831" s="291"/>
      <c r="DW831" s="291"/>
      <c r="DX831" s="291"/>
      <c r="DY831" s="291"/>
      <c r="DZ831" s="291"/>
      <c r="EA831" s="291"/>
      <c r="EB831" s="291"/>
      <c r="EC831" s="291"/>
      <c r="ED831" s="291"/>
      <c r="EE831" s="291"/>
      <c r="EF831" s="291"/>
      <c r="EG831" s="291"/>
      <c r="EH831" s="291"/>
      <c r="EI831" s="291"/>
      <c r="EJ831" s="291"/>
      <c r="EK831" s="291"/>
      <c r="EL831" s="291"/>
      <c r="EM831" s="291"/>
      <c r="EN831" s="291"/>
      <c r="EO831" s="291"/>
      <c r="EP831" s="291"/>
      <c r="EQ831" s="291"/>
      <c r="ER831" s="291"/>
      <c r="ES831" s="291"/>
      <c r="ET831" s="291"/>
      <c r="EU831" s="291"/>
      <c r="EV831" s="291"/>
      <c r="EW831" s="291"/>
      <c r="EX831" s="291"/>
      <c r="EY831" s="291"/>
      <c r="EZ831" s="291"/>
      <c r="FA831" s="291"/>
    </row>
    <row r="832" spans="1:157" s="292" customFormat="1" ht="20.25" customHeight="1">
      <c r="A832" s="291"/>
      <c r="H832" s="437"/>
      <c r="I832" s="437"/>
      <c r="J832" s="437"/>
      <c r="K832" s="437"/>
      <c r="N832" s="438"/>
      <c r="O832" s="291"/>
      <c r="P832" s="291"/>
      <c r="Q832" s="291"/>
      <c r="R832" s="291"/>
      <c r="S832" s="291"/>
      <c r="T832" s="291"/>
      <c r="U832" s="291"/>
      <c r="V832" s="291"/>
      <c r="W832" s="291"/>
      <c r="X832" s="291"/>
      <c r="Y832" s="291"/>
      <c r="Z832" s="291"/>
      <c r="AA832" s="291"/>
      <c r="AB832" s="291"/>
      <c r="AC832" s="291"/>
      <c r="AD832" s="291"/>
      <c r="AE832" s="291"/>
      <c r="AF832" s="291"/>
      <c r="AG832" s="291"/>
      <c r="AH832" s="291"/>
      <c r="AI832" s="291"/>
      <c r="AJ832" s="291"/>
      <c r="AK832" s="291"/>
      <c r="AL832" s="291"/>
      <c r="AM832" s="291"/>
      <c r="AN832" s="291"/>
      <c r="AO832" s="291"/>
      <c r="AP832" s="291"/>
      <c r="AQ832" s="291"/>
      <c r="AR832" s="291"/>
      <c r="AS832" s="291"/>
      <c r="AT832" s="291"/>
      <c r="AU832" s="291"/>
      <c r="AV832" s="291"/>
      <c r="AW832" s="291"/>
      <c r="AX832" s="291"/>
      <c r="AY832" s="291"/>
      <c r="AZ832" s="291"/>
      <c r="BA832" s="291"/>
      <c r="BB832" s="291"/>
      <c r="BC832" s="291"/>
      <c r="BD832" s="291"/>
      <c r="BE832" s="291"/>
      <c r="BF832" s="291"/>
      <c r="BG832" s="291"/>
      <c r="BH832" s="291"/>
      <c r="BI832" s="291"/>
      <c r="BJ832" s="291"/>
      <c r="BK832" s="291"/>
      <c r="BL832" s="291"/>
      <c r="BM832" s="291"/>
      <c r="BN832" s="291"/>
      <c r="BO832" s="291"/>
      <c r="BP832" s="291"/>
      <c r="BQ832" s="291"/>
      <c r="BR832" s="291"/>
      <c r="BS832" s="291"/>
      <c r="BT832" s="291"/>
      <c r="BU832" s="291"/>
      <c r="BV832" s="291"/>
      <c r="BW832" s="291"/>
      <c r="BX832" s="291"/>
      <c r="BY832" s="291"/>
      <c r="BZ832" s="291"/>
      <c r="CA832" s="291"/>
      <c r="CB832" s="291"/>
      <c r="CC832" s="291"/>
      <c r="CD832" s="291"/>
      <c r="CE832" s="291"/>
      <c r="CF832" s="291"/>
      <c r="CG832" s="291"/>
      <c r="CH832" s="291"/>
      <c r="CI832" s="291"/>
      <c r="CJ832" s="291"/>
      <c r="CK832" s="291"/>
      <c r="CL832" s="291"/>
      <c r="CM832" s="291"/>
      <c r="CN832" s="291"/>
      <c r="CO832" s="291"/>
      <c r="CP832" s="291"/>
      <c r="CQ832" s="291"/>
      <c r="CR832" s="291"/>
      <c r="CS832" s="291"/>
      <c r="CT832" s="291"/>
      <c r="CU832" s="291"/>
      <c r="CV832" s="291"/>
      <c r="CW832" s="291"/>
      <c r="CX832" s="291"/>
      <c r="CY832" s="291"/>
      <c r="CZ832" s="291"/>
      <c r="DA832" s="291"/>
      <c r="DB832" s="291"/>
      <c r="DC832" s="291"/>
      <c r="DD832" s="291"/>
      <c r="DE832" s="291"/>
      <c r="DF832" s="291"/>
      <c r="DG832" s="291"/>
      <c r="DH832" s="291"/>
      <c r="DI832" s="291"/>
      <c r="DJ832" s="291"/>
      <c r="DK832" s="291"/>
      <c r="DL832" s="291"/>
      <c r="DM832" s="291"/>
      <c r="DN832" s="291"/>
      <c r="DO832" s="291"/>
      <c r="DP832" s="291"/>
      <c r="DQ832" s="291"/>
      <c r="DR832" s="291"/>
      <c r="DS832" s="291"/>
      <c r="DT832" s="291"/>
      <c r="DU832" s="291"/>
      <c r="DV832" s="291"/>
      <c r="DW832" s="291"/>
      <c r="DX832" s="291"/>
      <c r="DY832" s="291"/>
      <c r="DZ832" s="291"/>
      <c r="EA832" s="291"/>
      <c r="EB832" s="291"/>
      <c r="EC832" s="291"/>
      <c r="ED832" s="291"/>
      <c r="EE832" s="291"/>
      <c r="EF832" s="291"/>
      <c r="EG832" s="291"/>
      <c r="EH832" s="291"/>
      <c r="EI832" s="291"/>
      <c r="EJ832" s="291"/>
      <c r="EK832" s="291"/>
      <c r="EL832" s="291"/>
      <c r="EM832" s="291"/>
      <c r="EN832" s="291"/>
      <c r="EO832" s="291"/>
      <c r="EP832" s="291"/>
      <c r="EQ832" s="291"/>
      <c r="ER832" s="291"/>
      <c r="ES832" s="291"/>
      <c r="ET832" s="291"/>
      <c r="EU832" s="291"/>
      <c r="EV832" s="291"/>
      <c r="EW832" s="291"/>
      <c r="EX832" s="291"/>
      <c r="EY832" s="291"/>
      <c r="EZ832" s="291"/>
      <c r="FA832" s="291"/>
    </row>
    <row r="833" spans="1:157" s="292" customFormat="1" ht="20.25" customHeight="1">
      <c r="A833" s="291"/>
      <c r="H833" s="437"/>
      <c r="I833" s="437"/>
      <c r="J833" s="437"/>
      <c r="K833" s="437"/>
      <c r="N833" s="438"/>
      <c r="O833" s="291"/>
      <c r="P833" s="291"/>
      <c r="Q833" s="291"/>
      <c r="R833" s="291"/>
      <c r="S833" s="291"/>
      <c r="T833" s="291"/>
      <c r="U833" s="291"/>
      <c r="V833" s="291"/>
      <c r="W833" s="291"/>
      <c r="X833" s="291"/>
      <c r="Y833" s="291"/>
      <c r="Z833" s="291"/>
      <c r="AA833" s="291"/>
      <c r="AB833" s="291"/>
      <c r="AC833" s="291"/>
      <c r="AD833" s="291"/>
      <c r="AE833" s="291"/>
      <c r="AF833" s="291"/>
      <c r="AG833" s="291"/>
      <c r="AH833" s="291"/>
      <c r="AI833" s="291"/>
      <c r="AJ833" s="291"/>
      <c r="AK833" s="291"/>
      <c r="AL833" s="291"/>
      <c r="AM833" s="291"/>
      <c r="AN833" s="291"/>
      <c r="AO833" s="291"/>
      <c r="AP833" s="291"/>
      <c r="AQ833" s="291"/>
      <c r="AR833" s="291"/>
      <c r="AS833" s="291"/>
      <c r="AT833" s="291"/>
      <c r="AU833" s="291"/>
      <c r="AV833" s="291"/>
      <c r="AW833" s="291"/>
      <c r="AX833" s="291"/>
      <c r="AY833" s="291"/>
      <c r="AZ833" s="291"/>
      <c r="BA833" s="291"/>
      <c r="BB833" s="291"/>
      <c r="BC833" s="291"/>
      <c r="BD833" s="291"/>
      <c r="BE833" s="291"/>
      <c r="BF833" s="291"/>
      <c r="BG833" s="291"/>
      <c r="BH833" s="291"/>
      <c r="BI833" s="291"/>
      <c r="BJ833" s="291"/>
      <c r="BK833" s="291"/>
      <c r="BL833" s="291"/>
      <c r="BM833" s="291"/>
      <c r="BN833" s="291"/>
      <c r="BO833" s="291"/>
      <c r="BP833" s="291"/>
      <c r="BQ833" s="291"/>
      <c r="BR833" s="291"/>
      <c r="BS833" s="291"/>
      <c r="BT833" s="291"/>
      <c r="BU833" s="291"/>
      <c r="BV833" s="291"/>
      <c r="BW833" s="291"/>
      <c r="BX833" s="291"/>
      <c r="BY833" s="291"/>
      <c r="BZ833" s="291"/>
      <c r="CA833" s="291"/>
      <c r="CB833" s="291"/>
      <c r="CC833" s="291"/>
      <c r="CD833" s="291"/>
      <c r="CE833" s="291"/>
      <c r="CF833" s="291"/>
      <c r="CG833" s="291"/>
      <c r="CH833" s="291"/>
      <c r="CI833" s="291"/>
      <c r="CJ833" s="291"/>
      <c r="CK833" s="291"/>
      <c r="CL833" s="291"/>
      <c r="CM833" s="291"/>
      <c r="CN833" s="291"/>
      <c r="CO833" s="291"/>
      <c r="CP833" s="291"/>
      <c r="CQ833" s="291"/>
      <c r="CR833" s="291"/>
      <c r="CS833" s="291"/>
      <c r="CT833" s="291"/>
      <c r="CU833" s="291"/>
      <c r="CV833" s="291"/>
      <c r="CW833" s="291"/>
      <c r="CX833" s="291"/>
      <c r="CY833" s="291"/>
      <c r="CZ833" s="291"/>
      <c r="DA833" s="291"/>
      <c r="DB833" s="291"/>
      <c r="DC833" s="291"/>
      <c r="DD833" s="291"/>
      <c r="DE833" s="291"/>
      <c r="DF833" s="291"/>
      <c r="DG833" s="291"/>
      <c r="DH833" s="291"/>
      <c r="DI833" s="291"/>
      <c r="DJ833" s="291"/>
      <c r="DK833" s="291"/>
      <c r="DL833" s="291"/>
      <c r="DM833" s="291"/>
      <c r="DN833" s="291"/>
      <c r="DO833" s="291"/>
      <c r="DP833" s="291"/>
      <c r="DQ833" s="291"/>
      <c r="DR833" s="291"/>
      <c r="DS833" s="291"/>
      <c r="DT833" s="291"/>
      <c r="DU833" s="291"/>
      <c r="DV833" s="291"/>
      <c r="DW833" s="291"/>
      <c r="DX833" s="291"/>
      <c r="DY833" s="291"/>
      <c r="DZ833" s="291"/>
      <c r="EA833" s="291"/>
      <c r="EB833" s="291"/>
      <c r="EC833" s="291"/>
      <c r="ED833" s="291"/>
      <c r="EE833" s="291"/>
      <c r="EF833" s="291"/>
      <c r="EG833" s="291"/>
      <c r="EH833" s="291"/>
      <c r="EI833" s="291"/>
      <c r="EJ833" s="291"/>
      <c r="EK833" s="291"/>
      <c r="EL833" s="291"/>
      <c r="EM833" s="291"/>
      <c r="EN833" s="291"/>
      <c r="EO833" s="291"/>
      <c r="EP833" s="291"/>
      <c r="EQ833" s="291"/>
      <c r="ER833" s="291"/>
      <c r="ES833" s="291"/>
      <c r="ET833" s="291"/>
      <c r="EU833" s="291"/>
      <c r="EV833" s="291"/>
      <c r="EW833" s="291"/>
      <c r="EX833" s="291"/>
      <c r="EY833" s="291"/>
      <c r="EZ833" s="291"/>
      <c r="FA833" s="291"/>
    </row>
    <row r="834" spans="1:157" s="292" customFormat="1" ht="20.25" customHeight="1">
      <c r="A834" s="291"/>
      <c r="H834" s="437"/>
      <c r="I834" s="437"/>
      <c r="J834" s="437"/>
      <c r="K834" s="437"/>
      <c r="N834" s="438"/>
      <c r="O834" s="291"/>
      <c r="P834" s="291"/>
      <c r="Q834" s="291"/>
      <c r="R834" s="291"/>
      <c r="S834" s="291"/>
      <c r="T834" s="291"/>
      <c r="U834" s="291"/>
      <c r="V834" s="291"/>
      <c r="W834" s="291"/>
      <c r="X834" s="291"/>
      <c r="Y834" s="291"/>
      <c r="Z834" s="291"/>
      <c r="AA834" s="291"/>
      <c r="AB834" s="291"/>
      <c r="AC834" s="291"/>
      <c r="AD834" s="291"/>
      <c r="AE834" s="291"/>
      <c r="AF834" s="291"/>
      <c r="AG834" s="291"/>
      <c r="AH834" s="291"/>
      <c r="AI834" s="291"/>
      <c r="AJ834" s="291"/>
      <c r="AK834" s="291"/>
      <c r="AL834" s="291"/>
      <c r="AM834" s="291"/>
      <c r="AN834" s="291"/>
      <c r="AO834" s="291"/>
      <c r="AP834" s="291"/>
      <c r="AQ834" s="291"/>
      <c r="AR834" s="291"/>
      <c r="AS834" s="291"/>
      <c r="AT834" s="291"/>
      <c r="AU834" s="291"/>
      <c r="AV834" s="291"/>
      <c r="AW834" s="291"/>
      <c r="AX834" s="291"/>
      <c r="AY834" s="291"/>
      <c r="AZ834" s="291"/>
      <c r="BA834" s="291"/>
      <c r="BB834" s="291"/>
      <c r="BC834" s="291"/>
      <c r="BD834" s="291"/>
      <c r="BE834" s="291"/>
      <c r="BF834" s="291"/>
      <c r="BG834" s="291"/>
      <c r="BH834" s="291"/>
      <c r="BI834" s="291"/>
      <c r="BJ834" s="291"/>
      <c r="BK834" s="291"/>
      <c r="BL834" s="291"/>
      <c r="BM834" s="291"/>
      <c r="BN834" s="291"/>
      <c r="BO834" s="291"/>
      <c r="BP834" s="291"/>
      <c r="BQ834" s="291"/>
      <c r="BR834" s="291"/>
      <c r="BS834" s="291"/>
      <c r="BT834" s="291"/>
      <c r="BU834" s="291"/>
      <c r="BV834" s="291"/>
      <c r="BW834" s="291"/>
      <c r="BX834" s="291"/>
      <c r="BY834" s="291"/>
      <c r="BZ834" s="291"/>
      <c r="CA834" s="291"/>
      <c r="CB834" s="291"/>
      <c r="CC834" s="291"/>
      <c r="CD834" s="291"/>
      <c r="CE834" s="291"/>
      <c r="CF834" s="291"/>
      <c r="CG834" s="291"/>
      <c r="CH834" s="291"/>
      <c r="CI834" s="291"/>
      <c r="CJ834" s="291"/>
      <c r="CK834" s="291"/>
      <c r="CL834" s="291"/>
      <c r="CM834" s="291"/>
      <c r="CN834" s="291"/>
      <c r="CO834" s="291"/>
      <c r="CP834" s="291"/>
      <c r="CQ834" s="291"/>
      <c r="CR834" s="291"/>
      <c r="CS834" s="291"/>
      <c r="CT834" s="291"/>
      <c r="CU834" s="291"/>
      <c r="CV834" s="291"/>
      <c r="CW834" s="291"/>
      <c r="CX834" s="291"/>
      <c r="CY834" s="291"/>
      <c r="CZ834" s="291"/>
      <c r="DA834" s="291"/>
      <c r="DB834" s="291"/>
      <c r="DC834" s="291"/>
      <c r="DD834" s="291"/>
      <c r="DE834" s="291"/>
      <c r="DF834" s="291"/>
      <c r="DG834" s="291"/>
      <c r="DH834" s="291"/>
      <c r="DI834" s="291"/>
      <c r="DJ834" s="291"/>
      <c r="DK834" s="291"/>
      <c r="DL834" s="291"/>
      <c r="DM834" s="291"/>
      <c r="DN834" s="291"/>
      <c r="DO834" s="291"/>
      <c r="DP834" s="291"/>
      <c r="DQ834" s="291"/>
      <c r="DR834" s="291"/>
      <c r="DS834" s="291"/>
      <c r="DT834" s="291"/>
      <c r="DU834" s="291"/>
      <c r="DV834" s="291"/>
      <c r="DW834" s="291"/>
      <c r="DX834" s="291"/>
      <c r="DY834" s="291"/>
      <c r="DZ834" s="291"/>
      <c r="EA834" s="291"/>
      <c r="EB834" s="291"/>
      <c r="EC834" s="291"/>
      <c r="ED834" s="291"/>
      <c r="EE834" s="291"/>
      <c r="EF834" s="291"/>
      <c r="EG834" s="291"/>
      <c r="EH834" s="291"/>
      <c r="EI834" s="291"/>
      <c r="EJ834" s="291"/>
      <c r="EK834" s="291"/>
      <c r="EL834" s="291"/>
      <c r="EM834" s="291"/>
      <c r="EN834" s="291"/>
      <c r="EO834" s="291"/>
      <c r="EP834" s="291"/>
      <c r="EQ834" s="291"/>
      <c r="ER834" s="291"/>
      <c r="ES834" s="291"/>
      <c r="ET834" s="291"/>
      <c r="EU834" s="291"/>
      <c r="EV834" s="291"/>
      <c r="EW834" s="291"/>
      <c r="EX834" s="291"/>
      <c r="EY834" s="291"/>
      <c r="EZ834" s="291"/>
      <c r="FA834" s="291"/>
    </row>
    <row r="835" spans="1:157" s="292" customFormat="1" ht="20.25" customHeight="1">
      <c r="A835" s="291"/>
      <c r="H835" s="437"/>
      <c r="I835" s="437"/>
      <c r="J835" s="437"/>
      <c r="K835" s="437"/>
      <c r="N835" s="438"/>
      <c r="O835" s="291"/>
      <c r="P835" s="291"/>
      <c r="Q835" s="291"/>
      <c r="R835" s="291"/>
      <c r="S835" s="291"/>
      <c r="T835" s="291"/>
      <c r="U835" s="291"/>
      <c r="V835" s="291"/>
      <c r="W835" s="291"/>
      <c r="X835" s="291"/>
      <c r="Y835" s="291"/>
      <c r="Z835" s="291"/>
      <c r="AA835" s="291"/>
      <c r="AB835" s="291"/>
      <c r="AC835" s="291"/>
      <c r="AD835" s="291"/>
      <c r="AE835" s="291"/>
      <c r="AF835" s="291"/>
      <c r="AG835" s="291"/>
      <c r="AH835" s="291"/>
      <c r="AI835" s="291"/>
      <c r="AJ835" s="291"/>
      <c r="AK835" s="291"/>
      <c r="AL835" s="291"/>
      <c r="AM835" s="291"/>
      <c r="AN835" s="291"/>
      <c r="AO835" s="291"/>
      <c r="AP835" s="291"/>
      <c r="AQ835" s="291"/>
      <c r="AR835" s="291"/>
      <c r="AS835" s="291"/>
      <c r="AT835" s="291"/>
      <c r="AU835" s="291"/>
      <c r="AV835" s="291"/>
      <c r="AW835" s="291"/>
      <c r="AX835" s="291"/>
      <c r="AY835" s="291"/>
      <c r="AZ835" s="291"/>
      <c r="BA835" s="291"/>
      <c r="BB835" s="291"/>
      <c r="BC835" s="291"/>
      <c r="BD835" s="291"/>
      <c r="BE835" s="291"/>
      <c r="BF835" s="291"/>
      <c r="BG835" s="291"/>
      <c r="BH835" s="291"/>
      <c r="BI835" s="291"/>
      <c r="BJ835" s="291"/>
      <c r="BK835" s="291"/>
      <c r="BL835" s="291"/>
      <c r="BM835" s="291"/>
      <c r="BN835" s="291"/>
      <c r="BO835" s="291"/>
      <c r="BP835" s="291"/>
      <c r="BQ835" s="291"/>
      <c r="BR835" s="291"/>
      <c r="BS835" s="291"/>
      <c r="BT835" s="291"/>
      <c r="BU835" s="291"/>
      <c r="BV835" s="291"/>
      <c r="BW835" s="291"/>
      <c r="BX835" s="291"/>
      <c r="BY835" s="291"/>
      <c r="BZ835" s="291"/>
      <c r="CA835" s="291"/>
      <c r="CB835" s="291"/>
      <c r="CC835" s="291"/>
      <c r="CD835" s="291"/>
      <c r="CE835" s="291"/>
      <c r="CF835" s="291"/>
      <c r="CG835" s="291"/>
      <c r="CH835" s="291"/>
      <c r="CI835" s="291"/>
      <c r="CJ835" s="291"/>
      <c r="CK835" s="291"/>
      <c r="CL835" s="291"/>
      <c r="CM835" s="291"/>
      <c r="CN835" s="291"/>
      <c r="CO835" s="291"/>
      <c r="CP835" s="291"/>
      <c r="CQ835" s="291"/>
      <c r="CR835" s="291"/>
      <c r="CS835" s="291"/>
      <c r="CT835" s="291"/>
      <c r="CU835" s="291"/>
      <c r="CV835" s="291"/>
      <c r="CW835" s="291"/>
      <c r="CX835" s="291"/>
      <c r="CY835" s="291"/>
      <c r="CZ835" s="291"/>
      <c r="DA835" s="291"/>
      <c r="DB835" s="291"/>
      <c r="DC835" s="291"/>
      <c r="DD835" s="291"/>
      <c r="DE835" s="291"/>
      <c r="DF835" s="291"/>
      <c r="DG835" s="291"/>
      <c r="DH835" s="291"/>
      <c r="DI835" s="291"/>
      <c r="DJ835" s="291"/>
      <c r="DK835" s="291"/>
      <c r="DL835" s="291"/>
      <c r="DM835" s="291"/>
      <c r="DN835" s="291"/>
      <c r="DO835" s="291"/>
      <c r="DP835" s="291"/>
      <c r="DQ835" s="291"/>
      <c r="DR835" s="291"/>
      <c r="DS835" s="291"/>
      <c r="DT835" s="291"/>
      <c r="DU835" s="291"/>
      <c r="DV835" s="291"/>
      <c r="DW835" s="291"/>
      <c r="DX835" s="291"/>
      <c r="DY835" s="291"/>
      <c r="DZ835" s="291"/>
      <c r="EA835" s="291"/>
      <c r="EB835" s="291"/>
      <c r="EC835" s="291"/>
      <c r="ED835" s="291"/>
      <c r="EE835" s="291"/>
      <c r="EF835" s="291"/>
      <c r="EG835" s="291"/>
      <c r="EH835" s="291"/>
      <c r="EI835" s="291"/>
      <c r="EJ835" s="291"/>
      <c r="EK835" s="291"/>
      <c r="EL835" s="291"/>
      <c r="EM835" s="291"/>
      <c r="EN835" s="291"/>
      <c r="EO835" s="291"/>
      <c r="EP835" s="291"/>
      <c r="EQ835" s="291"/>
      <c r="ER835" s="291"/>
      <c r="ES835" s="291"/>
      <c r="ET835" s="291"/>
      <c r="EU835" s="291"/>
      <c r="EV835" s="291"/>
      <c r="EW835" s="291"/>
      <c r="EX835" s="291"/>
      <c r="EY835" s="291"/>
      <c r="EZ835" s="291"/>
      <c r="FA835" s="291"/>
    </row>
    <row r="836" spans="1:157" s="292" customFormat="1" ht="20.25" customHeight="1">
      <c r="A836" s="291"/>
      <c r="H836" s="437"/>
      <c r="I836" s="437"/>
      <c r="J836" s="437"/>
      <c r="K836" s="437"/>
      <c r="N836" s="438"/>
      <c r="O836" s="291"/>
      <c r="P836" s="291"/>
      <c r="Q836" s="291"/>
      <c r="R836" s="291"/>
      <c r="S836" s="291"/>
      <c r="T836" s="291"/>
      <c r="U836" s="291"/>
      <c r="V836" s="291"/>
      <c r="W836" s="291"/>
      <c r="X836" s="291"/>
      <c r="Y836" s="291"/>
      <c r="Z836" s="291"/>
      <c r="AA836" s="291"/>
      <c r="AB836" s="291"/>
      <c r="AC836" s="291"/>
      <c r="AD836" s="291"/>
      <c r="AE836" s="291"/>
      <c r="AF836" s="291"/>
      <c r="AG836" s="291"/>
      <c r="AH836" s="291"/>
      <c r="AI836" s="291"/>
      <c r="AJ836" s="291"/>
      <c r="AK836" s="291"/>
      <c r="AL836" s="291"/>
      <c r="AM836" s="291"/>
      <c r="AN836" s="291"/>
      <c r="AO836" s="291"/>
      <c r="AP836" s="291"/>
      <c r="AQ836" s="291"/>
      <c r="AR836" s="291"/>
      <c r="AS836" s="291"/>
      <c r="AT836" s="291"/>
      <c r="AU836" s="291"/>
      <c r="AV836" s="291"/>
      <c r="AW836" s="291"/>
      <c r="AX836" s="291"/>
      <c r="AY836" s="291"/>
      <c r="AZ836" s="291"/>
      <c r="BA836" s="291"/>
      <c r="BB836" s="291"/>
      <c r="BC836" s="291"/>
      <c r="BD836" s="291"/>
      <c r="BE836" s="291"/>
      <c r="BF836" s="291"/>
      <c r="BG836" s="291"/>
      <c r="BH836" s="291"/>
      <c r="BI836" s="291"/>
      <c r="BJ836" s="291"/>
      <c r="BK836" s="291"/>
      <c r="BL836" s="291"/>
      <c r="BM836" s="291"/>
      <c r="BN836" s="291"/>
      <c r="BO836" s="291"/>
      <c r="BP836" s="291"/>
      <c r="BQ836" s="291"/>
      <c r="BR836" s="291"/>
      <c r="BS836" s="291"/>
      <c r="BT836" s="291"/>
      <c r="BU836" s="291"/>
      <c r="BV836" s="291"/>
      <c r="BW836" s="291"/>
      <c r="BX836" s="291"/>
      <c r="BY836" s="291"/>
      <c r="BZ836" s="291"/>
      <c r="CA836" s="291"/>
      <c r="CB836" s="291"/>
      <c r="CC836" s="291"/>
      <c r="CD836" s="291"/>
      <c r="CE836" s="291"/>
      <c r="CF836" s="291"/>
      <c r="CG836" s="291"/>
      <c r="CH836" s="291"/>
      <c r="CI836" s="291"/>
      <c r="CJ836" s="291"/>
      <c r="CK836" s="291"/>
      <c r="CL836" s="291"/>
      <c r="CM836" s="291"/>
      <c r="CN836" s="291"/>
      <c r="CO836" s="291"/>
      <c r="CP836" s="291"/>
      <c r="CQ836" s="291"/>
      <c r="CR836" s="291"/>
      <c r="CS836" s="291"/>
      <c r="CT836" s="291"/>
      <c r="CU836" s="291"/>
      <c r="CV836" s="291"/>
      <c r="CW836" s="291"/>
      <c r="CX836" s="291"/>
      <c r="CY836" s="291"/>
      <c r="CZ836" s="291"/>
      <c r="DA836" s="291"/>
      <c r="DB836" s="291"/>
      <c r="DC836" s="291"/>
      <c r="DD836" s="291"/>
      <c r="DE836" s="291"/>
      <c r="DF836" s="291"/>
      <c r="DG836" s="291"/>
      <c r="DH836" s="291"/>
      <c r="DI836" s="291"/>
      <c r="DJ836" s="291"/>
      <c r="DK836" s="291"/>
      <c r="DL836" s="291"/>
      <c r="DM836" s="291"/>
      <c r="DN836" s="291"/>
      <c r="DO836" s="291"/>
      <c r="DP836" s="291"/>
      <c r="DQ836" s="291"/>
      <c r="DR836" s="291"/>
      <c r="DS836" s="291"/>
      <c r="DT836" s="291"/>
      <c r="DU836" s="291"/>
      <c r="DV836" s="291"/>
      <c r="DW836" s="291"/>
      <c r="DX836" s="291"/>
      <c r="DY836" s="291"/>
      <c r="DZ836" s="291"/>
      <c r="EA836" s="291"/>
      <c r="EB836" s="291"/>
      <c r="EC836" s="291"/>
      <c r="ED836" s="291"/>
      <c r="EE836" s="291"/>
      <c r="EF836" s="291"/>
      <c r="EG836" s="291"/>
      <c r="EH836" s="291"/>
      <c r="EI836" s="291"/>
      <c r="EJ836" s="291"/>
      <c r="EK836" s="291"/>
      <c r="EL836" s="291"/>
      <c r="EM836" s="291"/>
      <c r="EN836" s="291"/>
      <c r="EO836" s="291"/>
      <c r="EP836" s="291"/>
      <c r="EQ836" s="291"/>
      <c r="ER836" s="291"/>
      <c r="ES836" s="291"/>
      <c r="ET836" s="291"/>
      <c r="EU836" s="291"/>
      <c r="EV836" s="291"/>
      <c r="EW836" s="291"/>
      <c r="EX836" s="291"/>
      <c r="EY836" s="291"/>
      <c r="EZ836" s="291"/>
      <c r="FA836" s="291"/>
    </row>
    <row r="837" spans="1:157" s="292" customFormat="1" ht="20.25" customHeight="1">
      <c r="A837" s="291"/>
      <c r="H837" s="437"/>
      <c r="I837" s="437"/>
      <c r="J837" s="437"/>
      <c r="K837" s="437"/>
      <c r="N837" s="438"/>
      <c r="O837" s="291"/>
      <c r="P837" s="291"/>
      <c r="Q837" s="291"/>
      <c r="R837" s="291"/>
      <c r="S837" s="291"/>
      <c r="T837" s="291"/>
      <c r="U837" s="291"/>
      <c r="V837" s="291"/>
      <c r="W837" s="291"/>
      <c r="X837" s="291"/>
      <c r="Y837" s="291"/>
      <c r="Z837" s="291"/>
      <c r="AA837" s="291"/>
      <c r="AB837" s="291"/>
      <c r="AC837" s="291"/>
      <c r="AD837" s="291"/>
      <c r="AE837" s="291"/>
      <c r="AF837" s="291"/>
      <c r="AG837" s="291"/>
      <c r="AH837" s="291"/>
      <c r="AI837" s="291"/>
      <c r="AJ837" s="291"/>
      <c r="AK837" s="291"/>
      <c r="AL837" s="291"/>
      <c r="AM837" s="291"/>
      <c r="AN837" s="291"/>
      <c r="AO837" s="291"/>
      <c r="AP837" s="291"/>
      <c r="AQ837" s="291"/>
      <c r="AR837" s="291"/>
      <c r="AS837" s="291"/>
      <c r="AT837" s="291"/>
      <c r="AU837" s="291"/>
      <c r="AV837" s="291"/>
      <c r="AW837" s="291"/>
      <c r="AX837" s="291"/>
      <c r="AY837" s="291"/>
      <c r="AZ837" s="291"/>
      <c r="BA837" s="291"/>
      <c r="BB837" s="291"/>
      <c r="BC837" s="291"/>
      <c r="BD837" s="291"/>
      <c r="BE837" s="291"/>
      <c r="BF837" s="291"/>
      <c r="BG837" s="291"/>
      <c r="BH837" s="291"/>
      <c r="BI837" s="291"/>
      <c r="BJ837" s="291"/>
      <c r="BK837" s="291"/>
      <c r="BL837" s="291"/>
      <c r="BM837" s="291"/>
      <c r="BN837" s="291"/>
      <c r="BO837" s="291"/>
      <c r="BP837" s="291"/>
      <c r="BQ837" s="291"/>
      <c r="BR837" s="291"/>
      <c r="BS837" s="291"/>
      <c r="BT837" s="291"/>
      <c r="BU837" s="291"/>
      <c r="BV837" s="291"/>
      <c r="BW837" s="291"/>
      <c r="BX837" s="291"/>
      <c r="BY837" s="291"/>
      <c r="BZ837" s="291"/>
      <c r="CA837" s="291"/>
      <c r="CB837" s="291"/>
      <c r="CC837" s="291"/>
      <c r="CD837" s="291"/>
      <c r="CE837" s="291"/>
      <c r="CF837" s="291"/>
      <c r="CG837" s="291"/>
      <c r="CH837" s="291"/>
      <c r="CI837" s="291"/>
      <c r="CJ837" s="291"/>
      <c r="CK837" s="291"/>
      <c r="CL837" s="291"/>
      <c r="CM837" s="291"/>
      <c r="CN837" s="291"/>
      <c r="CO837" s="291"/>
      <c r="CP837" s="291"/>
      <c r="CQ837" s="291"/>
      <c r="CR837" s="291"/>
      <c r="CS837" s="291"/>
      <c r="CT837" s="291"/>
      <c r="CU837" s="291"/>
      <c r="CV837" s="291"/>
      <c r="CW837" s="291"/>
      <c r="CX837" s="291"/>
      <c r="CY837" s="291"/>
      <c r="CZ837" s="291"/>
      <c r="DA837" s="291"/>
      <c r="DB837" s="291"/>
      <c r="DC837" s="291"/>
      <c r="DD837" s="291"/>
      <c r="DE837" s="291"/>
      <c r="DF837" s="291"/>
      <c r="DG837" s="291"/>
      <c r="DH837" s="291"/>
      <c r="DI837" s="291"/>
      <c r="DJ837" s="291"/>
      <c r="DK837" s="291"/>
      <c r="DL837" s="291"/>
      <c r="DM837" s="291"/>
      <c r="DN837" s="291"/>
      <c r="DO837" s="291"/>
      <c r="DP837" s="291"/>
      <c r="DQ837" s="291"/>
      <c r="DR837" s="291"/>
      <c r="DS837" s="291"/>
      <c r="DT837" s="291"/>
      <c r="DU837" s="291"/>
      <c r="DV837" s="291"/>
      <c r="DW837" s="291"/>
      <c r="DX837" s="291"/>
      <c r="DY837" s="291"/>
      <c r="DZ837" s="291"/>
      <c r="EA837" s="291"/>
      <c r="EB837" s="291"/>
      <c r="EC837" s="291"/>
      <c r="ED837" s="291"/>
      <c r="EE837" s="291"/>
      <c r="EF837" s="291"/>
      <c r="EG837" s="291"/>
      <c r="EH837" s="291"/>
      <c r="EI837" s="291"/>
      <c r="EJ837" s="291"/>
      <c r="EK837" s="291"/>
      <c r="EL837" s="291"/>
      <c r="EM837" s="291"/>
      <c r="EN837" s="291"/>
      <c r="EO837" s="291"/>
      <c r="EP837" s="291"/>
      <c r="EQ837" s="291"/>
      <c r="ER837" s="291"/>
      <c r="ES837" s="291"/>
      <c r="ET837" s="291"/>
      <c r="EU837" s="291"/>
      <c r="EV837" s="291"/>
      <c r="EW837" s="291"/>
      <c r="EX837" s="291"/>
      <c r="EY837" s="291"/>
      <c r="EZ837" s="291"/>
      <c r="FA837" s="291"/>
    </row>
    <row r="838" spans="1:157" s="292" customFormat="1" ht="20.25" customHeight="1">
      <c r="A838" s="291"/>
      <c r="H838" s="437"/>
      <c r="I838" s="437"/>
      <c r="J838" s="437"/>
      <c r="K838" s="437"/>
      <c r="N838" s="438"/>
      <c r="O838" s="291"/>
      <c r="P838" s="291"/>
      <c r="Q838" s="291"/>
      <c r="R838" s="291"/>
      <c r="S838" s="291"/>
      <c r="T838" s="291"/>
      <c r="U838" s="291"/>
      <c r="V838" s="291"/>
      <c r="W838" s="291"/>
      <c r="X838" s="291"/>
      <c r="Y838" s="291"/>
      <c r="Z838" s="291"/>
      <c r="AA838" s="291"/>
      <c r="AB838" s="291"/>
      <c r="AC838" s="291"/>
      <c r="AD838" s="291"/>
      <c r="AE838" s="291"/>
      <c r="AF838" s="291"/>
      <c r="AG838" s="291"/>
      <c r="AH838" s="291"/>
      <c r="AI838" s="291"/>
      <c r="AJ838" s="291"/>
      <c r="AK838" s="291"/>
      <c r="AL838" s="291"/>
      <c r="AM838" s="291"/>
      <c r="AN838" s="291"/>
      <c r="AO838" s="291"/>
      <c r="AP838" s="291"/>
      <c r="AQ838" s="291"/>
      <c r="AR838" s="291"/>
      <c r="AS838" s="291"/>
      <c r="AT838" s="291"/>
      <c r="AU838" s="291"/>
      <c r="AV838" s="291"/>
      <c r="AW838" s="291"/>
      <c r="AX838" s="291"/>
      <c r="AY838" s="291"/>
      <c r="AZ838" s="291"/>
      <c r="BA838" s="291"/>
      <c r="BB838" s="291"/>
      <c r="BC838" s="291"/>
      <c r="BD838" s="291"/>
      <c r="BE838" s="291"/>
      <c r="BF838" s="291"/>
      <c r="BG838" s="291"/>
      <c r="BH838" s="291"/>
      <c r="BI838" s="291"/>
      <c r="BJ838" s="291"/>
      <c r="BK838" s="291"/>
      <c r="BL838" s="291"/>
      <c r="BM838" s="291"/>
      <c r="BN838" s="291"/>
      <c r="BO838" s="291"/>
      <c r="BP838" s="291"/>
      <c r="BQ838" s="291"/>
      <c r="BR838" s="291"/>
      <c r="BS838" s="291"/>
      <c r="BT838" s="291"/>
      <c r="BU838" s="291"/>
      <c r="BV838" s="291"/>
      <c r="BW838" s="291"/>
      <c r="BX838" s="291"/>
      <c r="BY838" s="291"/>
      <c r="BZ838" s="291"/>
      <c r="CA838" s="291"/>
      <c r="CB838" s="291"/>
      <c r="CC838" s="291"/>
      <c r="CD838" s="291"/>
      <c r="CE838" s="291"/>
      <c r="CF838" s="291"/>
      <c r="CG838" s="291"/>
      <c r="CH838" s="291"/>
      <c r="CI838" s="291"/>
      <c r="CJ838" s="291"/>
      <c r="CK838" s="291"/>
      <c r="CL838" s="291"/>
      <c r="CM838" s="291"/>
      <c r="CN838" s="291"/>
      <c r="CO838" s="291"/>
      <c r="CP838" s="291"/>
      <c r="CQ838" s="291"/>
      <c r="CR838" s="291"/>
      <c r="CS838" s="291"/>
      <c r="CT838" s="291"/>
      <c r="CU838" s="291"/>
      <c r="CV838" s="291"/>
      <c r="CW838" s="291"/>
      <c r="CX838" s="291"/>
      <c r="CY838" s="291"/>
      <c r="CZ838" s="291"/>
      <c r="DA838" s="291"/>
      <c r="DB838" s="291"/>
      <c r="DC838" s="291"/>
      <c r="DD838" s="291"/>
      <c r="DE838" s="291"/>
      <c r="DF838" s="291"/>
      <c r="DG838" s="291"/>
      <c r="DH838" s="291"/>
      <c r="DI838" s="291"/>
      <c r="DJ838" s="291"/>
      <c r="DK838" s="291"/>
      <c r="DL838" s="291"/>
      <c r="DM838" s="291"/>
      <c r="DN838" s="291"/>
      <c r="DO838" s="291"/>
      <c r="DP838" s="291"/>
      <c r="DQ838" s="291"/>
      <c r="DR838" s="291"/>
      <c r="DS838" s="291"/>
      <c r="DT838" s="291"/>
      <c r="DU838" s="291"/>
      <c r="DV838" s="291"/>
      <c r="DW838" s="291"/>
      <c r="DX838" s="291"/>
      <c r="DY838" s="291"/>
      <c r="DZ838" s="291"/>
      <c r="EA838" s="291"/>
      <c r="EB838" s="291"/>
      <c r="EC838" s="291"/>
      <c r="ED838" s="291"/>
      <c r="EE838" s="291"/>
      <c r="EF838" s="291"/>
      <c r="EG838" s="291"/>
      <c r="EH838" s="291"/>
      <c r="EI838" s="291"/>
      <c r="EJ838" s="291"/>
      <c r="EK838" s="291"/>
      <c r="EL838" s="291"/>
      <c r="EM838" s="291"/>
      <c r="EN838" s="291"/>
      <c r="EO838" s="291"/>
      <c r="EP838" s="291"/>
      <c r="EQ838" s="291"/>
      <c r="ER838" s="291"/>
      <c r="ES838" s="291"/>
      <c r="ET838" s="291"/>
      <c r="EU838" s="291"/>
      <c r="EV838" s="291"/>
      <c r="EW838" s="291"/>
      <c r="EX838" s="291"/>
      <c r="EY838" s="291"/>
      <c r="EZ838" s="291"/>
      <c r="FA838" s="291"/>
    </row>
    <row r="839" spans="1:157" s="292" customFormat="1" ht="20.25" customHeight="1">
      <c r="A839" s="291"/>
      <c r="H839" s="437"/>
      <c r="I839" s="437"/>
      <c r="J839" s="437"/>
      <c r="K839" s="437"/>
      <c r="N839" s="438"/>
      <c r="O839" s="291"/>
      <c r="P839" s="291"/>
      <c r="Q839" s="291"/>
      <c r="R839" s="291"/>
      <c r="S839" s="291"/>
      <c r="T839" s="291"/>
      <c r="U839" s="291"/>
      <c r="V839" s="291"/>
      <c r="W839" s="291"/>
      <c r="X839" s="291"/>
      <c r="Y839" s="291"/>
      <c r="Z839" s="291"/>
      <c r="AA839" s="291"/>
      <c r="AB839" s="291"/>
      <c r="AC839" s="291"/>
      <c r="AD839" s="291"/>
      <c r="AE839" s="291"/>
      <c r="AF839" s="291"/>
      <c r="AG839" s="291"/>
      <c r="AH839" s="291"/>
      <c r="AI839" s="291"/>
      <c r="AJ839" s="291"/>
      <c r="AK839" s="291"/>
      <c r="AL839" s="291"/>
      <c r="AM839" s="291"/>
      <c r="AN839" s="291"/>
      <c r="AO839" s="291"/>
      <c r="AP839" s="291"/>
      <c r="AQ839" s="291"/>
      <c r="AR839" s="291"/>
      <c r="AS839" s="291"/>
      <c r="AT839" s="291"/>
      <c r="AU839" s="291"/>
      <c r="AV839" s="291"/>
      <c r="AW839" s="291"/>
      <c r="AX839" s="291"/>
      <c r="AY839" s="291"/>
      <c r="AZ839" s="291"/>
      <c r="BA839" s="291"/>
      <c r="BB839" s="291"/>
      <c r="BC839" s="291"/>
      <c r="BD839" s="291"/>
      <c r="BE839" s="291"/>
      <c r="BF839" s="291"/>
      <c r="BG839" s="291"/>
      <c r="BH839" s="291"/>
      <c r="BI839" s="291"/>
      <c r="BJ839" s="291"/>
      <c r="BK839" s="291"/>
      <c r="BL839" s="291"/>
      <c r="BM839" s="291"/>
      <c r="BN839" s="291"/>
      <c r="BO839" s="291"/>
      <c r="BP839" s="291"/>
      <c r="BQ839" s="291"/>
      <c r="BR839" s="291"/>
      <c r="BS839" s="291"/>
      <c r="BT839" s="291"/>
      <c r="BU839" s="291"/>
      <c r="BV839" s="291"/>
      <c r="BW839" s="291"/>
      <c r="BX839" s="291"/>
      <c r="BY839" s="291"/>
      <c r="BZ839" s="291"/>
      <c r="CA839" s="291"/>
      <c r="CB839" s="291"/>
      <c r="CC839" s="291"/>
      <c r="CD839" s="291"/>
      <c r="CE839" s="291"/>
      <c r="CF839" s="291"/>
      <c r="CG839" s="291"/>
      <c r="CH839" s="291"/>
      <c r="CI839" s="291"/>
      <c r="CJ839" s="291"/>
      <c r="CK839" s="291"/>
      <c r="CL839" s="291"/>
      <c r="CM839" s="291"/>
      <c r="CN839" s="291"/>
      <c r="CO839" s="291"/>
      <c r="CP839" s="291"/>
      <c r="CQ839" s="291"/>
      <c r="CR839" s="291"/>
      <c r="CS839" s="291"/>
      <c r="CT839" s="291"/>
      <c r="CU839" s="291"/>
      <c r="CV839" s="291"/>
      <c r="CW839" s="291"/>
      <c r="CX839" s="291"/>
      <c r="CY839" s="291"/>
      <c r="CZ839" s="291"/>
      <c r="DA839" s="291"/>
      <c r="DB839" s="291"/>
      <c r="DC839" s="291"/>
      <c r="DD839" s="291"/>
      <c r="DE839" s="291"/>
      <c r="DF839" s="291"/>
      <c r="DG839" s="291"/>
      <c r="DH839" s="291"/>
      <c r="DI839" s="291"/>
      <c r="DJ839" s="291"/>
      <c r="DK839" s="291"/>
      <c r="DL839" s="291"/>
      <c r="DM839" s="291"/>
      <c r="DN839" s="291"/>
      <c r="DO839" s="291"/>
      <c r="DP839" s="291"/>
      <c r="DQ839" s="291"/>
      <c r="DR839" s="291"/>
      <c r="DS839" s="291"/>
      <c r="DT839" s="291"/>
      <c r="DU839" s="291"/>
      <c r="DV839" s="291"/>
      <c r="DW839" s="291"/>
      <c r="DX839" s="291"/>
      <c r="DY839" s="291"/>
      <c r="DZ839" s="291"/>
      <c r="EA839" s="291"/>
      <c r="EB839" s="291"/>
      <c r="EC839" s="291"/>
      <c r="ED839" s="291"/>
      <c r="EE839" s="291"/>
      <c r="EF839" s="291"/>
      <c r="EG839" s="291"/>
      <c r="EH839" s="291"/>
      <c r="EI839" s="291"/>
      <c r="EJ839" s="291"/>
      <c r="EK839" s="291"/>
      <c r="EL839" s="291"/>
      <c r="EM839" s="291"/>
      <c r="EN839" s="291"/>
      <c r="EO839" s="291"/>
      <c r="EP839" s="291"/>
      <c r="EQ839" s="291"/>
      <c r="ER839" s="291"/>
      <c r="ES839" s="291"/>
      <c r="ET839" s="291"/>
      <c r="EU839" s="291"/>
      <c r="EV839" s="291"/>
      <c r="EW839" s="291"/>
      <c r="EX839" s="291"/>
      <c r="EY839" s="291"/>
      <c r="EZ839" s="291"/>
      <c r="FA839" s="291"/>
    </row>
    <row r="840" spans="1:157" s="292" customFormat="1" ht="20.25" customHeight="1">
      <c r="A840" s="291"/>
      <c r="H840" s="437"/>
      <c r="I840" s="437"/>
      <c r="J840" s="437"/>
      <c r="K840" s="437"/>
      <c r="N840" s="438"/>
      <c r="O840" s="291"/>
      <c r="P840" s="291"/>
      <c r="Q840" s="291"/>
      <c r="R840" s="291"/>
      <c r="S840" s="291"/>
      <c r="T840" s="291"/>
      <c r="U840" s="291"/>
      <c r="V840" s="291"/>
      <c r="W840" s="291"/>
      <c r="X840" s="291"/>
      <c r="Y840" s="291"/>
      <c r="Z840" s="291"/>
      <c r="AA840" s="291"/>
      <c r="AB840" s="291"/>
      <c r="AC840" s="291"/>
      <c r="AD840" s="291"/>
      <c r="AE840" s="291"/>
      <c r="AF840" s="291"/>
      <c r="AG840" s="291"/>
      <c r="AH840" s="291"/>
      <c r="AI840" s="291"/>
      <c r="AJ840" s="291"/>
      <c r="AK840" s="291"/>
      <c r="AL840" s="291"/>
      <c r="AM840" s="291"/>
      <c r="AN840" s="291"/>
      <c r="AO840" s="291"/>
      <c r="AP840" s="291"/>
      <c r="AQ840" s="291"/>
      <c r="AR840" s="291"/>
      <c r="AS840" s="291"/>
      <c r="AT840" s="291"/>
      <c r="AU840" s="291"/>
      <c r="AV840" s="291"/>
      <c r="AW840" s="291"/>
      <c r="AX840" s="291"/>
      <c r="AY840" s="291"/>
      <c r="AZ840" s="291"/>
      <c r="BA840" s="291"/>
      <c r="BB840" s="291"/>
      <c r="BC840" s="291"/>
      <c r="BD840" s="291"/>
      <c r="BE840" s="291"/>
      <c r="BF840" s="291"/>
      <c r="BG840" s="291"/>
      <c r="BH840" s="291"/>
      <c r="BI840" s="291"/>
      <c r="BJ840" s="291"/>
      <c r="BK840" s="291"/>
      <c r="BL840" s="291"/>
      <c r="BM840" s="291"/>
      <c r="BN840" s="291"/>
      <c r="BO840" s="291"/>
      <c r="BP840" s="291"/>
      <c r="BQ840" s="291"/>
      <c r="BR840" s="291"/>
      <c r="BS840" s="291"/>
      <c r="BT840" s="291"/>
      <c r="BU840" s="291"/>
      <c r="BV840" s="291"/>
      <c r="BW840" s="291"/>
      <c r="BX840" s="291"/>
      <c r="BY840" s="291"/>
      <c r="BZ840" s="291"/>
      <c r="CA840" s="291"/>
      <c r="CB840" s="291"/>
      <c r="CC840" s="291"/>
      <c r="CD840" s="291"/>
      <c r="CE840" s="291"/>
      <c r="CF840" s="291"/>
      <c r="CG840" s="291"/>
      <c r="CH840" s="291"/>
      <c r="CI840" s="291"/>
      <c r="CJ840" s="291"/>
      <c r="CK840" s="291"/>
      <c r="CL840" s="291"/>
      <c r="CM840" s="291"/>
      <c r="CN840" s="291"/>
      <c r="CO840" s="291"/>
      <c r="CP840" s="291"/>
      <c r="CQ840" s="291"/>
      <c r="CR840" s="291"/>
      <c r="CS840" s="291"/>
      <c r="CT840" s="291"/>
      <c r="CU840" s="291"/>
      <c r="CV840" s="291"/>
      <c r="CW840" s="291"/>
      <c r="CX840" s="291"/>
      <c r="CY840" s="291"/>
      <c r="CZ840" s="291"/>
      <c r="DA840" s="291"/>
      <c r="DB840" s="291"/>
      <c r="DC840" s="291"/>
      <c r="DD840" s="291"/>
      <c r="DE840" s="291"/>
      <c r="DF840" s="291"/>
      <c r="DG840" s="291"/>
      <c r="DH840" s="291"/>
      <c r="DI840" s="291"/>
      <c r="DJ840" s="291"/>
      <c r="DK840" s="291"/>
      <c r="DL840" s="291"/>
      <c r="DM840" s="291"/>
      <c r="DN840" s="291"/>
      <c r="DO840" s="291"/>
      <c r="DP840" s="291"/>
      <c r="DQ840" s="291"/>
      <c r="DR840" s="291"/>
      <c r="DS840" s="291"/>
      <c r="DT840" s="291"/>
      <c r="DU840" s="291"/>
      <c r="DV840" s="291"/>
      <c r="DW840" s="291"/>
      <c r="DX840" s="291"/>
      <c r="DY840" s="291"/>
      <c r="DZ840" s="291"/>
      <c r="EA840" s="291"/>
      <c r="EB840" s="291"/>
      <c r="EC840" s="291"/>
      <c r="ED840" s="291"/>
      <c r="EE840" s="291"/>
      <c r="EF840" s="291"/>
      <c r="EG840" s="291"/>
      <c r="EH840" s="291"/>
      <c r="EI840" s="291"/>
      <c r="EJ840" s="291"/>
      <c r="EK840" s="291"/>
      <c r="EL840" s="291"/>
      <c r="EM840" s="291"/>
      <c r="EN840" s="291"/>
      <c r="EO840" s="291"/>
      <c r="EP840" s="291"/>
      <c r="EQ840" s="291"/>
      <c r="ER840" s="291"/>
      <c r="ES840" s="291"/>
      <c r="ET840" s="291"/>
      <c r="EU840" s="291"/>
      <c r="EV840" s="291"/>
      <c r="EW840" s="291"/>
      <c r="EX840" s="291"/>
      <c r="EY840" s="291"/>
      <c r="EZ840" s="291"/>
      <c r="FA840" s="291"/>
    </row>
    <row r="841" spans="1:157" s="292" customFormat="1" ht="20.25" customHeight="1">
      <c r="A841" s="291"/>
      <c r="H841" s="437"/>
      <c r="I841" s="437"/>
      <c r="J841" s="437"/>
      <c r="K841" s="437"/>
      <c r="N841" s="438"/>
      <c r="O841" s="291"/>
      <c r="P841" s="291"/>
      <c r="Q841" s="291"/>
      <c r="R841" s="291"/>
      <c r="S841" s="291"/>
      <c r="T841" s="291"/>
      <c r="U841" s="291"/>
      <c r="V841" s="291"/>
      <c r="W841" s="291"/>
      <c r="X841" s="291"/>
      <c r="Y841" s="291"/>
      <c r="Z841" s="291"/>
      <c r="AA841" s="291"/>
      <c r="AB841" s="291"/>
      <c r="AC841" s="291"/>
      <c r="AD841" s="291"/>
      <c r="AE841" s="291"/>
      <c r="AF841" s="291"/>
      <c r="AG841" s="291"/>
      <c r="AH841" s="291"/>
      <c r="AI841" s="291"/>
      <c r="AJ841" s="291"/>
      <c r="AK841" s="291"/>
      <c r="AL841" s="291"/>
      <c r="AM841" s="291"/>
      <c r="AN841" s="291"/>
      <c r="AO841" s="291"/>
      <c r="AP841" s="291"/>
      <c r="AQ841" s="291"/>
      <c r="AR841" s="291"/>
      <c r="AS841" s="291"/>
      <c r="AT841" s="291"/>
      <c r="AU841" s="291"/>
      <c r="AV841" s="291"/>
      <c r="AW841" s="291"/>
      <c r="AX841" s="291"/>
      <c r="AY841" s="291"/>
      <c r="AZ841" s="291"/>
      <c r="BA841" s="291"/>
      <c r="BB841" s="291"/>
      <c r="BC841" s="291"/>
      <c r="BD841" s="291"/>
      <c r="BE841" s="291"/>
      <c r="BF841" s="291"/>
      <c r="BG841" s="291"/>
      <c r="BH841" s="291"/>
      <c r="BI841" s="291"/>
      <c r="BJ841" s="291"/>
      <c r="BK841" s="291"/>
      <c r="BL841" s="291"/>
      <c r="BM841" s="291"/>
      <c r="BN841" s="291"/>
      <c r="BO841" s="291"/>
      <c r="BP841" s="291"/>
      <c r="BQ841" s="291"/>
      <c r="BR841" s="291"/>
      <c r="BS841" s="291"/>
      <c r="BT841" s="291"/>
      <c r="BU841" s="291"/>
      <c r="BV841" s="291"/>
      <c r="BW841" s="291"/>
      <c r="BX841" s="291"/>
      <c r="BY841" s="291"/>
      <c r="BZ841" s="291"/>
      <c r="CA841" s="291"/>
      <c r="CB841" s="291"/>
      <c r="CC841" s="291"/>
      <c r="CD841" s="291"/>
      <c r="CE841" s="291"/>
      <c r="CF841" s="291"/>
      <c r="CG841" s="291"/>
      <c r="CH841" s="291"/>
      <c r="CI841" s="291"/>
      <c r="CJ841" s="291"/>
      <c r="CK841" s="291"/>
      <c r="CL841" s="291"/>
      <c r="CM841" s="291"/>
      <c r="CN841" s="291"/>
      <c r="CO841" s="291"/>
      <c r="CP841" s="291"/>
      <c r="CQ841" s="291"/>
      <c r="CR841" s="291"/>
      <c r="CS841" s="291"/>
      <c r="CT841" s="291"/>
      <c r="CU841" s="291"/>
      <c r="CV841" s="291"/>
      <c r="CW841" s="291"/>
      <c r="CX841" s="291"/>
      <c r="CY841" s="291"/>
      <c r="CZ841" s="291"/>
      <c r="DA841" s="291"/>
      <c r="DB841" s="291"/>
      <c r="DC841" s="291"/>
      <c r="DD841" s="291"/>
      <c r="DE841" s="291"/>
      <c r="DF841" s="291"/>
      <c r="DG841" s="291"/>
      <c r="DH841" s="291"/>
      <c r="DI841" s="291"/>
      <c r="DJ841" s="291"/>
      <c r="DK841" s="291"/>
      <c r="DL841" s="291"/>
      <c r="DM841" s="291"/>
      <c r="DN841" s="291"/>
      <c r="DO841" s="291"/>
      <c r="DP841" s="291"/>
      <c r="DQ841" s="291"/>
      <c r="DR841" s="291"/>
      <c r="DS841" s="291"/>
      <c r="DT841" s="291"/>
      <c r="DU841" s="291"/>
      <c r="DV841" s="291"/>
      <c r="DW841" s="291"/>
      <c r="DX841" s="291"/>
      <c r="DY841" s="291"/>
      <c r="DZ841" s="291"/>
      <c r="EA841" s="291"/>
      <c r="EB841" s="291"/>
      <c r="EC841" s="291"/>
      <c r="ED841" s="291"/>
      <c r="EE841" s="291"/>
      <c r="EF841" s="291"/>
      <c r="EG841" s="291"/>
      <c r="EH841" s="291"/>
      <c r="EI841" s="291"/>
      <c r="EJ841" s="291"/>
      <c r="EK841" s="291"/>
      <c r="EL841" s="291"/>
      <c r="EM841" s="291"/>
      <c r="EN841" s="291"/>
      <c r="EO841" s="291"/>
      <c r="EP841" s="291"/>
      <c r="EQ841" s="291"/>
      <c r="ER841" s="291"/>
      <c r="ES841" s="291"/>
      <c r="ET841" s="291"/>
      <c r="EU841" s="291"/>
      <c r="EV841" s="291"/>
      <c r="EW841" s="291"/>
      <c r="EX841" s="291"/>
      <c r="EY841" s="291"/>
      <c r="EZ841" s="291"/>
      <c r="FA841" s="291"/>
    </row>
    <row r="842" spans="1:157" s="292" customFormat="1" ht="20.25" customHeight="1">
      <c r="A842" s="291"/>
      <c r="H842" s="437"/>
      <c r="I842" s="437"/>
      <c r="J842" s="437"/>
      <c r="K842" s="437"/>
      <c r="N842" s="438"/>
      <c r="O842" s="291"/>
      <c r="P842" s="291"/>
      <c r="Q842" s="291"/>
      <c r="R842" s="291"/>
      <c r="S842" s="291"/>
      <c r="T842" s="291"/>
      <c r="U842" s="291"/>
      <c r="V842" s="291"/>
      <c r="W842" s="291"/>
      <c r="X842" s="291"/>
      <c r="Y842" s="291"/>
      <c r="Z842" s="291"/>
      <c r="AA842" s="291"/>
      <c r="AB842" s="291"/>
      <c r="AC842" s="291"/>
      <c r="AD842" s="291"/>
      <c r="AE842" s="291"/>
      <c r="AF842" s="291"/>
      <c r="AG842" s="291"/>
      <c r="AH842" s="291"/>
      <c r="AI842" s="291"/>
      <c r="AJ842" s="291"/>
      <c r="AK842" s="291"/>
      <c r="AL842" s="291"/>
      <c r="AM842" s="291"/>
      <c r="AN842" s="291"/>
      <c r="AO842" s="291"/>
      <c r="AP842" s="291"/>
      <c r="AQ842" s="291"/>
      <c r="AR842" s="291"/>
      <c r="AS842" s="291"/>
      <c r="AT842" s="291"/>
      <c r="AU842" s="291"/>
      <c r="AV842" s="291"/>
      <c r="AW842" s="291"/>
      <c r="AX842" s="291"/>
      <c r="AY842" s="291"/>
      <c r="AZ842" s="291"/>
      <c r="BA842" s="291"/>
      <c r="BB842" s="291"/>
      <c r="BC842" s="291"/>
      <c r="BD842" s="291"/>
      <c r="BE842" s="291"/>
      <c r="BF842" s="291"/>
      <c r="BG842" s="291"/>
      <c r="BH842" s="291"/>
      <c r="BI842" s="291"/>
      <c r="BJ842" s="291"/>
      <c r="BK842" s="291"/>
      <c r="BL842" s="291"/>
      <c r="BM842" s="291"/>
      <c r="BN842" s="291"/>
      <c r="BO842" s="291"/>
      <c r="BP842" s="291"/>
      <c r="BQ842" s="291"/>
      <c r="BR842" s="291"/>
      <c r="BS842" s="291"/>
      <c r="BT842" s="291"/>
      <c r="BU842" s="291"/>
      <c r="BV842" s="291"/>
      <c r="BW842" s="291"/>
      <c r="BX842" s="291"/>
      <c r="BY842" s="291"/>
      <c r="BZ842" s="291"/>
      <c r="CA842" s="291"/>
      <c r="CB842" s="291"/>
      <c r="CC842" s="291"/>
      <c r="CD842" s="291"/>
      <c r="CE842" s="291"/>
      <c r="CF842" s="291"/>
      <c r="CG842" s="291"/>
      <c r="CH842" s="291"/>
      <c r="CI842" s="291"/>
      <c r="CJ842" s="291"/>
      <c r="CK842" s="291"/>
      <c r="CL842" s="291"/>
      <c r="CM842" s="291"/>
      <c r="CN842" s="291"/>
      <c r="CO842" s="291"/>
      <c r="CP842" s="291"/>
      <c r="CQ842" s="291"/>
      <c r="CR842" s="291"/>
      <c r="CS842" s="291"/>
      <c r="CT842" s="291"/>
      <c r="CU842" s="291"/>
      <c r="CV842" s="291"/>
      <c r="CW842" s="291"/>
      <c r="CX842" s="291"/>
      <c r="CY842" s="291"/>
      <c r="CZ842" s="291"/>
      <c r="DA842" s="291"/>
      <c r="DB842" s="291"/>
      <c r="DC842" s="291"/>
      <c r="DD842" s="291"/>
      <c r="DE842" s="291"/>
      <c r="DF842" s="291"/>
      <c r="DG842" s="291"/>
      <c r="DH842" s="291"/>
      <c r="DI842" s="291"/>
      <c r="DJ842" s="291"/>
      <c r="DK842" s="291"/>
      <c r="DL842" s="291"/>
      <c r="DM842" s="291"/>
      <c r="DN842" s="291"/>
      <c r="DO842" s="291"/>
      <c r="DP842" s="291"/>
      <c r="DQ842" s="291"/>
      <c r="DR842" s="291"/>
      <c r="DS842" s="291"/>
      <c r="DT842" s="291"/>
      <c r="DU842" s="291"/>
      <c r="DV842" s="291"/>
      <c r="DW842" s="291"/>
      <c r="DX842" s="291"/>
      <c r="DY842" s="291"/>
      <c r="DZ842" s="291"/>
      <c r="EA842" s="291"/>
      <c r="EB842" s="291"/>
      <c r="EC842" s="291"/>
      <c r="ED842" s="291"/>
      <c r="EE842" s="291"/>
      <c r="EF842" s="291"/>
      <c r="EG842" s="291"/>
      <c r="EH842" s="291"/>
      <c r="EI842" s="291"/>
      <c r="EJ842" s="291"/>
      <c r="EK842" s="291"/>
      <c r="EL842" s="291"/>
      <c r="EM842" s="291"/>
      <c r="EN842" s="291"/>
      <c r="EO842" s="291"/>
      <c r="EP842" s="291"/>
      <c r="EQ842" s="291"/>
      <c r="ER842" s="291"/>
      <c r="ES842" s="291"/>
      <c r="ET842" s="291"/>
      <c r="EU842" s="291"/>
      <c r="EV842" s="291"/>
      <c r="EW842" s="291"/>
      <c r="EX842" s="291"/>
      <c r="EY842" s="291"/>
      <c r="EZ842" s="291"/>
      <c r="FA842" s="291"/>
    </row>
    <row r="843" spans="1:157" s="292" customFormat="1" ht="20.25" customHeight="1">
      <c r="A843" s="291"/>
      <c r="H843" s="437"/>
      <c r="I843" s="437"/>
      <c r="J843" s="437"/>
      <c r="K843" s="437"/>
      <c r="N843" s="438"/>
      <c r="O843" s="291"/>
      <c r="P843" s="291"/>
      <c r="Q843" s="291"/>
      <c r="R843" s="291"/>
      <c r="S843" s="291"/>
      <c r="T843" s="291"/>
      <c r="U843" s="291"/>
      <c r="V843" s="291"/>
      <c r="W843" s="291"/>
      <c r="X843" s="291"/>
      <c r="Y843" s="291"/>
      <c r="Z843" s="291"/>
      <c r="AA843" s="291"/>
      <c r="AB843" s="291"/>
      <c r="AC843" s="291"/>
      <c r="AD843" s="291"/>
      <c r="AE843" s="291"/>
      <c r="AF843" s="291"/>
      <c r="AG843" s="291"/>
      <c r="AH843" s="291"/>
      <c r="AI843" s="291"/>
      <c r="AJ843" s="291"/>
      <c r="AK843" s="291"/>
      <c r="AL843" s="291"/>
      <c r="AM843" s="291"/>
      <c r="AN843" s="291"/>
      <c r="AO843" s="291"/>
      <c r="AP843" s="291"/>
      <c r="AQ843" s="291"/>
      <c r="AR843" s="291"/>
      <c r="AS843" s="291"/>
      <c r="AT843" s="291"/>
      <c r="AU843" s="291"/>
      <c r="AV843" s="291"/>
      <c r="AW843" s="291"/>
      <c r="AX843" s="291"/>
      <c r="AY843" s="291"/>
      <c r="AZ843" s="291"/>
      <c r="BA843" s="291"/>
      <c r="BB843" s="291"/>
      <c r="BC843" s="291"/>
      <c r="BD843" s="291"/>
      <c r="BE843" s="291"/>
      <c r="BF843" s="291"/>
      <c r="BG843" s="291"/>
      <c r="BH843" s="291"/>
      <c r="BI843" s="291"/>
      <c r="BJ843" s="291"/>
      <c r="BK843" s="291"/>
      <c r="BL843" s="291"/>
      <c r="BM843" s="291"/>
      <c r="BN843" s="291"/>
      <c r="BO843" s="291"/>
      <c r="BP843" s="291"/>
      <c r="BQ843" s="291"/>
      <c r="BR843" s="291"/>
      <c r="BS843" s="291"/>
      <c r="BT843" s="291"/>
      <c r="BU843" s="291"/>
      <c r="BV843" s="291"/>
      <c r="BW843" s="291"/>
      <c r="BX843" s="291"/>
      <c r="BY843" s="291"/>
      <c r="BZ843" s="291"/>
      <c r="CA843" s="291"/>
      <c r="CB843" s="291"/>
      <c r="CC843" s="291"/>
      <c r="CD843" s="291"/>
      <c r="CE843" s="291"/>
      <c r="CF843" s="291"/>
      <c r="CG843" s="291"/>
      <c r="CH843" s="291"/>
      <c r="CI843" s="291"/>
      <c r="CJ843" s="291"/>
      <c r="CK843" s="291"/>
      <c r="CL843" s="291"/>
      <c r="CM843" s="291"/>
      <c r="CN843" s="291"/>
      <c r="CO843" s="291"/>
      <c r="CP843" s="291"/>
      <c r="CQ843" s="291"/>
      <c r="CR843" s="291"/>
      <c r="CS843" s="291"/>
      <c r="CT843" s="291"/>
      <c r="CU843" s="291"/>
      <c r="CV843" s="291"/>
      <c r="CW843" s="291"/>
      <c r="CX843" s="291"/>
      <c r="CY843" s="291"/>
      <c r="CZ843" s="291"/>
      <c r="DA843" s="291"/>
      <c r="DB843" s="291"/>
      <c r="DC843" s="291"/>
      <c r="DD843" s="291"/>
      <c r="DE843" s="291"/>
      <c r="DF843" s="291"/>
      <c r="DG843" s="291"/>
      <c r="DH843" s="291"/>
      <c r="DI843" s="291"/>
      <c r="DJ843" s="291"/>
      <c r="DK843" s="291"/>
      <c r="DL843" s="291"/>
      <c r="DM843" s="291"/>
      <c r="DN843" s="291"/>
      <c r="DO843" s="291"/>
      <c r="DP843" s="291"/>
      <c r="DQ843" s="291"/>
      <c r="DR843" s="291"/>
      <c r="DS843" s="291"/>
      <c r="DT843" s="291"/>
      <c r="DU843" s="291"/>
      <c r="DV843" s="291"/>
      <c r="DW843" s="291"/>
      <c r="DX843" s="291"/>
      <c r="DY843" s="291"/>
      <c r="DZ843" s="291"/>
      <c r="EA843" s="291"/>
      <c r="EB843" s="291"/>
      <c r="EC843" s="291"/>
      <c r="ED843" s="291"/>
      <c r="EE843" s="291"/>
      <c r="EF843" s="291"/>
      <c r="EG843" s="291"/>
      <c r="EH843" s="291"/>
      <c r="EI843" s="291"/>
      <c r="EJ843" s="291"/>
      <c r="EK843" s="291"/>
      <c r="EL843" s="291"/>
      <c r="EM843" s="291"/>
      <c r="EN843" s="291"/>
      <c r="EO843" s="291"/>
      <c r="EP843" s="291"/>
      <c r="EQ843" s="291"/>
      <c r="ER843" s="291"/>
      <c r="ES843" s="291"/>
      <c r="ET843" s="291"/>
      <c r="EU843" s="291"/>
      <c r="EV843" s="291"/>
      <c r="EW843" s="291"/>
      <c r="EX843" s="291"/>
      <c r="EY843" s="291"/>
      <c r="EZ843" s="291"/>
      <c r="FA843" s="291"/>
    </row>
    <row r="844" spans="1:157" s="292" customFormat="1" ht="20.25" customHeight="1">
      <c r="A844" s="291"/>
      <c r="H844" s="437"/>
      <c r="I844" s="437"/>
      <c r="J844" s="437"/>
      <c r="K844" s="437"/>
      <c r="N844" s="438"/>
      <c r="O844" s="291"/>
      <c r="P844" s="291"/>
      <c r="Q844" s="291"/>
      <c r="R844" s="291"/>
      <c r="S844" s="291"/>
      <c r="T844" s="291"/>
      <c r="U844" s="291"/>
      <c r="V844" s="291"/>
      <c r="W844" s="291"/>
      <c r="X844" s="291"/>
      <c r="Y844" s="291"/>
      <c r="Z844" s="291"/>
      <c r="AA844" s="291"/>
      <c r="AB844" s="291"/>
      <c r="AC844" s="291"/>
      <c r="AD844" s="291"/>
      <c r="AE844" s="291"/>
      <c r="AF844" s="291"/>
      <c r="AG844" s="291"/>
      <c r="AH844" s="291"/>
      <c r="AI844" s="291"/>
      <c r="AJ844" s="291"/>
      <c r="AK844" s="291"/>
      <c r="AL844" s="291"/>
      <c r="AM844" s="291"/>
      <c r="AN844" s="291"/>
      <c r="AO844" s="291"/>
      <c r="AP844" s="291"/>
      <c r="AQ844" s="291"/>
      <c r="AR844" s="291"/>
      <c r="AS844" s="291"/>
      <c r="AT844" s="291"/>
      <c r="AU844" s="291"/>
      <c r="AV844" s="291"/>
      <c r="AW844" s="291"/>
      <c r="AX844" s="291"/>
      <c r="AY844" s="291"/>
      <c r="AZ844" s="291"/>
      <c r="BA844" s="291"/>
      <c r="BB844" s="291"/>
      <c r="BC844" s="291"/>
      <c r="BD844" s="291"/>
      <c r="BE844" s="291"/>
      <c r="BF844" s="291"/>
      <c r="BG844" s="291"/>
      <c r="BH844" s="291"/>
      <c r="BI844" s="291"/>
      <c r="BJ844" s="291"/>
      <c r="BK844" s="291"/>
      <c r="BL844" s="291"/>
      <c r="BM844" s="291"/>
      <c r="BN844" s="291"/>
      <c r="BO844" s="291"/>
      <c r="BP844" s="291"/>
      <c r="BQ844" s="291"/>
      <c r="BR844" s="291"/>
      <c r="BS844" s="291"/>
      <c r="BT844" s="291"/>
      <c r="BU844" s="291"/>
      <c r="BV844" s="291"/>
      <c r="BW844" s="291"/>
      <c r="BX844" s="291"/>
      <c r="BY844" s="291"/>
      <c r="BZ844" s="291"/>
      <c r="CA844" s="291"/>
      <c r="CB844" s="291"/>
      <c r="CC844" s="291"/>
      <c r="CD844" s="291"/>
      <c r="CE844" s="291"/>
      <c r="CF844" s="291"/>
      <c r="CG844" s="291"/>
      <c r="CH844" s="291"/>
      <c r="CI844" s="291"/>
      <c r="CJ844" s="291"/>
      <c r="CK844" s="291"/>
      <c r="CL844" s="291"/>
      <c r="CM844" s="291"/>
      <c r="CN844" s="291"/>
      <c r="CO844" s="291"/>
      <c r="CP844" s="291"/>
      <c r="CQ844" s="291"/>
      <c r="CR844" s="291"/>
      <c r="CS844" s="291"/>
      <c r="CT844" s="291"/>
      <c r="CU844" s="291"/>
      <c r="CV844" s="291"/>
      <c r="CW844" s="291"/>
      <c r="CX844" s="291"/>
      <c r="CY844" s="291"/>
      <c r="CZ844" s="291"/>
      <c r="DA844" s="291"/>
      <c r="DB844" s="291"/>
      <c r="DC844" s="291"/>
      <c r="DD844" s="291"/>
      <c r="DE844" s="291"/>
      <c r="DF844" s="291"/>
      <c r="DG844" s="291"/>
      <c r="DH844" s="291"/>
      <c r="DI844" s="291"/>
      <c r="DJ844" s="291"/>
      <c r="DK844" s="291"/>
      <c r="DL844" s="291"/>
      <c r="DM844" s="291"/>
      <c r="DN844" s="291"/>
      <c r="DO844" s="291"/>
      <c r="DP844" s="291"/>
      <c r="DQ844" s="291"/>
      <c r="DR844" s="291"/>
      <c r="DS844" s="291"/>
      <c r="DT844" s="291"/>
      <c r="DU844" s="291"/>
      <c r="DV844" s="291"/>
      <c r="DW844" s="291"/>
      <c r="DX844" s="291"/>
      <c r="DY844" s="291"/>
      <c r="DZ844" s="291"/>
      <c r="EA844" s="291"/>
      <c r="EB844" s="291"/>
      <c r="EC844" s="291"/>
      <c r="ED844" s="291"/>
      <c r="EE844" s="291"/>
      <c r="EF844" s="291"/>
      <c r="EG844" s="291"/>
      <c r="EH844" s="291"/>
      <c r="EI844" s="291"/>
      <c r="EJ844" s="291"/>
      <c r="EK844" s="291"/>
      <c r="EL844" s="291"/>
      <c r="EM844" s="291"/>
      <c r="EN844" s="291"/>
      <c r="EO844" s="291"/>
      <c r="EP844" s="291"/>
      <c r="EQ844" s="291"/>
      <c r="ER844" s="291"/>
      <c r="ES844" s="291"/>
      <c r="ET844" s="291"/>
      <c r="EU844" s="291"/>
      <c r="EV844" s="291"/>
      <c r="EW844" s="291"/>
      <c r="EX844" s="291"/>
      <c r="EY844" s="291"/>
      <c r="EZ844" s="291"/>
      <c r="FA844" s="291"/>
    </row>
    <row r="845" spans="1:157" s="292" customFormat="1" ht="20.25" customHeight="1">
      <c r="A845" s="291"/>
      <c r="H845" s="437"/>
      <c r="I845" s="437"/>
      <c r="J845" s="437"/>
      <c r="K845" s="437"/>
      <c r="N845" s="438"/>
      <c r="O845" s="291"/>
      <c r="P845" s="291"/>
      <c r="Q845" s="291"/>
      <c r="R845" s="291"/>
      <c r="S845" s="291"/>
      <c r="T845" s="291"/>
      <c r="U845" s="291"/>
      <c r="V845" s="291"/>
      <c r="W845" s="291"/>
      <c r="X845" s="291"/>
      <c r="Y845" s="291"/>
      <c r="Z845" s="291"/>
      <c r="AA845" s="291"/>
      <c r="AB845" s="291"/>
      <c r="AC845" s="291"/>
      <c r="AD845" s="291"/>
      <c r="AE845" s="291"/>
      <c r="AF845" s="291"/>
      <c r="AG845" s="291"/>
      <c r="AH845" s="291"/>
      <c r="AI845" s="291"/>
      <c r="AJ845" s="291"/>
      <c r="AK845" s="291"/>
      <c r="AL845" s="291"/>
      <c r="AM845" s="291"/>
      <c r="AN845" s="291"/>
      <c r="AO845" s="291"/>
      <c r="AP845" s="291"/>
      <c r="AQ845" s="291"/>
      <c r="AR845" s="291"/>
      <c r="AS845" s="291"/>
      <c r="AT845" s="291"/>
      <c r="AU845" s="291"/>
      <c r="AV845" s="291"/>
      <c r="AW845" s="291"/>
      <c r="AX845" s="291"/>
      <c r="AY845" s="291"/>
      <c r="AZ845" s="291"/>
      <c r="BA845" s="291"/>
      <c r="BB845" s="291"/>
      <c r="BC845" s="291"/>
      <c r="BD845" s="291"/>
      <c r="BE845" s="291"/>
      <c r="BF845" s="291"/>
      <c r="BG845" s="291"/>
      <c r="BH845" s="291"/>
      <c r="BI845" s="291"/>
      <c r="BJ845" s="291"/>
      <c r="BK845" s="291"/>
      <c r="BL845" s="291"/>
      <c r="BM845" s="291"/>
      <c r="BN845" s="291"/>
      <c r="BO845" s="291"/>
      <c r="BP845" s="291"/>
      <c r="BQ845" s="291"/>
      <c r="BR845" s="291"/>
      <c r="BS845" s="291"/>
      <c r="BT845" s="291"/>
      <c r="BU845" s="291"/>
      <c r="BV845" s="291"/>
      <c r="BW845" s="291"/>
      <c r="BX845" s="291"/>
      <c r="BY845" s="291"/>
      <c r="BZ845" s="291"/>
      <c r="CA845" s="291"/>
      <c r="CB845" s="291"/>
      <c r="CC845" s="291"/>
      <c r="CD845" s="291"/>
      <c r="CE845" s="291"/>
      <c r="CF845" s="291"/>
      <c r="CG845" s="291"/>
      <c r="CH845" s="291"/>
      <c r="CI845" s="291"/>
      <c r="CJ845" s="291"/>
      <c r="CK845" s="291"/>
      <c r="CL845" s="291"/>
      <c r="CM845" s="291"/>
      <c r="CN845" s="291"/>
      <c r="CO845" s="291"/>
      <c r="CP845" s="291"/>
      <c r="CQ845" s="291"/>
      <c r="CR845" s="291"/>
      <c r="CS845" s="291"/>
      <c r="CT845" s="291"/>
      <c r="CU845" s="291"/>
      <c r="CV845" s="291"/>
      <c r="CW845" s="291"/>
      <c r="CX845" s="291"/>
      <c r="CY845" s="291"/>
      <c r="CZ845" s="291"/>
      <c r="DA845" s="291"/>
      <c r="DB845" s="291"/>
      <c r="DC845" s="291"/>
      <c r="DD845" s="291"/>
      <c r="DE845" s="291"/>
      <c r="DF845" s="291"/>
      <c r="DG845" s="291"/>
      <c r="DH845" s="291"/>
      <c r="DI845" s="291"/>
      <c r="DJ845" s="291"/>
      <c r="DK845" s="291"/>
      <c r="DL845" s="291"/>
      <c r="DM845" s="291"/>
      <c r="DN845" s="291"/>
      <c r="DO845" s="291"/>
      <c r="DP845" s="291"/>
      <c r="DQ845" s="291"/>
      <c r="DR845" s="291"/>
      <c r="DS845" s="291"/>
      <c r="DT845" s="291"/>
      <c r="DU845" s="291"/>
      <c r="DV845" s="291"/>
      <c r="DW845" s="291"/>
      <c r="DX845" s="291"/>
      <c r="DY845" s="291"/>
      <c r="DZ845" s="291"/>
      <c r="EA845" s="291"/>
      <c r="EB845" s="291"/>
      <c r="EC845" s="291"/>
      <c r="ED845" s="291"/>
      <c r="EE845" s="291"/>
      <c r="EF845" s="291"/>
      <c r="EG845" s="291"/>
      <c r="EH845" s="291"/>
      <c r="EI845" s="291"/>
      <c r="EJ845" s="291"/>
      <c r="EK845" s="291"/>
      <c r="EL845" s="291"/>
      <c r="EM845" s="291"/>
      <c r="EN845" s="291"/>
      <c r="EO845" s="291"/>
      <c r="EP845" s="291"/>
      <c r="EQ845" s="291"/>
      <c r="ER845" s="291"/>
      <c r="ES845" s="291"/>
      <c r="ET845" s="291"/>
      <c r="EU845" s="291"/>
      <c r="EV845" s="291"/>
      <c r="EW845" s="291"/>
      <c r="EX845" s="291"/>
      <c r="EY845" s="291"/>
      <c r="EZ845" s="291"/>
      <c r="FA845" s="291"/>
    </row>
    <row r="846" spans="1:157" s="292" customFormat="1" ht="20.25" customHeight="1">
      <c r="A846" s="291"/>
      <c r="H846" s="437"/>
      <c r="I846" s="437"/>
      <c r="J846" s="437"/>
      <c r="K846" s="437"/>
      <c r="N846" s="438"/>
      <c r="O846" s="291"/>
      <c r="P846" s="291"/>
      <c r="Q846" s="291"/>
      <c r="R846" s="291"/>
      <c r="S846" s="291"/>
      <c r="T846" s="291"/>
      <c r="U846" s="291"/>
      <c r="V846" s="291"/>
      <c r="W846" s="291"/>
      <c r="X846" s="291"/>
      <c r="Y846" s="291"/>
      <c r="Z846" s="291"/>
      <c r="AA846" s="291"/>
      <c r="AB846" s="291"/>
      <c r="AC846" s="291"/>
      <c r="AD846" s="291"/>
      <c r="AE846" s="291"/>
      <c r="AF846" s="291"/>
      <c r="AG846" s="291"/>
      <c r="AH846" s="291"/>
      <c r="AI846" s="291"/>
      <c r="AJ846" s="291"/>
      <c r="AK846" s="291"/>
      <c r="AL846" s="291"/>
      <c r="AM846" s="291"/>
      <c r="AN846" s="291"/>
      <c r="AO846" s="291"/>
      <c r="AP846" s="291"/>
      <c r="AQ846" s="291"/>
      <c r="AR846" s="291"/>
      <c r="AS846" s="291"/>
      <c r="AT846" s="291"/>
      <c r="AU846" s="291"/>
      <c r="AV846" s="291"/>
      <c r="AW846" s="291"/>
      <c r="AX846" s="291"/>
      <c r="AY846" s="291"/>
      <c r="AZ846" s="291"/>
      <c r="BA846" s="291"/>
      <c r="BB846" s="291"/>
      <c r="BC846" s="291"/>
      <c r="BD846" s="291"/>
      <c r="BE846" s="291"/>
      <c r="BF846" s="291"/>
      <c r="BG846" s="291"/>
      <c r="BH846" s="291"/>
      <c r="BI846" s="291"/>
      <c r="BJ846" s="291"/>
      <c r="BK846" s="291"/>
      <c r="BL846" s="291"/>
      <c r="BM846" s="291"/>
      <c r="BN846" s="291"/>
      <c r="BO846" s="291"/>
      <c r="BP846" s="291"/>
      <c r="BQ846" s="291"/>
      <c r="BR846" s="291"/>
      <c r="BS846" s="291"/>
      <c r="BT846" s="291"/>
      <c r="BU846" s="291"/>
      <c r="BV846" s="291"/>
      <c r="BW846" s="291"/>
      <c r="BX846" s="291"/>
      <c r="BY846" s="291"/>
      <c r="BZ846" s="291"/>
      <c r="CA846" s="291"/>
      <c r="CB846" s="291"/>
      <c r="CC846" s="291"/>
      <c r="CD846" s="291"/>
      <c r="CE846" s="291"/>
      <c r="CF846" s="291"/>
      <c r="CG846" s="291"/>
      <c r="CH846" s="291"/>
      <c r="CI846" s="291"/>
      <c r="CJ846" s="291"/>
      <c r="CK846" s="291"/>
      <c r="CL846" s="291"/>
      <c r="CM846" s="291"/>
      <c r="CN846" s="291"/>
      <c r="CO846" s="291"/>
      <c r="CP846" s="291"/>
      <c r="CQ846" s="291"/>
      <c r="CR846" s="291"/>
      <c r="CS846" s="291"/>
      <c r="CT846" s="291"/>
      <c r="CU846" s="291"/>
      <c r="CV846" s="291"/>
      <c r="CW846" s="291"/>
      <c r="CX846" s="291"/>
      <c r="CY846" s="291"/>
      <c r="CZ846" s="291"/>
      <c r="DA846" s="291"/>
      <c r="DB846" s="291"/>
      <c r="DC846" s="291"/>
      <c r="DD846" s="291"/>
      <c r="DE846" s="291"/>
      <c r="DF846" s="291"/>
      <c r="DG846" s="291"/>
      <c r="DH846" s="291"/>
      <c r="DI846" s="291"/>
      <c r="DJ846" s="291"/>
      <c r="DK846" s="291"/>
      <c r="DL846" s="291"/>
      <c r="DM846" s="291"/>
      <c r="DN846" s="291"/>
      <c r="DO846" s="291"/>
      <c r="DP846" s="291"/>
      <c r="DQ846" s="291"/>
      <c r="DR846" s="291"/>
      <c r="DS846" s="291"/>
      <c r="DT846" s="291"/>
      <c r="DU846" s="291"/>
      <c r="DV846" s="291"/>
      <c r="DW846" s="291"/>
      <c r="DX846" s="291"/>
      <c r="DY846" s="291"/>
      <c r="DZ846" s="291"/>
      <c r="EA846" s="291"/>
      <c r="EB846" s="291"/>
      <c r="EC846" s="291"/>
      <c r="ED846" s="291"/>
      <c r="EE846" s="291"/>
      <c r="EF846" s="291"/>
      <c r="EG846" s="291"/>
      <c r="EH846" s="291"/>
      <c r="EI846" s="291"/>
      <c r="EJ846" s="291"/>
      <c r="EK846" s="291"/>
      <c r="EL846" s="291"/>
      <c r="EM846" s="291"/>
      <c r="EN846" s="291"/>
      <c r="EO846" s="291"/>
      <c r="EP846" s="291"/>
      <c r="EQ846" s="291"/>
      <c r="ER846" s="291"/>
      <c r="ES846" s="291"/>
      <c r="ET846" s="291"/>
      <c r="EU846" s="291"/>
      <c r="EV846" s="291"/>
      <c r="EW846" s="291"/>
      <c r="EX846" s="291"/>
      <c r="EY846" s="291"/>
      <c r="EZ846" s="291"/>
      <c r="FA846" s="291"/>
    </row>
    <row r="847" spans="1:157" s="292" customFormat="1" ht="20.25" customHeight="1">
      <c r="A847" s="291"/>
      <c r="H847" s="437"/>
      <c r="I847" s="437"/>
      <c r="J847" s="437"/>
      <c r="K847" s="437"/>
      <c r="N847" s="438"/>
      <c r="O847" s="291"/>
      <c r="P847" s="291"/>
      <c r="Q847" s="291"/>
      <c r="R847" s="291"/>
      <c r="S847" s="291"/>
      <c r="T847" s="291"/>
      <c r="U847" s="291"/>
      <c r="V847" s="291"/>
      <c r="W847" s="291"/>
      <c r="X847" s="291"/>
      <c r="Y847" s="291"/>
      <c r="Z847" s="291"/>
      <c r="AA847" s="291"/>
      <c r="AB847" s="291"/>
      <c r="AC847" s="291"/>
      <c r="AD847" s="291"/>
      <c r="AE847" s="291"/>
      <c r="AF847" s="291"/>
      <c r="AG847" s="291"/>
      <c r="AH847" s="291"/>
      <c r="AI847" s="291"/>
      <c r="AJ847" s="291"/>
      <c r="AK847" s="291"/>
      <c r="AL847" s="291"/>
      <c r="AM847" s="291"/>
      <c r="AN847" s="291"/>
      <c r="AO847" s="291"/>
      <c r="AP847" s="291"/>
      <c r="AQ847" s="291"/>
      <c r="AR847" s="291"/>
      <c r="AS847" s="291"/>
      <c r="AT847" s="291"/>
      <c r="AU847" s="291"/>
      <c r="AV847" s="291"/>
      <c r="AW847" s="291"/>
      <c r="AX847" s="291"/>
      <c r="AY847" s="291"/>
      <c r="AZ847" s="291"/>
      <c r="BA847" s="291"/>
      <c r="BB847" s="291"/>
      <c r="BC847" s="291"/>
      <c r="BD847" s="291"/>
      <c r="BE847" s="291"/>
      <c r="BF847" s="291"/>
      <c r="BG847" s="291"/>
      <c r="BH847" s="291"/>
      <c r="BI847" s="291"/>
      <c r="BJ847" s="291"/>
      <c r="BK847" s="291"/>
      <c r="BL847" s="291"/>
      <c r="BM847" s="291"/>
      <c r="BN847" s="291"/>
      <c r="BO847" s="291"/>
      <c r="BP847" s="291"/>
      <c r="BQ847" s="291"/>
      <c r="BR847" s="291"/>
      <c r="BS847" s="291"/>
      <c r="BT847" s="291"/>
      <c r="BU847" s="291"/>
      <c r="BV847" s="291"/>
      <c r="BW847" s="291"/>
      <c r="BX847" s="291"/>
      <c r="BY847" s="291"/>
      <c r="BZ847" s="291"/>
      <c r="CA847" s="291"/>
      <c r="CB847" s="291"/>
      <c r="CC847" s="291"/>
      <c r="CD847" s="291"/>
      <c r="CE847" s="291"/>
      <c r="CF847" s="291"/>
      <c r="CG847" s="291"/>
      <c r="CH847" s="291"/>
      <c r="CI847" s="291"/>
      <c r="CJ847" s="291"/>
      <c r="CK847" s="291"/>
      <c r="CL847" s="291"/>
      <c r="CM847" s="291"/>
      <c r="CN847" s="291"/>
      <c r="CO847" s="291"/>
      <c r="CP847" s="291"/>
      <c r="CQ847" s="291"/>
      <c r="CR847" s="291"/>
      <c r="CS847" s="291"/>
      <c r="CT847" s="291"/>
      <c r="CU847" s="291"/>
      <c r="CV847" s="291"/>
      <c r="CW847" s="291"/>
      <c r="CX847" s="291"/>
      <c r="CY847" s="291"/>
      <c r="CZ847" s="291"/>
      <c r="DA847" s="291"/>
      <c r="DB847" s="291"/>
      <c r="DC847" s="291"/>
      <c r="DD847" s="291"/>
      <c r="DE847" s="291"/>
      <c r="DF847" s="291"/>
      <c r="DG847" s="291"/>
      <c r="DH847" s="291"/>
      <c r="DI847" s="291"/>
      <c r="DJ847" s="291"/>
      <c r="DK847" s="291"/>
      <c r="DL847" s="291"/>
      <c r="DM847" s="291"/>
      <c r="DN847" s="291"/>
      <c r="DO847" s="291"/>
      <c r="DP847" s="291"/>
      <c r="DQ847" s="291"/>
      <c r="DR847" s="291"/>
      <c r="DS847" s="291"/>
      <c r="DT847" s="291"/>
      <c r="DU847" s="291"/>
      <c r="DV847" s="291"/>
      <c r="DW847" s="291"/>
      <c r="DX847" s="291"/>
      <c r="DY847" s="291"/>
      <c r="DZ847" s="291"/>
      <c r="EA847" s="291"/>
      <c r="EB847" s="291"/>
      <c r="EC847" s="291"/>
      <c r="ED847" s="291"/>
      <c r="EE847" s="291"/>
      <c r="EF847" s="291"/>
      <c r="EG847" s="291"/>
      <c r="EH847" s="291"/>
      <c r="EI847" s="291"/>
      <c r="EJ847" s="291"/>
      <c r="EK847" s="291"/>
      <c r="EL847" s="291"/>
      <c r="EM847" s="291"/>
      <c r="EN847" s="291"/>
      <c r="EO847" s="291"/>
      <c r="EP847" s="291"/>
      <c r="EQ847" s="291"/>
      <c r="ER847" s="291"/>
      <c r="ES847" s="291"/>
      <c r="ET847" s="291"/>
      <c r="EU847" s="291"/>
      <c r="EV847" s="291"/>
      <c r="EW847" s="291"/>
      <c r="EX847" s="291"/>
      <c r="EY847" s="291"/>
      <c r="EZ847" s="291"/>
      <c r="FA847" s="291"/>
    </row>
    <row r="848" spans="1:157" s="292" customFormat="1" ht="20.25" customHeight="1">
      <c r="A848" s="291"/>
      <c r="H848" s="437"/>
      <c r="I848" s="437"/>
      <c r="J848" s="437"/>
      <c r="K848" s="437"/>
      <c r="N848" s="438"/>
      <c r="O848" s="291"/>
      <c r="P848" s="291"/>
      <c r="Q848" s="291"/>
      <c r="R848" s="291"/>
      <c r="S848" s="291"/>
      <c r="T848" s="291"/>
      <c r="U848" s="291"/>
      <c r="V848" s="291"/>
      <c r="W848" s="291"/>
      <c r="X848" s="291"/>
      <c r="Y848" s="291"/>
      <c r="Z848" s="291"/>
      <c r="AA848" s="291"/>
      <c r="AB848" s="291"/>
      <c r="AC848" s="291"/>
      <c r="AD848" s="291"/>
      <c r="AE848" s="291"/>
      <c r="AF848" s="291"/>
      <c r="AG848" s="291"/>
      <c r="AH848" s="291"/>
      <c r="AI848" s="291"/>
      <c r="AJ848" s="291"/>
      <c r="AK848" s="291"/>
      <c r="AL848" s="291"/>
      <c r="AM848" s="291"/>
      <c r="AN848" s="291"/>
      <c r="AO848" s="291"/>
      <c r="AP848" s="291"/>
      <c r="AQ848" s="291"/>
      <c r="AR848" s="291"/>
      <c r="AS848" s="291"/>
      <c r="AT848" s="291"/>
      <c r="AU848" s="291"/>
      <c r="AV848" s="291"/>
      <c r="AW848" s="291"/>
      <c r="AX848" s="291"/>
      <c r="AY848" s="291"/>
      <c r="AZ848" s="291"/>
      <c r="BA848" s="291"/>
      <c r="BB848" s="291"/>
      <c r="BC848" s="291"/>
      <c r="BD848" s="291"/>
      <c r="BE848" s="291"/>
      <c r="BF848" s="291"/>
      <c r="BG848" s="291"/>
      <c r="BH848" s="291"/>
      <c r="BI848" s="291"/>
      <c r="BJ848" s="291"/>
      <c r="BK848" s="291"/>
      <c r="BL848" s="291"/>
      <c r="BM848" s="291"/>
      <c r="BN848" s="291"/>
      <c r="BO848" s="291"/>
      <c r="BP848" s="291"/>
      <c r="BQ848" s="291"/>
      <c r="BR848" s="291"/>
      <c r="BS848" s="291"/>
      <c r="BT848" s="291"/>
      <c r="BU848" s="291"/>
      <c r="BV848" s="291"/>
      <c r="BW848" s="291"/>
      <c r="BX848" s="291"/>
      <c r="BY848" s="291"/>
      <c r="BZ848" s="291"/>
      <c r="CA848" s="291"/>
      <c r="CB848" s="291"/>
      <c r="CC848" s="291"/>
      <c r="CD848" s="291"/>
      <c r="CE848" s="291"/>
      <c r="CF848" s="291"/>
      <c r="CG848" s="291"/>
      <c r="CH848" s="291"/>
      <c r="CI848" s="291"/>
      <c r="CJ848" s="291"/>
      <c r="CK848" s="291"/>
      <c r="CL848" s="291"/>
      <c r="CM848" s="291"/>
      <c r="CN848" s="291"/>
      <c r="CO848" s="291"/>
      <c r="CP848" s="291"/>
      <c r="CQ848" s="291"/>
      <c r="CR848" s="291"/>
      <c r="CS848" s="291"/>
      <c r="CT848" s="291"/>
      <c r="CU848" s="291"/>
      <c r="CV848" s="291"/>
      <c r="CW848" s="291"/>
      <c r="CX848" s="291"/>
      <c r="CY848" s="291"/>
      <c r="CZ848" s="291"/>
      <c r="DA848" s="291"/>
      <c r="DB848" s="291"/>
      <c r="DC848" s="291"/>
      <c r="DD848" s="291"/>
      <c r="DE848" s="291"/>
      <c r="DF848" s="291"/>
      <c r="DG848" s="291"/>
      <c r="DH848" s="291"/>
      <c r="DI848" s="291"/>
      <c r="DJ848" s="291"/>
      <c r="DK848" s="291"/>
      <c r="DL848" s="291"/>
      <c r="DM848" s="291"/>
      <c r="DN848" s="291"/>
      <c r="DO848" s="291"/>
      <c r="DP848" s="291"/>
      <c r="DQ848" s="291"/>
      <c r="DR848" s="291"/>
      <c r="DS848" s="291"/>
      <c r="DT848" s="291"/>
      <c r="DU848" s="291"/>
      <c r="DV848" s="291"/>
      <c r="DW848" s="291"/>
      <c r="DX848" s="291"/>
      <c r="DY848" s="291"/>
      <c r="DZ848" s="291"/>
      <c r="EA848" s="291"/>
      <c r="EB848" s="291"/>
      <c r="EC848" s="291"/>
      <c r="ED848" s="291"/>
      <c r="EE848" s="291"/>
      <c r="EF848" s="291"/>
      <c r="EG848" s="291"/>
      <c r="EH848" s="291"/>
      <c r="EI848" s="291"/>
      <c r="EJ848" s="291"/>
      <c r="EK848" s="291"/>
      <c r="EL848" s="291"/>
      <c r="EM848" s="291"/>
      <c r="EN848" s="291"/>
      <c r="EO848" s="291"/>
      <c r="EP848" s="291"/>
      <c r="EQ848" s="291"/>
      <c r="ER848" s="291"/>
      <c r="ES848" s="291"/>
      <c r="ET848" s="291"/>
      <c r="EU848" s="291"/>
      <c r="EV848" s="291"/>
      <c r="EW848" s="291"/>
      <c r="EX848" s="291"/>
      <c r="EY848" s="291"/>
      <c r="EZ848" s="291"/>
      <c r="FA848" s="291"/>
    </row>
    <row r="849" spans="1:157" s="292" customFormat="1" ht="20.25" customHeight="1">
      <c r="A849" s="291"/>
      <c r="H849" s="437"/>
      <c r="I849" s="437"/>
      <c r="J849" s="437"/>
      <c r="K849" s="437"/>
      <c r="N849" s="438"/>
      <c r="O849" s="291"/>
      <c r="P849" s="291"/>
      <c r="Q849" s="291"/>
      <c r="R849" s="291"/>
      <c r="S849" s="291"/>
      <c r="T849" s="291"/>
      <c r="U849" s="291"/>
      <c r="V849" s="291"/>
      <c r="W849" s="291"/>
      <c r="X849" s="291"/>
      <c r="Y849" s="291"/>
      <c r="Z849" s="291"/>
      <c r="AA849" s="291"/>
      <c r="AB849" s="291"/>
      <c r="AC849" s="291"/>
      <c r="AD849" s="291"/>
      <c r="AE849" s="291"/>
      <c r="AF849" s="291"/>
      <c r="AG849" s="291"/>
      <c r="AH849" s="291"/>
      <c r="AI849" s="291"/>
      <c r="AJ849" s="291"/>
      <c r="AK849" s="291"/>
      <c r="AL849" s="291"/>
      <c r="AM849" s="291"/>
      <c r="AN849" s="291"/>
      <c r="AO849" s="291"/>
      <c r="AP849" s="291"/>
      <c r="AQ849" s="291"/>
      <c r="AR849" s="291"/>
      <c r="AS849" s="291"/>
      <c r="AT849" s="291"/>
      <c r="AU849" s="291"/>
      <c r="AV849" s="291"/>
      <c r="AW849" s="291"/>
      <c r="AX849" s="291"/>
      <c r="AY849" s="291"/>
      <c r="AZ849" s="291"/>
      <c r="BA849" s="291"/>
      <c r="BB849" s="291"/>
      <c r="BC849" s="291"/>
      <c r="BD849" s="291"/>
      <c r="BE849" s="291"/>
      <c r="BF849" s="291"/>
      <c r="BG849" s="291"/>
      <c r="BH849" s="291"/>
      <c r="BI849" s="291"/>
      <c r="BJ849" s="291"/>
      <c r="BK849" s="291"/>
      <c r="BL849" s="291"/>
      <c r="BM849" s="291"/>
      <c r="BN849" s="291"/>
      <c r="BO849" s="291"/>
      <c r="BP849" s="291"/>
      <c r="BQ849" s="291"/>
      <c r="BR849" s="291"/>
      <c r="BS849" s="291"/>
      <c r="BT849" s="291"/>
      <c r="BU849" s="291"/>
      <c r="BV849" s="291"/>
      <c r="BW849" s="291"/>
      <c r="BX849" s="291"/>
      <c r="BY849" s="291"/>
      <c r="BZ849" s="291"/>
      <c r="CA849" s="291"/>
      <c r="CB849" s="291"/>
      <c r="CC849" s="291"/>
      <c r="CD849" s="291"/>
      <c r="CE849" s="291"/>
      <c r="CF849" s="291"/>
      <c r="CG849" s="291"/>
      <c r="CH849" s="291"/>
      <c r="CI849" s="291"/>
      <c r="CJ849" s="291"/>
      <c r="CK849" s="291"/>
      <c r="CL849" s="291"/>
      <c r="CM849" s="291"/>
      <c r="CN849" s="291"/>
      <c r="CO849" s="291"/>
      <c r="CP849" s="291"/>
      <c r="CQ849" s="291"/>
      <c r="CR849" s="291"/>
      <c r="CS849" s="291"/>
      <c r="CT849" s="291"/>
      <c r="CU849" s="291"/>
      <c r="CV849" s="291"/>
      <c r="CW849" s="291"/>
      <c r="CX849" s="291"/>
      <c r="CY849" s="291"/>
      <c r="CZ849" s="291"/>
      <c r="DA849" s="291"/>
      <c r="DB849" s="291"/>
      <c r="DC849" s="291"/>
      <c r="DD849" s="291"/>
      <c r="DE849" s="291"/>
      <c r="DF849" s="291"/>
      <c r="DG849" s="291"/>
      <c r="DH849" s="291"/>
      <c r="DI849" s="291"/>
      <c r="DJ849" s="291"/>
      <c r="DK849" s="291"/>
      <c r="DL849" s="291"/>
      <c r="DM849" s="291"/>
      <c r="DN849" s="291"/>
      <c r="DO849" s="291"/>
      <c r="DP849" s="291"/>
      <c r="DQ849" s="291"/>
      <c r="DR849" s="291"/>
      <c r="DS849" s="291"/>
      <c r="DT849" s="291"/>
      <c r="DU849" s="291"/>
      <c r="DV849" s="291"/>
      <c r="DW849" s="291"/>
      <c r="DX849" s="291"/>
      <c r="DY849" s="291"/>
      <c r="DZ849" s="291"/>
      <c r="EA849" s="291"/>
      <c r="EB849" s="291"/>
      <c r="EC849" s="291"/>
      <c r="ED849" s="291"/>
      <c r="EE849" s="291"/>
      <c r="EF849" s="291"/>
      <c r="EG849" s="291"/>
      <c r="EH849" s="291"/>
      <c r="EI849" s="291"/>
      <c r="EJ849" s="291"/>
      <c r="EK849" s="291"/>
      <c r="EL849" s="291"/>
      <c r="EM849" s="291"/>
      <c r="EN849" s="291"/>
      <c r="EO849" s="291"/>
      <c r="EP849" s="291"/>
      <c r="EQ849" s="291"/>
      <c r="ER849" s="291"/>
      <c r="ES849" s="291"/>
      <c r="ET849" s="291"/>
      <c r="EU849" s="291"/>
      <c r="EV849" s="291"/>
      <c r="EW849" s="291"/>
      <c r="EX849" s="291"/>
      <c r="EY849" s="291"/>
      <c r="EZ849" s="291"/>
      <c r="FA849" s="291"/>
    </row>
    <row r="850" spans="1:157" s="292" customFormat="1" ht="20.25" customHeight="1">
      <c r="A850" s="291"/>
      <c r="H850" s="437"/>
      <c r="I850" s="437"/>
      <c r="J850" s="437"/>
      <c r="K850" s="437"/>
      <c r="N850" s="438"/>
      <c r="O850" s="291"/>
      <c r="P850" s="291"/>
      <c r="Q850" s="291"/>
      <c r="R850" s="291"/>
      <c r="S850" s="291"/>
      <c r="T850" s="291"/>
      <c r="U850" s="291"/>
      <c r="V850" s="291"/>
      <c r="W850" s="291"/>
      <c r="X850" s="291"/>
      <c r="Y850" s="291"/>
      <c r="Z850" s="291"/>
      <c r="AA850" s="291"/>
      <c r="AB850" s="291"/>
      <c r="AC850" s="291"/>
      <c r="AD850" s="291"/>
      <c r="AE850" s="291"/>
      <c r="AF850" s="291"/>
      <c r="AG850" s="291"/>
      <c r="AH850" s="291"/>
      <c r="AI850" s="291"/>
      <c r="AJ850" s="291"/>
      <c r="AK850" s="291"/>
      <c r="AL850" s="291"/>
      <c r="AM850" s="291"/>
      <c r="AN850" s="291"/>
      <c r="AO850" s="291"/>
      <c r="AP850" s="291"/>
      <c r="AQ850" s="291"/>
      <c r="AR850" s="291"/>
      <c r="AS850" s="291"/>
      <c r="AT850" s="291"/>
      <c r="AU850" s="291"/>
      <c r="AV850" s="291"/>
      <c r="AW850" s="291"/>
      <c r="AX850" s="291"/>
      <c r="AY850" s="291"/>
      <c r="AZ850" s="291"/>
      <c r="BA850" s="291"/>
      <c r="BB850" s="291"/>
      <c r="BC850" s="291"/>
      <c r="BD850" s="291"/>
      <c r="BE850" s="291"/>
      <c r="BF850" s="291"/>
      <c r="BG850" s="291"/>
      <c r="BH850" s="291"/>
      <c r="BI850" s="291"/>
      <c r="BJ850" s="291"/>
      <c r="BK850" s="291"/>
      <c r="BL850" s="291"/>
      <c r="BM850" s="291"/>
      <c r="BN850" s="291"/>
      <c r="BO850" s="291"/>
      <c r="BP850" s="291"/>
      <c r="BQ850" s="291"/>
      <c r="BR850" s="291"/>
      <c r="BS850" s="291"/>
      <c r="BT850" s="291"/>
      <c r="BU850" s="291"/>
      <c r="BV850" s="291"/>
      <c r="BW850" s="291"/>
      <c r="BX850" s="291"/>
      <c r="BY850" s="291"/>
      <c r="BZ850" s="291"/>
      <c r="CA850" s="291"/>
      <c r="CB850" s="291"/>
      <c r="CC850" s="291"/>
      <c r="CD850" s="291"/>
      <c r="CE850" s="291"/>
      <c r="CF850" s="291"/>
      <c r="CG850" s="291"/>
      <c r="CH850" s="291"/>
      <c r="CI850" s="291"/>
      <c r="CJ850" s="291"/>
      <c r="CK850" s="291"/>
      <c r="CL850" s="291"/>
      <c r="CM850" s="291"/>
      <c r="CN850" s="291"/>
      <c r="CO850" s="291"/>
      <c r="CP850" s="291"/>
      <c r="CQ850" s="291"/>
      <c r="CR850" s="291"/>
      <c r="CS850" s="291"/>
      <c r="CT850" s="291"/>
      <c r="CU850" s="291"/>
      <c r="CV850" s="291"/>
      <c r="CW850" s="291"/>
      <c r="CX850" s="291"/>
      <c r="CY850" s="291"/>
      <c r="CZ850" s="291"/>
      <c r="DA850" s="291"/>
      <c r="DB850" s="291"/>
      <c r="DC850" s="291"/>
      <c r="DD850" s="291"/>
      <c r="DE850" s="291"/>
      <c r="DF850" s="291"/>
      <c r="DG850" s="291"/>
      <c r="DH850" s="291"/>
      <c r="DI850" s="291"/>
      <c r="DJ850" s="291"/>
      <c r="DK850" s="291"/>
      <c r="DL850" s="291"/>
      <c r="DM850" s="291"/>
      <c r="DN850" s="291"/>
      <c r="DO850" s="291"/>
      <c r="DP850" s="291"/>
      <c r="DQ850" s="291"/>
      <c r="DR850" s="291"/>
      <c r="DS850" s="291"/>
      <c r="DT850" s="291"/>
      <c r="DU850" s="291"/>
      <c r="DV850" s="291"/>
      <c r="DW850" s="291"/>
      <c r="DX850" s="291"/>
      <c r="DY850" s="291"/>
      <c r="DZ850" s="291"/>
      <c r="EA850" s="291"/>
      <c r="EB850" s="291"/>
      <c r="EC850" s="291"/>
      <c r="ED850" s="291"/>
      <c r="EE850" s="291"/>
      <c r="EF850" s="291"/>
      <c r="EG850" s="291"/>
      <c r="EH850" s="291"/>
      <c r="EI850" s="291"/>
      <c r="EJ850" s="291"/>
      <c r="EK850" s="291"/>
      <c r="EL850" s="291"/>
      <c r="EM850" s="291"/>
      <c r="EN850" s="291"/>
      <c r="EO850" s="291"/>
      <c r="EP850" s="291"/>
      <c r="EQ850" s="291"/>
      <c r="ER850" s="291"/>
      <c r="ES850" s="291"/>
      <c r="ET850" s="291"/>
      <c r="EU850" s="291"/>
      <c r="EV850" s="291"/>
      <c r="EW850" s="291"/>
      <c r="EX850" s="291"/>
      <c r="EY850" s="291"/>
      <c r="EZ850" s="291"/>
      <c r="FA850" s="291"/>
    </row>
    <row r="851" spans="1:157" s="292" customFormat="1" ht="20.25" customHeight="1">
      <c r="A851" s="291"/>
      <c r="H851" s="437"/>
      <c r="I851" s="437"/>
      <c r="J851" s="437"/>
      <c r="K851" s="437"/>
      <c r="N851" s="438"/>
      <c r="O851" s="291"/>
      <c r="P851" s="291"/>
      <c r="Q851" s="291"/>
      <c r="R851" s="291"/>
      <c r="S851" s="291"/>
      <c r="T851" s="291"/>
      <c r="U851" s="291"/>
      <c r="V851" s="291"/>
      <c r="W851" s="291"/>
      <c r="X851" s="291"/>
      <c r="Y851" s="291"/>
      <c r="Z851" s="291"/>
      <c r="AA851" s="291"/>
      <c r="AB851" s="291"/>
      <c r="AC851" s="291"/>
      <c r="AD851" s="291"/>
      <c r="AE851" s="291"/>
      <c r="AF851" s="291"/>
      <c r="AG851" s="291"/>
      <c r="AH851" s="291"/>
      <c r="AI851" s="291"/>
      <c r="AJ851" s="291"/>
      <c r="AK851" s="291"/>
      <c r="AL851" s="291"/>
      <c r="AM851" s="291"/>
      <c r="AN851" s="291"/>
      <c r="AO851" s="291"/>
      <c r="AP851" s="291"/>
      <c r="AQ851" s="291"/>
      <c r="AR851" s="291"/>
      <c r="AS851" s="291"/>
      <c r="AT851" s="291"/>
      <c r="AU851" s="291"/>
      <c r="AV851" s="291"/>
      <c r="AW851" s="291"/>
      <c r="AX851" s="291"/>
      <c r="AY851" s="291"/>
      <c r="AZ851" s="291"/>
      <c r="BA851" s="291"/>
      <c r="BB851" s="291"/>
      <c r="BC851" s="291"/>
      <c r="BD851" s="291"/>
      <c r="BE851" s="291"/>
      <c r="BF851" s="291"/>
      <c r="BG851" s="291"/>
      <c r="BH851" s="291"/>
      <c r="BI851" s="291"/>
      <c r="BJ851" s="291"/>
      <c r="BK851" s="291"/>
      <c r="BL851" s="291"/>
      <c r="BM851" s="291"/>
      <c r="BN851" s="291"/>
      <c r="BO851" s="291"/>
      <c r="BP851" s="291"/>
      <c r="BQ851" s="291"/>
      <c r="BR851" s="291"/>
      <c r="BS851" s="291"/>
      <c r="BT851" s="291"/>
      <c r="BU851" s="291"/>
      <c r="BV851" s="291"/>
      <c r="BW851" s="291"/>
      <c r="BX851" s="291"/>
      <c r="BY851" s="291"/>
      <c r="BZ851" s="291"/>
      <c r="CA851" s="291"/>
      <c r="CB851" s="291"/>
      <c r="CC851" s="291"/>
      <c r="CD851" s="291"/>
      <c r="CE851" s="291"/>
      <c r="CF851" s="291"/>
      <c r="CG851" s="291"/>
      <c r="CH851" s="291"/>
      <c r="CI851" s="291"/>
      <c r="CJ851" s="291"/>
      <c r="CK851" s="291"/>
      <c r="CL851" s="291"/>
      <c r="CM851" s="291"/>
      <c r="CN851" s="291"/>
      <c r="CO851" s="291"/>
      <c r="CP851" s="291"/>
      <c r="CQ851" s="291"/>
      <c r="CR851" s="291"/>
      <c r="CS851" s="291"/>
      <c r="CT851" s="291"/>
      <c r="CU851" s="291"/>
      <c r="CV851" s="291"/>
      <c r="CW851" s="291"/>
      <c r="CX851" s="291"/>
      <c r="CY851" s="291"/>
      <c r="CZ851" s="291"/>
      <c r="DA851" s="291"/>
      <c r="DB851" s="291"/>
      <c r="DC851" s="291"/>
      <c r="DD851" s="291"/>
      <c r="DE851" s="291"/>
      <c r="DF851" s="291"/>
      <c r="DG851" s="291"/>
      <c r="DH851" s="291"/>
      <c r="DI851" s="291"/>
      <c r="DJ851" s="291"/>
      <c r="DK851" s="291"/>
      <c r="DL851" s="291"/>
      <c r="DM851" s="291"/>
      <c r="DN851" s="291"/>
      <c r="DO851" s="291"/>
      <c r="DP851" s="291"/>
      <c r="DQ851" s="291"/>
      <c r="DR851" s="291"/>
      <c r="DS851" s="291"/>
      <c r="DT851" s="291"/>
      <c r="DU851" s="291"/>
      <c r="DV851" s="291"/>
      <c r="DW851" s="291"/>
      <c r="DX851" s="291"/>
      <c r="DY851" s="291"/>
      <c r="DZ851" s="291"/>
      <c r="EA851" s="291"/>
      <c r="EB851" s="291"/>
      <c r="EC851" s="291"/>
      <c r="ED851" s="291"/>
      <c r="EE851" s="291"/>
      <c r="EF851" s="291"/>
      <c r="EG851" s="291"/>
      <c r="EH851" s="291"/>
      <c r="EI851" s="291"/>
      <c r="EJ851" s="291"/>
      <c r="EK851" s="291"/>
      <c r="EL851" s="291"/>
      <c r="EM851" s="291"/>
      <c r="EN851" s="291"/>
      <c r="EO851" s="291"/>
      <c r="EP851" s="291"/>
      <c r="EQ851" s="291"/>
      <c r="ER851" s="291"/>
      <c r="ES851" s="291"/>
      <c r="ET851" s="291"/>
      <c r="EU851" s="291"/>
      <c r="EV851" s="291"/>
      <c r="EW851" s="291"/>
      <c r="EX851" s="291"/>
      <c r="EY851" s="291"/>
      <c r="EZ851" s="291"/>
      <c r="FA851" s="291"/>
    </row>
    <row r="852" spans="1:157" s="292" customFormat="1" ht="20.25" customHeight="1">
      <c r="A852" s="291"/>
      <c r="H852" s="437"/>
      <c r="I852" s="437"/>
      <c r="J852" s="437"/>
      <c r="K852" s="437"/>
      <c r="N852" s="438"/>
      <c r="O852" s="291"/>
      <c r="P852" s="291"/>
      <c r="Q852" s="291"/>
      <c r="R852" s="291"/>
      <c r="S852" s="291"/>
      <c r="T852" s="291"/>
      <c r="U852" s="291"/>
      <c r="V852" s="291"/>
      <c r="W852" s="291"/>
      <c r="X852" s="291"/>
      <c r="Y852" s="291"/>
      <c r="Z852" s="291"/>
      <c r="AA852" s="291"/>
      <c r="AB852" s="291"/>
      <c r="AC852" s="291"/>
      <c r="AD852" s="291"/>
      <c r="AE852" s="291"/>
      <c r="AF852" s="291"/>
      <c r="AG852" s="291"/>
      <c r="AH852" s="291"/>
      <c r="AI852" s="291"/>
      <c r="AJ852" s="291"/>
      <c r="AK852" s="291"/>
      <c r="AL852" s="291"/>
      <c r="AM852" s="291"/>
      <c r="AN852" s="291"/>
      <c r="AO852" s="291"/>
      <c r="AP852" s="291"/>
      <c r="AQ852" s="291"/>
      <c r="AR852" s="291"/>
      <c r="AS852" s="291"/>
      <c r="AT852" s="291"/>
      <c r="AU852" s="291"/>
      <c r="AV852" s="291"/>
      <c r="AW852" s="291"/>
      <c r="AX852" s="291"/>
      <c r="AY852" s="291"/>
      <c r="AZ852" s="291"/>
      <c r="BA852" s="291"/>
      <c r="BB852" s="291"/>
      <c r="BC852" s="291"/>
      <c r="BD852" s="291"/>
      <c r="BE852" s="291"/>
      <c r="BF852" s="291"/>
      <c r="BG852" s="291"/>
      <c r="BH852" s="291"/>
      <c r="BI852" s="291"/>
      <c r="BJ852" s="291"/>
      <c r="BK852" s="291"/>
      <c r="BL852" s="291"/>
      <c r="BM852" s="291"/>
      <c r="BN852" s="291"/>
      <c r="BO852" s="291"/>
      <c r="BP852" s="291"/>
      <c r="BQ852" s="291"/>
      <c r="BR852" s="291"/>
      <c r="BS852" s="291"/>
      <c r="BT852" s="291"/>
      <c r="BU852" s="291"/>
      <c r="BV852" s="291"/>
      <c r="BW852" s="291"/>
      <c r="BX852" s="291"/>
      <c r="BY852" s="291"/>
      <c r="BZ852" s="291"/>
      <c r="CA852" s="291"/>
      <c r="CB852" s="291"/>
      <c r="CC852" s="291"/>
      <c r="CD852" s="291"/>
      <c r="CE852" s="291"/>
      <c r="CF852" s="291"/>
      <c r="CG852" s="291"/>
      <c r="CH852" s="291"/>
      <c r="CI852" s="291"/>
      <c r="CJ852" s="291"/>
      <c r="CK852" s="291"/>
      <c r="CL852" s="291"/>
      <c r="CM852" s="291"/>
      <c r="CN852" s="291"/>
      <c r="CO852" s="291"/>
      <c r="CP852" s="291"/>
      <c r="CQ852" s="291"/>
      <c r="CR852" s="291"/>
      <c r="CS852" s="291"/>
      <c r="CT852" s="291"/>
      <c r="CU852" s="291"/>
      <c r="CV852" s="291"/>
      <c r="CW852" s="291"/>
      <c r="CX852" s="291"/>
      <c r="CY852" s="291"/>
      <c r="CZ852" s="291"/>
      <c r="DA852" s="291"/>
      <c r="DB852" s="291"/>
      <c r="DC852" s="291"/>
      <c r="DD852" s="291"/>
      <c r="DE852" s="291"/>
      <c r="DF852" s="291"/>
      <c r="DG852" s="291"/>
      <c r="DH852" s="291"/>
      <c r="DI852" s="291"/>
      <c r="DJ852" s="291"/>
      <c r="DK852" s="291"/>
      <c r="DL852" s="291"/>
      <c r="DM852" s="291"/>
      <c r="DN852" s="291"/>
      <c r="DO852" s="291"/>
      <c r="DP852" s="291"/>
      <c r="DQ852" s="291"/>
      <c r="DR852" s="291"/>
      <c r="DS852" s="291"/>
      <c r="DT852" s="291"/>
      <c r="DU852" s="291"/>
      <c r="DV852" s="291"/>
      <c r="DW852" s="291"/>
      <c r="DX852" s="291"/>
      <c r="DY852" s="291"/>
      <c r="DZ852" s="291"/>
      <c r="EA852" s="291"/>
      <c r="EB852" s="291"/>
      <c r="EC852" s="291"/>
      <c r="ED852" s="291"/>
      <c r="EE852" s="291"/>
      <c r="EF852" s="291"/>
      <c r="EG852" s="291"/>
      <c r="EH852" s="291"/>
      <c r="EI852" s="291"/>
      <c r="EJ852" s="291"/>
      <c r="EK852" s="291"/>
      <c r="EL852" s="291"/>
      <c r="EM852" s="291"/>
      <c r="EN852" s="291"/>
      <c r="EO852" s="291"/>
      <c r="EP852" s="291"/>
      <c r="EQ852" s="291"/>
      <c r="ER852" s="291"/>
      <c r="ES852" s="291"/>
      <c r="ET852" s="291"/>
      <c r="EU852" s="291"/>
      <c r="EV852" s="291"/>
      <c r="EW852" s="291"/>
      <c r="EX852" s="291"/>
      <c r="EY852" s="291"/>
      <c r="EZ852" s="291"/>
      <c r="FA852" s="291"/>
    </row>
    <row r="853" spans="1:157" s="292" customFormat="1" ht="20.25" customHeight="1">
      <c r="A853" s="291"/>
      <c r="H853" s="437"/>
      <c r="I853" s="437"/>
      <c r="J853" s="437"/>
      <c r="K853" s="437"/>
      <c r="N853" s="438"/>
      <c r="O853" s="291"/>
      <c r="P853" s="291"/>
      <c r="Q853" s="291"/>
      <c r="R853" s="291"/>
      <c r="S853" s="291"/>
      <c r="T853" s="291"/>
      <c r="U853" s="291"/>
      <c r="V853" s="291"/>
      <c r="W853" s="291"/>
      <c r="X853" s="291"/>
      <c r="Y853" s="291"/>
      <c r="Z853" s="291"/>
      <c r="AA853" s="291"/>
      <c r="AB853" s="291"/>
      <c r="AC853" s="291"/>
      <c r="AD853" s="291"/>
      <c r="AE853" s="291"/>
      <c r="AF853" s="291"/>
      <c r="AG853" s="291"/>
      <c r="AH853" s="291"/>
      <c r="AI853" s="291"/>
      <c r="AJ853" s="291"/>
      <c r="AK853" s="291"/>
      <c r="AL853" s="291"/>
      <c r="AM853" s="291"/>
      <c r="AN853" s="291"/>
      <c r="AO853" s="291"/>
      <c r="AP853" s="291"/>
      <c r="AQ853" s="291"/>
      <c r="AR853" s="291"/>
      <c r="AS853" s="291"/>
      <c r="AT853" s="291"/>
      <c r="AU853" s="291"/>
      <c r="AV853" s="291"/>
      <c r="AW853" s="291"/>
      <c r="AX853" s="291"/>
      <c r="AY853" s="291"/>
      <c r="AZ853" s="291"/>
      <c r="BA853" s="291"/>
      <c r="BB853" s="291"/>
      <c r="BC853" s="291"/>
      <c r="BD853" s="291"/>
      <c r="BE853" s="291"/>
      <c r="BF853" s="291"/>
      <c r="BG853" s="291"/>
      <c r="BH853" s="291"/>
      <c r="BI853" s="291"/>
      <c r="BJ853" s="291"/>
      <c r="BK853" s="291"/>
      <c r="BL853" s="291"/>
      <c r="BM853" s="291"/>
      <c r="BN853" s="291"/>
      <c r="BO853" s="291"/>
      <c r="BP853" s="291"/>
      <c r="BQ853" s="291"/>
      <c r="BR853" s="291"/>
      <c r="BS853" s="291"/>
      <c r="BT853" s="291"/>
      <c r="BU853" s="291"/>
      <c r="BV853" s="291"/>
      <c r="BW853" s="291"/>
      <c r="BX853" s="291"/>
      <c r="BY853" s="291"/>
      <c r="BZ853" s="291"/>
      <c r="CA853" s="291"/>
      <c r="CB853" s="291"/>
      <c r="CC853" s="291"/>
      <c r="CD853" s="291"/>
      <c r="CE853" s="291"/>
      <c r="CF853" s="291"/>
      <c r="CG853" s="291"/>
      <c r="CH853" s="291"/>
      <c r="CI853" s="291"/>
      <c r="CJ853" s="291"/>
      <c r="CK853" s="291"/>
      <c r="CL853" s="291"/>
      <c r="CM853" s="291"/>
      <c r="CN853" s="291"/>
      <c r="CO853" s="291"/>
      <c r="CP853" s="291"/>
      <c r="CQ853" s="291"/>
      <c r="CR853" s="291"/>
      <c r="CS853" s="291"/>
      <c r="CT853" s="291"/>
      <c r="CU853" s="291"/>
      <c r="CV853" s="291"/>
      <c r="CW853" s="291"/>
      <c r="CX853" s="291"/>
      <c r="CY853" s="291"/>
      <c r="CZ853" s="291"/>
      <c r="DA853" s="291"/>
      <c r="DB853" s="291"/>
      <c r="DC853" s="291"/>
      <c r="DD853" s="291"/>
      <c r="DE853" s="291"/>
      <c r="DF853" s="291"/>
      <c r="DG853" s="291"/>
      <c r="DH853" s="291"/>
      <c r="DI853" s="291"/>
      <c r="DJ853" s="291"/>
      <c r="DK853" s="291"/>
      <c r="DL853" s="291"/>
      <c r="DM853" s="291"/>
      <c r="DN853" s="291"/>
      <c r="DO853" s="291"/>
      <c r="DP853" s="291"/>
      <c r="DQ853" s="291"/>
      <c r="DR853" s="291"/>
      <c r="DS853" s="291"/>
      <c r="DT853" s="291"/>
      <c r="DU853" s="291"/>
      <c r="DV853" s="291"/>
      <c r="DW853" s="291"/>
      <c r="DX853" s="291"/>
      <c r="DY853" s="291"/>
      <c r="DZ853" s="291"/>
      <c r="EA853" s="291"/>
      <c r="EB853" s="291"/>
      <c r="EC853" s="291"/>
      <c r="ED853" s="291"/>
      <c r="EE853" s="291"/>
      <c r="EF853" s="291"/>
      <c r="EG853" s="291"/>
      <c r="EH853" s="291"/>
      <c r="EI853" s="291"/>
      <c r="EJ853" s="291"/>
      <c r="EK853" s="291"/>
      <c r="EL853" s="291"/>
      <c r="EM853" s="291"/>
      <c r="EN853" s="291"/>
      <c r="EO853" s="291"/>
      <c r="EP853" s="291"/>
      <c r="EQ853" s="291"/>
      <c r="ER853" s="291"/>
      <c r="ES853" s="291"/>
      <c r="ET853" s="291"/>
      <c r="EU853" s="291"/>
      <c r="EV853" s="291"/>
      <c r="EW853" s="291"/>
      <c r="EX853" s="291"/>
      <c r="EY853" s="291"/>
      <c r="EZ853" s="291"/>
      <c r="FA853" s="291"/>
    </row>
    <row r="854" spans="1:157" s="292" customFormat="1" ht="20.25" customHeight="1">
      <c r="A854" s="291"/>
      <c r="H854" s="437"/>
      <c r="I854" s="437"/>
      <c r="J854" s="437"/>
      <c r="K854" s="437"/>
      <c r="N854" s="438"/>
      <c r="O854" s="291"/>
      <c r="P854" s="291"/>
      <c r="Q854" s="291"/>
      <c r="R854" s="291"/>
      <c r="S854" s="291"/>
      <c r="T854" s="291"/>
      <c r="U854" s="291"/>
      <c r="V854" s="291"/>
      <c r="W854" s="291"/>
      <c r="X854" s="291"/>
      <c r="Y854" s="291"/>
      <c r="Z854" s="291"/>
      <c r="AA854" s="291"/>
      <c r="AB854" s="291"/>
      <c r="AC854" s="291"/>
      <c r="AD854" s="291"/>
      <c r="AE854" s="291"/>
      <c r="AF854" s="291"/>
      <c r="AG854" s="291"/>
      <c r="AH854" s="291"/>
      <c r="AI854" s="291"/>
      <c r="AJ854" s="291"/>
      <c r="AK854" s="291"/>
      <c r="AL854" s="291"/>
      <c r="AM854" s="291"/>
      <c r="AN854" s="291"/>
      <c r="AO854" s="291"/>
      <c r="AP854" s="291"/>
      <c r="AQ854" s="291"/>
      <c r="AR854" s="291"/>
      <c r="AS854" s="291"/>
      <c r="AT854" s="291"/>
      <c r="AU854" s="291"/>
      <c r="AV854" s="291"/>
      <c r="AW854" s="291"/>
      <c r="AX854" s="291"/>
      <c r="AY854" s="291"/>
      <c r="AZ854" s="291"/>
      <c r="BA854" s="291"/>
      <c r="BB854" s="291"/>
      <c r="BC854" s="291"/>
      <c r="BD854" s="291"/>
      <c r="BE854" s="291"/>
      <c r="BF854" s="291"/>
      <c r="BG854" s="291"/>
      <c r="BH854" s="291"/>
      <c r="BI854" s="291"/>
      <c r="BJ854" s="291"/>
      <c r="BK854" s="291"/>
      <c r="BL854" s="291"/>
      <c r="BM854" s="291"/>
      <c r="BN854" s="291"/>
      <c r="BO854" s="291"/>
      <c r="BP854" s="291"/>
      <c r="BQ854" s="291"/>
      <c r="BR854" s="291"/>
      <c r="BS854" s="291"/>
      <c r="BT854" s="291"/>
      <c r="BU854" s="291"/>
      <c r="BV854" s="291"/>
      <c r="BW854" s="291"/>
      <c r="BX854" s="291"/>
      <c r="BY854" s="291"/>
      <c r="BZ854" s="291"/>
      <c r="CA854" s="291"/>
      <c r="CB854" s="291"/>
      <c r="CC854" s="291"/>
      <c r="CD854" s="291"/>
      <c r="CE854" s="291"/>
      <c r="CF854" s="291"/>
      <c r="CG854" s="291"/>
      <c r="CH854" s="291"/>
      <c r="CI854" s="291"/>
      <c r="CJ854" s="291"/>
      <c r="CK854" s="291"/>
      <c r="CL854" s="291"/>
      <c r="CM854" s="291"/>
      <c r="CN854" s="291"/>
      <c r="CO854" s="291"/>
      <c r="CP854" s="291"/>
      <c r="CQ854" s="291"/>
      <c r="CR854" s="291"/>
      <c r="CS854" s="291"/>
      <c r="CT854" s="291"/>
      <c r="CU854" s="291"/>
      <c r="CV854" s="291"/>
      <c r="CW854" s="291"/>
      <c r="CX854" s="291"/>
      <c r="CY854" s="291"/>
      <c r="CZ854" s="291"/>
      <c r="DA854" s="291"/>
      <c r="DB854" s="291"/>
      <c r="DC854" s="291"/>
      <c r="DD854" s="291"/>
      <c r="DE854" s="291"/>
      <c r="DF854" s="291"/>
      <c r="DG854" s="291"/>
      <c r="DH854" s="291"/>
      <c r="DI854" s="291"/>
      <c r="DJ854" s="291"/>
      <c r="DK854" s="291"/>
      <c r="DL854" s="291"/>
      <c r="DM854" s="291"/>
      <c r="DN854" s="291"/>
      <c r="DO854" s="291"/>
      <c r="DP854" s="291"/>
      <c r="DQ854" s="291"/>
      <c r="DR854" s="291"/>
      <c r="DS854" s="291"/>
      <c r="DT854" s="291"/>
      <c r="DU854" s="291"/>
      <c r="DV854" s="291"/>
      <c r="DW854" s="291"/>
      <c r="DX854" s="291"/>
      <c r="DY854" s="291"/>
      <c r="DZ854" s="291"/>
      <c r="EA854" s="291"/>
      <c r="EB854" s="291"/>
      <c r="EC854" s="291"/>
      <c r="ED854" s="291"/>
      <c r="EE854" s="291"/>
      <c r="EF854" s="291"/>
      <c r="EG854" s="291"/>
      <c r="EH854" s="291"/>
      <c r="EI854" s="291"/>
      <c r="EJ854" s="291"/>
      <c r="EK854" s="291"/>
      <c r="EL854" s="291"/>
      <c r="EM854" s="291"/>
      <c r="EN854" s="291"/>
      <c r="EO854" s="291"/>
      <c r="EP854" s="291"/>
      <c r="EQ854" s="291"/>
      <c r="ER854" s="291"/>
      <c r="ES854" s="291"/>
      <c r="ET854" s="291"/>
      <c r="EU854" s="291"/>
      <c r="EV854" s="291"/>
      <c r="EW854" s="291"/>
      <c r="EX854" s="291"/>
      <c r="EY854" s="291"/>
      <c r="EZ854" s="291"/>
      <c r="FA854" s="291"/>
    </row>
    <row r="855" spans="1:157" s="292" customFormat="1" ht="20.25" customHeight="1">
      <c r="A855" s="291"/>
      <c r="H855" s="437"/>
      <c r="I855" s="437"/>
      <c r="J855" s="437"/>
      <c r="K855" s="437"/>
      <c r="N855" s="438"/>
      <c r="O855" s="291"/>
      <c r="P855" s="291"/>
      <c r="Q855" s="291"/>
      <c r="R855" s="291"/>
      <c r="S855" s="291"/>
      <c r="T855" s="291"/>
      <c r="U855" s="291"/>
      <c r="V855" s="291"/>
      <c r="W855" s="291"/>
      <c r="X855" s="291"/>
      <c r="Y855" s="291"/>
      <c r="Z855" s="291"/>
      <c r="AA855" s="291"/>
      <c r="AB855" s="291"/>
      <c r="AC855" s="291"/>
      <c r="AD855" s="291"/>
      <c r="AE855" s="291"/>
      <c r="AF855" s="291"/>
      <c r="AG855" s="291"/>
      <c r="AH855" s="291"/>
      <c r="AI855" s="291"/>
      <c r="AJ855" s="291"/>
      <c r="AK855" s="291"/>
      <c r="AL855" s="291"/>
      <c r="AM855" s="291"/>
      <c r="AN855" s="291"/>
      <c r="AO855" s="291"/>
      <c r="AP855" s="291"/>
      <c r="AQ855" s="291"/>
      <c r="AR855" s="291"/>
      <c r="AS855" s="291"/>
      <c r="AT855" s="291"/>
      <c r="AU855" s="291"/>
      <c r="AV855" s="291"/>
      <c r="AW855" s="291"/>
      <c r="AX855" s="291"/>
      <c r="AY855" s="291"/>
      <c r="AZ855" s="291"/>
      <c r="BA855" s="291"/>
      <c r="BB855" s="291"/>
      <c r="BC855" s="291"/>
      <c r="BD855" s="291"/>
      <c r="BE855" s="291"/>
      <c r="BF855" s="291"/>
      <c r="BG855" s="291"/>
      <c r="BH855" s="291"/>
      <c r="BI855" s="291"/>
      <c r="BJ855" s="291"/>
      <c r="BK855" s="291"/>
      <c r="BL855" s="291"/>
      <c r="BM855" s="291"/>
      <c r="BN855" s="291"/>
      <c r="BO855" s="291"/>
      <c r="BP855" s="291"/>
      <c r="BQ855" s="291"/>
      <c r="BR855" s="291"/>
      <c r="BS855" s="291"/>
      <c r="BT855" s="291"/>
      <c r="BU855" s="291"/>
      <c r="BV855" s="291"/>
      <c r="BW855" s="291"/>
      <c r="BX855" s="291"/>
      <c r="BY855" s="291"/>
      <c r="BZ855" s="291"/>
      <c r="CA855" s="291"/>
      <c r="CB855" s="291"/>
      <c r="CC855" s="291"/>
      <c r="CD855" s="291"/>
      <c r="CE855" s="291"/>
      <c r="CF855" s="291"/>
      <c r="CG855" s="291"/>
      <c r="CH855" s="291"/>
      <c r="CI855" s="291"/>
      <c r="CJ855" s="291"/>
      <c r="CK855" s="291"/>
      <c r="CL855" s="291"/>
      <c r="CM855" s="291"/>
      <c r="CN855" s="291"/>
      <c r="CO855" s="291"/>
      <c r="CP855" s="291"/>
      <c r="CQ855" s="291"/>
      <c r="CR855" s="291"/>
      <c r="CS855" s="291"/>
      <c r="CT855" s="291"/>
      <c r="CU855" s="291"/>
      <c r="CV855" s="291"/>
      <c r="CW855" s="291"/>
      <c r="CX855" s="291"/>
      <c r="CY855" s="291"/>
      <c r="CZ855" s="291"/>
      <c r="DA855" s="291"/>
      <c r="DB855" s="291"/>
      <c r="DC855" s="291"/>
      <c r="DD855" s="291"/>
      <c r="DE855" s="291"/>
      <c r="DF855" s="291"/>
      <c r="DG855" s="291"/>
      <c r="DH855" s="291"/>
      <c r="DI855" s="291"/>
      <c r="DJ855" s="291"/>
      <c r="DK855" s="291"/>
      <c r="DL855" s="291"/>
      <c r="DM855" s="291"/>
      <c r="DN855" s="291"/>
      <c r="DO855" s="291"/>
      <c r="DP855" s="291"/>
      <c r="DQ855" s="291"/>
      <c r="DR855" s="291"/>
      <c r="DS855" s="291"/>
      <c r="DT855" s="291"/>
      <c r="DU855" s="291"/>
      <c r="DV855" s="291"/>
      <c r="DW855" s="291"/>
      <c r="DX855" s="291"/>
      <c r="DY855" s="291"/>
      <c r="DZ855" s="291"/>
      <c r="EA855" s="291"/>
      <c r="EB855" s="291"/>
      <c r="EC855" s="291"/>
      <c r="ED855" s="291"/>
      <c r="EE855" s="291"/>
      <c r="EF855" s="291"/>
      <c r="EG855" s="291"/>
      <c r="EH855" s="291"/>
      <c r="EI855" s="291"/>
      <c r="EJ855" s="291"/>
      <c r="EK855" s="291"/>
      <c r="EL855" s="291"/>
      <c r="EM855" s="291"/>
      <c r="EN855" s="291"/>
      <c r="EO855" s="291"/>
      <c r="EP855" s="291"/>
      <c r="EQ855" s="291"/>
      <c r="ER855" s="291"/>
      <c r="ES855" s="291"/>
      <c r="ET855" s="291"/>
      <c r="EU855" s="291"/>
      <c r="EV855" s="291"/>
      <c r="EW855" s="291"/>
      <c r="EX855" s="291"/>
      <c r="EY855" s="291"/>
      <c r="EZ855" s="291"/>
      <c r="FA855" s="291"/>
    </row>
    <row r="856" spans="1:157" s="292" customFormat="1" ht="20.25" customHeight="1">
      <c r="A856" s="291"/>
      <c r="H856" s="437"/>
      <c r="I856" s="437"/>
      <c r="J856" s="437"/>
      <c r="K856" s="437"/>
      <c r="N856" s="438"/>
      <c r="O856" s="291"/>
      <c r="P856" s="291"/>
      <c r="Q856" s="291"/>
      <c r="R856" s="291"/>
      <c r="S856" s="291"/>
      <c r="T856" s="291"/>
      <c r="U856" s="291"/>
      <c r="V856" s="291"/>
      <c r="W856" s="291"/>
      <c r="X856" s="291"/>
      <c r="Y856" s="291"/>
      <c r="Z856" s="291"/>
      <c r="AA856" s="291"/>
      <c r="AB856" s="291"/>
      <c r="AC856" s="291"/>
      <c r="AD856" s="291"/>
      <c r="AE856" s="291"/>
      <c r="AF856" s="291"/>
      <c r="AG856" s="291"/>
      <c r="AH856" s="291"/>
      <c r="AI856" s="291"/>
      <c r="AJ856" s="291"/>
      <c r="AK856" s="291"/>
      <c r="AL856" s="291"/>
      <c r="AM856" s="291"/>
      <c r="AN856" s="291"/>
      <c r="AO856" s="291"/>
      <c r="AP856" s="291"/>
      <c r="AQ856" s="291"/>
      <c r="AR856" s="291"/>
      <c r="AS856" s="291"/>
      <c r="AT856" s="291"/>
      <c r="AU856" s="291"/>
      <c r="AV856" s="291"/>
      <c r="AW856" s="291"/>
      <c r="AX856" s="291"/>
      <c r="AY856" s="291"/>
      <c r="AZ856" s="291"/>
      <c r="BA856" s="291"/>
      <c r="BB856" s="291"/>
      <c r="BC856" s="291"/>
      <c r="BD856" s="291"/>
      <c r="BE856" s="291"/>
      <c r="BF856" s="291"/>
      <c r="BG856" s="291"/>
      <c r="BH856" s="291"/>
      <c r="BI856" s="291"/>
      <c r="BJ856" s="291"/>
      <c r="BK856" s="291"/>
      <c r="BL856" s="291"/>
      <c r="BM856" s="291"/>
      <c r="BN856" s="291"/>
      <c r="BO856" s="291"/>
      <c r="BP856" s="291"/>
      <c r="BQ856" s="291"/>
      <c r="BR856" s="291"/>
      <c r="BS856" s="291"/>
      <c r="BT856" s="291"/>
      <c r="BU856" s="291"/>
      <c r="BV856" s="291"/>
      <c r="BW856" s="291"/>
      <c r="BX856" s="291"/>
      <c r="BY856" s="291"/>
      <c r="BZ856" s="291"/>
      <c r="CA856" s="291"/>
      <c r="CB856" s="291"/>
      <c r="CC856" s="291"/>
      <c r="CD856" s="291"/>
      <c r="CE856" s="291"/>
      <c r="CF856" s="291"/>
      <c r="CG856" s="291"/>
      <c r="CH856" s="291"/>
      <c r="CI856" s="291"/>
      <c r="CJ856" s="291"/>
      <c r="CK856" s="291"/>
      <c r="CL856" s="291"/>
      <c r="CM856" s="291"/>
      <c r="CN856" s="291"/>
      <c r="CO856" s="291"/>
      <c r="CP856" s="291"/>
      <c r="CQ856" s="291"/>
      <c r="CR856" s="291"/>
      <c r="CS856" s="291"/>
      <c r="CT856" s="291"/>
      <c r="CU856" s="291"/>
      <c r="CV856" s="291"/>
      <c r="CW856" s="291"/>
      <c r="CX856" s="291"/>
      <c r="CY856" s="291"/>
      <c r="CZ856" s="291"/>
      <c r="DA856" s="291"/>
      <c r="DB856" s="291"/>
      <c r="DC856" s="291"/>
      <c r="DD856" s="291"/>
      <c r="DE856" s="291"/>
      <c r="DF856" s="291"/>
      <c r="DG856" s="291"/>
      <c r="DH856" s="291"/>
      <c r="DI856" s="291"/>
      <c r="DJ856" s="291"/>
      <c r="DK856" s="291"/>
      <c r="DL856" s="291"/>
      <c r="DM856" s="291"/>
      <c r="DN856" s="291"/>
      <c r="DO856" s="291"/>
      <c r="DP856" s="291"/>
      <c r="DQ856" s="291"/>
      <c r="DR856" s="291"/>
      <c r="DS856" s="291"/>
      <c r="DT856" s="291"/>
      <c r="DU856" s="291"/>
      <c r="DV856" s="291"/>
      <c r="DW856" s="291"/>
      <c r="DX856" s="291"/>
      <c r="DY856" s="291"/>
      <c r="DZ856" s="291"/>
      <c r="EA856" s="291"/>
      <c r="EB856" s="291"/>
      <c r="EC856" s="291"/>
      <c r="ED856" s="291"/>
      <c r="EE856" s="291"/>
      <c r="EF856" s="291"/>
      <c r="EG856" s="291"/>
      <c r="EH856" s="291"/>
      <c r="EI856" s="291"/>
      <c r="EJ856" s="291"/>
      <c r="EK856" s="291"/>
      <c r="EL856" s="291"/>
      <c r="EM856" s="291"/>
      <c r="EN856" s="291"/>
      <c r="EO856" s="291"/>
      <c r="EP856" s="291"/>
      <c r="EQ856" s="291"/>
      <c r="ER856" s="291"/>
      <c r="ES856" s="291"/>
      <c r="ET856" s="291"/>
      <c r="EU856" s="291"/>
      <c r="EV856" s="291"/>
      <c r="EW856" s="291"/>
      <c r="EX856" s="291"/>
      <c r="EY856" s="291"/>
      <c r="EZ856" s="291"/>
      <c r="FA856" s="291"/>
    </row>
    <row r="857" spans="1:157" s="292" customFormat="1" ht="20.25" customHeight="1">
      <c r="A857" s="291"/>
      <c r="H857" s="437"/>
      <c r="I857" s="437"/>
      <c r="J857" s="437"/>
      <c r="K857" s="437"/>
      <c r="N857" s="438"/>
      <c r="O857" s="291"/>
      <c r="P857" s="291"/>
      <c r="Q857" s="291"/>
      <c r="R857" s="291"/>
      <c r="S857" s="291"/>
      <c r="T857" s="291"/>
      <c r="U857" s="291"/>
      <c r="V857" s="291"/>
      <c r="W857" s="291"/>
      <c r="X857" s="291"/>
      <c r="Y857" s="291"/>
      <c r="Z857" s="291"/>
      <c r="AA857" s="291"/>
      <c r="AB857" s="291"/>
      <c r="AC857" s="291"/>
      <c r="AD857" s="291"/>
      <c r="AE857" s="291"/>
      <c r="AF857" s="291"/>
      <c r="AG857" s="291"/>
      <c r="AH857" s="291"/>
      <c r="AI857" s="291"/>
      <c r="AJ857" s="291"/>
      <c r="AK857" s="291"/>
      <c r="AL857" s="291"/>
      <c r="AM857" s="291"/>
      <c r="AN857" s="291"/>
      <c r="AO857" s="291"/>
      <c r="AP857" s="291"/>
      <c r="AQ857" s="291"/>
      <c r="AR857" s="291"/>
      <c r="AS857" s="291"/>
      <c r="AT857" s="291"/>
      <c r="AU857" s="291"/>
      <c r="AV857" s="291"/>
      <c r="AW857" s="291"/>
      <c r="AX857" s="291"/>
      <c r="AY857" s="291"/>
      <c r="AZ857" s="291"/>
      <c r="BA857" s="291"/>
      <c r="BB857" s="291"/>
      <c r="BC857" s="291"/>
      <c r="BD857" s="291"/>
      <c r="BE857" s="291"/>
      <c r="BF857" s="291"/>
      <c r="BG857" s="291"/>
      <c r="BH857" s="291"/>
      <c r="BI857" s="291"/>
      <c r="BJ857" s="291"/>
      <c r="BK857" s="291"/>
      <c r="BL857" s="291"/>
      <c r="BM857" s="291"/>
      <c r="BN857" s="291"/>
      <c r="BO857" s="291"/>
      <c r="BP857" s="291"/>
      <c r="BQ857" s="291"/>
      <c r="BR857" s="291"/>
      <c r="BS857" s="291"/>
      <c r="BT857" s="291"/>
      <c r="BU857" s="291"/>
      <c r="BV857" s="291"/>
      <c r="BW857" s="291"/>
      <c r="BX857" s="291"/>
      <c r="BY857" s="291"/>
      <c r="BZ857" s="291"/>
      <c r="CA857" s="291"/>
      <c r="CB857" s="291"/>
      <c r="CC857" s="291"/>
      <c r="CD857" s="291"/>
      <c r="CE857" s="291"/>
      <c r="CF857" s="291"/>
      <c r="CG857" s="291"/>
      <c r="CH857" s="291"/>
      <c r="CI857" s="291"/>
      <c r="CJ857" s="291"/>
      <c r="CK857" s="291"/>
      <c r="CL857" s="291"/>
      <c r="CM857" s="291"/>
      <c r="CN857" s="291"/>
      <c r="CO857" s="291"/>
      <c r="CP857" s="291"/>
      <c r="CQ857" s="291"/>
      <c r="CR857" s="291"/>
      <c r="CS857" s="291"/>
      <c r="CT857" s="291"/>
      <c r="CU857" s="291"/>
      <c r="CV857" s="291"/>
      <c r="CW857" s="291"/>
      <c r="CX857" s="291"/>
      <c r="CY857" s="291"/>
      <c r="CZ857" s="291"/>
      <c r="DA857" s="291"/>
      <c r="DB857" s="291"/>
      <c r="DC857" s="291"/>
      <c r="DD857" s="291"/>
      <c r="DE857" s="291"/>
      <c r="DF857" s="291"/>
      <c r="DG857" s="291"/>
      <c r="DH857" s="291"/>
      <c r="DI857" s="291"/>
      <c r="DJ857" s="291"/>
      <c r="DK857" s="291"/>
      <c r="DL857" s="291"/>
      <c r="DM857" s="291"/>
      <c r="DN857" s="291"/>
      <c r="DO857" s="291"/>
      <c r="DP857" s="291"/>
      <c r="DQ857" s="291"/>
      <c r="DR857" s="291"/>
      <c r="DS857" s="291"/>
      <c r="DT857" s="291"/>
      <c r="DU857" s="291"/>
      <c r="DV857" s="291"/>
      <c r="DW857" s="291"/>
      <c r="DX857" s="291"/>
      <c r="DY857" s="291"/>
      <c r="DZ857" s="291"/>
      <c r="EA857" s="291"/>
      <c r="EB857" s="291"/>
      <c r="EC857" s="291"/>
      <c r="ED857" s="291"/>
      <c r="EE857" s="291"/>
      <c r="EF857" s="291"/>
      <c r="EG857" s="291"/>
      <c r="EH857" s="291"/>
      <c r="EI857" s="291"/>
      <c r="EJ857" s="291"/>
      <c r="EK857" s="291"/>
      <c r="EL857" s="291"/>
      <c r="EM857" s="291"/>
      <c r="EN857" s="291"/>
      <c r="EO857" s="291"/>
      <c r="EP857" s="291"/>
      <c r="EQ857" s="291"/>
      <c r="ER857" s="291"/>
      <c r="ES857" s="291"/>
      <c r="ET857" s="291"/>
      <c r="EU857" s="291"/>
      <c r="EV857" s="291"/>
      <c r="EW857" s="291"/>
      <c r="EX857" s="291"/>
      <c r="EY857" s="291"/>
      <c r="EZ857" s="291"/>
      <c r="FA857" s="291"/>
    </row>
    <row r="858" spans="1:157" s="292" customFormat="1" ht="20.25" customHeight="1">
      <c r="A858" s="291"/>
      <c r="H858" s="437"/>
      <c r="I858" s="437"/>
      <c r="J858" s="437"/>
      <c r="K858" s="437"/>
      <c r="N858" s="438"/>
      <c r="O858" s="291"/>
      <c r="P858" s="291"/>
      <c r="Q858" s="291"/>
      <c r="R858" s="291"/>
      <c r="S858" s="291"/>
      <c r="T858" s="291"/>
      <c r="U858" s="291"/>
      <c r="V858" s="291"/>
      <c r="W858" s="291"/>
      <c r="X858" s="291"/>
      <c r="Y858" s="291"/>
      <c r="Z858" s="291"/>
      <c r="AA858" s="291"/>
      <c r="AB858" s="291"/>
      <c r="AC858" s="291"/>
      <c r="AD858" s="291"/>
      <c r="AE858" s="291"/>
      <c r="AF858" s="291"/>
      <c r="AG858" s="291"/>
      <c r="AH858" s="291"/>
      <c r="AI858" s="291"/>
      <c r="AJ858" s="291"/>
      <c r="AK858" s="291"/>
      <c r="AL858" s="291"/>
      <c r="AM858" s="291"/>
      <c r="AN858" s="291"/>
      <c r="AO858" s="291"/>
      <c r="AP858" s="291"/>
      <c r="AQ858" s="291"/>
      <c r="AR858" s="291"/>
      <c r="AS858" s="291"/>
      <c r="AT858" s="291"/>
      <c r="AU858" s="291"/>
      <c r="AV858" s="291"/>
      <c r="AW858" s="291"/>
      <c r="AX858" s="291"/>
      <c r="AY858" s="291"/>
      <c r="AZ858" s="291"/>
      <c r="BA858" s="291"/>
      <c r="BB858" s="291"/>
      <c r="BC858" s="291"/>
      <c r="BD858" s="291"/>
      <c r="BE858" s="291"/>
      <c r="BF858" s="291"/>
      <c r="BG858" s="291"/>
      <c r="BH858" s="291"/>
      <c r="BI858" s="291"/>
      <c r="BJ858" s="291"/>
      <c r="BK858" s="291"/>
      <c r="BL858" s="291"/>
      <c r="BM858" s="291"/>
      <c r="BN858" s="291"/>
      <c r="BO858" s="291"/>
      <c r="BP858" s="291"/>
      <c r="BQ858" s="291"/>
      <c r="BR858" s="291"/>
      <c r="BS858" s="291"/>
      <c r="BT858" s="291"/>
      <c r="BU858" s="291"/>
      <c r="BV858" s="291"/>
      <c r="BW858" s="291"/>
      <c r="BX858" s="291"/>
      <c r="BY858" s="291"/>
      <c r="BZ858" s="291"/>
      <c r="CA858" s="291"/>
      <c r="CB858" s="291"/>
      <c r="CC858" s="291"/>
      <c r="CD858" s="291"/>
      <c r="CE858" s="291"/>
      <c r="CF858" s="291"/>
      <c r="CG858" s="291"/>
      <c r="CH858" s="291"/>
      <c r="CI858" s="291"/>
      <c r="CJ858" s="291"/>
      <c r="CK858" s="291"/>
      <c r="CL858" s="291"/>
      <c r="CM858" s="291"/>
      <c r="CN858" s="291"/>
      <c r="CO858" s="291"/>
      <c r="CP858" s="291"/>
      <c r="CQ858" s="291"/>
      <c r="CR858" s="291"/>
      <c r="CS858" s="291"/>
      <c r="CT858" s="291"/>
      <c r="CU858" s="291"/>
      <c r="CV858" s="291"/>
      <c r="CW858" s="291"/>
      <c r="CX858" s="291"/>
      <c r="CY858" s="291"/>
      <c r="CZ858" s="291"/>
      <c r="DA858" s="291"/>
      <c r="DB858" s="291"/>
      <c r="DC858" s="291"/>
      <c r="DD858" s="291"/>
      <c r="DE858" s="291"/>
      <c r="DF858" s="291"/>
      <c r="DG858" s="291"/>
      <c r="DH858" s="291"/>
      <c r="DI858" s="291"/>
      <c r="DJ858" s="291"/>
      <c r="DK858" s="291"/>
      <c r="DL858" s="291"/>
      <c r="DM858" s="291"/>
      <c r="DN858" s="291"/>
      <c r="DO858" s="291"/>
      <c r="DP858" s="291"/>
      <c r="DQ858" s="291"/>
      <c r="DR858" s="291"/>
      <c r="DS858" s="291"/>
      <c r="DT858" s="291"/>
      <c r="DU858" s="291"/>
      <c r="DV858" s="291"/>
      <c r="DW858" s="291"/>
      <c r="DX858" s="291"/>
      <c r="DY858" s="291"/>
      <c r="DZ858" s="291"/>
      <c r="EA858" s="291"/>
      <c r="EB858" s="291"/>
      <c r="EC858" s="291"/>
      <c r="ED858" s="291"/>
      <c r="EE858" s="291"/>
      <c r="EF858" s="291"/>
      <c r="EG858" s="291"/>
      <c r="EH858" s="291"/>
      <c r="EI858" s="291"/>
      <c r="EJ858" s="291"/>
      <c r="EK858" s="291"/>
      <c r="EL858" s="291"/>
      <c r="EM858" s="291"/>
      <c r="EN858" s="291"/>
      <c r="EO858" s="291"/>
      <c r="EP858" s="291"/>
      <c r="EQ858" s="291"/>
      <c r="ER858" s="291"/>
      <c r="ES858" s="291"/>
      <c r="ET858" s="291"/>
      <c r="EU858" s="291"/>
      <c r="EV858" s="291"/>
      <c r="EW858" s="291"/>
      <c r="EX858" s="291"/>
      <c r="EY858" s="291"/>
      <c r="EZ858" s="291"/>
      <c r="FA858" s="291"/>
    </row>
    <row r="859" spans="1:157" s="292" customFormat="1" ht="20.25" customHeight="1">
      <c r="A859" s="291"/>
      <c r="H859" s="437"/>
      <c r="I859" s="437"/>
      <c r="J859" s="437"/>
      <c r="K859" s="437"/>
      <c r="N859" s="438"/>
      <c r="O859" s="291"/>
      <c r="P859" s="291"/>
      <c r="Q859" s="291"/>
      <c r="R859" s="291"/>
      <c r="S859" s="291"/>
      <c r="T859" s="291"/>
      <c r="U859" s="291"/>
      <c r="V859" s="291"/>
      <c r="W859" s="291"/>
      <c r="X859" s="291"/>
      <c r="Y859" s="291"/>
      <c r="Z859" s="291"/>
      <c r="AA859" s="291"/>
      <c r="AB859" s="291"/>
      <c r="AC859" s="291"/>
      <c r="AD859" s="291"/>
      <c r="AE859" s="291"/>
      <c r="AF859" s="291"/>
      <c r="AG859" s="291"/>
      <c r="AH859" s="291"/>
      <c r="AI859" s="291"/>
      <c r="AJ859" s="291"/>
      <c r="AK859" s="291"/>
      <c r="AL859" s="291"/>
      <c r="AM859" s="291"/>
      <c r="AN859" s="291"/>
      <c r="AO859" s="291"/>
      <c r="AP859" s="291"/>
      <c r="AQ859" s="291"/>
      <c r="AR859" s="291"/>
      <c r="AS859" s="291"/>
      <c r="AT859" s="291"/>
      <c r="AU859" s="291"/>
      <c r="AV859" s="291"/>
      <c r="AW859" s="291"/>
      <c r="AX859" s="291"/>
      <c r="AY859" s="291"/>
      <c r="AZ859" s="291"/>
      <c r="BA859" s="291"/>
      <c r="BB859" s="291"/>
      <c r="BC859" s="291"/>
      <c r="BD859" s="291"/>
      <c r="BE859" s="291"/>
      <c r="BF859" s="291"/>
      <c r="BG859" s="291"/>
      <c r="BH859" s="291"/>
      <c r="BI859" s="291"/>
      <c r="BJ859" s="291"/>
      <c r="BK859" s="291"/>
      <c r="BL859" s="291"/>
      <c r="BM859" s="291"/>
      <c r="BN859" s="291"/>
      <c r="BO859" s="291"/>
      <c r="BP859" s="291"/>
      <c r="BQ859" s="291"/>
      <c r="BR859" s="291"/>
      <c r="BS859" s="291"/>
      <c r="BT859" s="291"/>
      <c r="BU859" s="291"/>
      <c r="BV859" s="291"/>
      <c r="BW859" s="291"/>
      <c r="BX859" s="291"/>
      <c r="BY859" s="291"/>
      <c r="BZ859" s="291"/>
      <c r="CA859" s="291"/>
      <c r="CB859" s="291"/>
      <c r="CC859" s="291"/>
      <c r="CD859" s="291"/>
      <c r="CE859" s="291"/>
      <c r="CF859" s="291"/>
      <c r="CG859" s="291"/>
      <c r="CH859" s="291"/>
      <c r="CI859" s="291"/>
      <c r="CJ859" s="291"/>
      <c r="CK859" s="291"/>
      <c r="CL859" s="291"/>
      <c r="CM859" s="291"/>
      <c r="CN859" s="291"/>
      <c r="CO859" s="291"/>
      <c r="CP859" s="291"/>
      <c r="CQ859" s="291"/>
      <c r="CR859" s="291"/>
      <c r="CS859" s="291"/>
      <c r="CT859" s="291"/>
      <c r="CU859" s="291"/>
      <c r="CV859" s="291"/>
      <c r="CW859" s="291"/>
      <c r="CX859" s="291"/>
      <c r="CY859" s="291"/>
      <c r="CZ859" s="291"/>
      <c r="DA859" s="291"/>
      <c r="DB859" s="291"/>
      <c r="DC859" s="291"/>
      <c r="DD859" s="291"/>
      <c r="DE859" s="291"/>
      <c r="DF859" s="291"/>
      <c r="DG859" s="291"/>
      <c r="DH859" s="291"/>
      <c r="DI859" s="291"/>
      <c r="DJ859" s="291"/>
      <c r="DK859" s="291"/>
      <c r="DL859" s="291"/>
      <c r="DM859" s="291"/>
      <c r="DN859" s="291"/>
      <c r="DO859" s="291"/>
      <c r="DP859" s="291"/>
      <c r="DQ859" s="291"/>
      <c r="DR859" s="291"/>
      <c r="DS859" s="291"/>
      <c r="DT859" s="291"/>
      <c r="DU859" s="291"/>
      <c r="DV859" s="291"/>
      <c r="DW859" s="291"/>
      <c r="DX859" s="291"/>
      <c r="DY859" s="291"/>
      <c r="DZ859" s="291"/>
      <c r="EA859" s="291"/>
      <c r="EB859" s="291"/>
      <c r="EC859" s="291"/>
      <c r="ED859" s="291"/>
      <c r="EE859" s="291"/>
      <c r="EF859" s="291"/>
      <c r="EG859" s="291"/>
      <c r="EH859" s="291"/>
      <c r="EI859" s="291"/>
      <c r="EJ859" s="291"/>
      <c r="EK859" s="291"/>
      <c r="EL859" s="291"/>
      <c r="EM859" s="291"/>
      <c r="EN859" s="291"/>
      <c r="EO859" s="291"/>
      <c r="EP859" s="291"/>
      <c r="EQ859" s="291"/>
      <c r="ER859" s="291"/>
      <c r="ES859" s="291"/>
      <c r="ET859" s="291"/>
      <c r="EU859" s="291"/>
      <c r="EV859" s="291"/>
      <c r="EW859" s="291"/>
      <c r="EX859" s="291"/>
      <c r="EY859" s="291"/>
      <c r="EZ859" s="291"/>
      <c r="FA859" s="291"/>
    </row>
    <row r="860" spans="1:157" s="292" customFormat="1" ht="20.25" customHeight="1">
      <c r="A860" s="291"/>
      <c r="H860" s="437"/>
      <c r="I860" s="437"/>
      <c r="J860" s="437"/>
      <c r="K860" s="437"/>
      <c r="N860" s="438"/>
      <c r="O860" s="291"/>
      <c r="P860" s="291"/>
      <c r="Q860" s="291"/>
      <c r="R860" s="291"/>
      <c r="S860" s="291"/>
      <c r="T860" s="291"/>
      <c r="U860" s="291"/>
      <c r="V860" s="291"/>
      <c r="W860" s="291"/>
      <c r="X860" s="291"/>
      <c r="Y860" s="291"/>
      <c r="Z860" s="291"/>
      <c r="AA860" s="291"/>
      <c r="AB860" s="291"/>
      <c r="AC860" s="291"/>
      <c r="AD860" s="291"/>
      <c r="AE860" s="291"/>
      <c r="AF860" s="291"/>
      <c r="AG860" s="291"/>
      <c r="AH860" s="291"/>
      <c r="AI860" s="291"/>
      <c r="AJ860" s="291"/>
      <c r="AK860" s="291"/>
      <c r="AL860" s="291"/>
      <c r="AM860" s="291"/>
      <c r="AN860" s="291"/>
      <c r="AO860" s="291"/>
      <c r="AP860" s="291"/>
      <c r="AQ860" s="291"/>
      <c r="AR860" s="291"/>
      <c r="AS860" s="291"/>
      <c r="AT860" s="291"/>
      <c r="AU860" s="291"/>
      <c r="AV860" s="291"/>
      <c r="AW860" s="291"/>
      <c r="AX860" s="291"/>
      <c r="AY860" s="291"/>
      <c r="AZ860" s="291"/>
      <c r="BA860" s="291"/>
      <c r="BB860" s="291"/>
      <c r="BC860" s="291"/>
      <c r="BD860" s="291"/>
      <c r="BE860" s="291"/>
      <c r="BF860" s="291"/>
      <c r="BG860" s="291"/>
      <c r="BH860" s="291"/>
      <c r="BI860" s="291"/>
      <c r="BJ860" s="291"/>
      <c r="BK860" s="291"/>
      <c r="BL860" s="291"/>
      <c r="BM860" s="291"/>
      <c r="BN860" s="291"/>
      <c r="BO860" s="291"/>
      <c r="BP860" s="291"/>
      <c r="BQ860" s="291"/>
      <c r="BR860" s="291"/>
      <c r="BS860" s="291"/>
      <c r="BT860" s="291"/>
      <c r="BU860" s="291"/>
      <c r="BV860" s="291"/>
      <c r="BW860" s="291"/>
      <c r="BX860" s="291"/>
      <c r="BY860" s="291"/>
      <c r="BZ860" s="291"/>
      <c r="CA860" s="291"/>
      <c r="CB860" s="291"/>
      <c r="CC860" s="291"/>
      <c r="CD860" s="291"/>
      <c r="CE860" s="291"/>
      <c r="CF860" s="291"/>
      <c r="CG860" s="291"/>
      <c r="CH860" s="291"/>
      <c r="CI860" s="291"/>
      <c r="CJ860" s="291"/>
      <c r="CK860" s="291"/>
      <c r="CL860" s="291"/>
      <c r="CM860" s="291"/>
      <c r="CN860" s="291"/>
      <c r="CO860" s="291"/>
      <c r="CP860" s="291"/>
      <c r="CQ860" s="291"/>
      <c r="CR860" s="291"/>
      <c r="CS860" s="291"/>
      <c r="CT860" s="291"/>
      <c r="CU860" s="291"/>
      <c r="CV860" s="291"/>
      <c r="CW860" s="291"/>
      <c r="CX860" s="291"/>
      <c r="CY860" s="291"/>
      <c r="CZ860" s="291"/>
      <c r="DA860" s="291"/>
      <c r="DB860" s="291"/>
      <c r="DC860" s="291"/>
      <c r="DD860" s="291"/>
      <c r="DE860" s="291"/>
      <c r="DF860" s="291"/>
      <c r="DG860" s="291"/>
      <c r="DH860" s="291"/>
      <c r="DI860" s="291"/>
      <c r="DJ860" s="291"/>
      <c r="DK860" s="291"/>
      <c r="DL860" s="291"/>
      <c r="DM860" s="291"/>
      <c r="DN860" s="291"/>
      <c r="DO860" s="291"/>
      <c r="DP860" s="291"/>
      <c r="DQ860" s="291"/>
      <c r="DR860" s="291"/>
      <c r="DS860" s="291"/>
      <c r="DT860" s="291"/>
      <c r="DU860" s="291"/>
      <c r="DV860" s="291"/>
      <c r="DW860" s="291"/>
      <c r="DX860" s="291"/>
      <c r="DY860" s="291"/>
      <c r="DZ860" s="291"/>
      <c r="EA860" s="291"/>
      <c r="EB860" s="291"/>
      <c r="EC860" s="291"/>
      <c r="ED860" s="291"/>
      <c r="EE860" s="291"/>
      <c r="EF860" s="291"/>
      <c r="EG860" s="291"/>
      <c r="EH860" s="291"/>
      <c r="EI860" s="291"/>
      <c r="EJ860" s="291"/>
      <c r="EK860" s="291"/>
      <c r="EL860" s="291"/>
      <c r="EM860" s="291"/>
      <c r="EN860" s="291"/>
      <c r="EO860" s="291"/>
      <c r="EP860" s="291"/>
      <c r="EQ860" s="291"/>
      <c r="ER860" s="291"/>
      <c r="ES860" s="291"/>
      <c r="ET860" s="291"/>
      <c r="EU860" s="291"/>
      <c r="EV860" s="291"/>
      <c r="EW860" s="291"/>
      <c r="EX860" s="291"/>
      <c r="EY860" s="291"/>
      <c r="EZ860" s="291"/>
      <c r="FA860" s="291"/>
    </row>
    <row r="861" spans="1:157" s="292" customFormat="1" ht="20.25" customHeight="1">
      <c r="A861" s="291"/>
      <c r="H861" s="437"/>
      <c r="I861" s="437"/>
      <c r="J861" s="437"/>
      <c r="K861" s="437"/>
      <c r="N861" s="438"/>
      <c r="O861" s="291"/>
      <c r="P861" s="291"/>
      <c r="Q861" s="291"/>
      <c r="R861" s="291"/>
      <c r="S861" s="291"/>
      <c r="T861" s="291"/>
      <c r="U861" s="291"/>
      <c r="V861" s="291"/>
      <c r="W861" s="291"/>
      <c r="X861" s="291"/>
      <c r="Y861" s="291"/>
      <c r="Z861" s="291"/>
      <c r="AA861" s="291"/>
      <c r="AB861" s="291"/>
      <c r="AC861" s="291"/>
      <c r="AD861" s="291"/>
      <c r="AE861" s="291"/>
      <c r="AF861" s="291"/>
      <c r="AG861" s="291"/>
      <c r="AH861" s="291"/>
      <c r="AI861" s="291"/>
      <c r="AJ861" s="291"/>
      <c r="AK861" s="291"/>
      <c r="AL861" s="291"/>
      <c r="AM861" s="291"/>
      <c r="AN861" s="291"/>
      <c r="AO861" s="291"/>
      <c r="AP861" s="291"/>
      <c r="AQ861" s="291"/>
      <c r="AR861" s="291"/>
      <c r="AS861" s="291"/>
      <c r="AT861" s="291"/>
      <c r="AU861" s="291"/>
      <c r="AV861" s="291"/>
      <c r="AW861" s="291"/>
      <c r="AX861" s="291"/>
      <c r="AY861" s="291"/>
      <c r="AZ861" s="291"/>
      <c r="BA861" s="291"/>
      <c r="BB861" s="291"/>
      <c r="BC861" s="291"/>
      <c r="BD861" s="291"/>
      <c r="BE861" s="291"/>
      <c r="BF861" s="291"/>
      <c r="BG861" s="291"/>
      <c r="BH861" s="291"/>
      <c r="BI861" s="291"/>
      <c r="BJ861" s="291"/>
      <c r="BK861" s="291"/>
      <c r="BL861" s="291"/>
      <c r="BM861" s="291"/>
      <c r="BN861" s="291"/>
      <c r="BO861" s="291"/>
      <c r="BP861" s="291"/>
      <c r="BQ861" s="291"/>
      <c r="BR861" s="291"/>
      <c r="BS861" s="291"/>
      <c r="BT861" s="291"/>
      <c r="BU861" s="291"/>
      <c r="BV861" s="291"/>
      <c r="BW861" s="291"/>
      <c r="BX861" s="291"/>
      <c r="BY861" s="291"/>
      <c r="BZ861" s="291"/>
      <c r="CA861" s="291"/>
      <c r="CB861" s="291"/>
      <c r="CC861" s="291"/>
      <c r="CD861" s="291"/>
      <c r="CE861" s="291"/>
      <c r="CF861" s="291"/>
      <c r="CG861" s="291"/>
      <c r="CH861" s="291"/>
      <c r="CI861" s="291"/>
      <c r="CJ861" s="291"/>
      <c r="CK861" s="291"/>
      <c r="CL861" s="291"/>
      <c r="CM861" s="291"/>
      <c r="CN861" s="291"/>
      <c r="CO861" s="291"/>
      <c r="CP861" s="291"/>
      <c r="CQ861" s="291"/>
      <c r="CR861" s="291"/>
      <c r="CS861" s="291"/>
      <c r="CT861" s="291"/>
      <c r="CU861" s="291"/>
      <c r="CV861" s="291"/>
      <c r="CW861" s="291"/>
      <c r="CX861" s="291"/>
      <c r="CY861" s="291"/>
      <c r="CZ861" s="291"/>
      <c r="DA861" s="291"/>
      <c r="DB861" s="291"/>
      <c r="DC861" s="291"/>
      <c r="DD861" s="291"/>
      <c r="DE861" s="291"/>
      <c r="DF861" s="291"/>
      <c r="DG861" s="291"/>
      <c r="DH861" s="291"/>
      <c r="DI861" s="291"/>
      <c r="DJ861" s="291"/>
      <c r="DK861" s="291"/>
      <c r="DL861" s="291"/>
      <c r="DM861" s="291"/>
      <c r="DN861" s="291"/>
      <c r="DO861" s="291"/>
      <c r="DP861" s="291"/>
      <c r="DQ861" s="291"/>
      <c r="DR861" s="291"/>
      <c r="DS861" s="291"/>
      <c r="DT861" s="291"/>
      <c r="DU861" s="291"/>
      <c r="DV861" s="291"/>
      <c r="DW861" s="291"/>
      <c r="DX861" s="291"/>
      <c r="DY861" s="291"/>
      <c r="DZ861" s="291"/>
      <c r="EA861" s="291"/>
      <c r="EB861" s="291"/>
      <c r="EC861" s="291"/>
      <c r="ED861" s="291"/>
      <c r="EE861" s="291"/>
      <c r="EF861" s="291"/>
      <c r="EG861" s="291"/>
      <c r="EH861" s="291"/>
      <c r="EI861" s="291"/>
      <c r="EJ861" s="291"/>
      <c r="EK861" s="291"/>
      <c r="EL861" s="291"/>
      <c r="EM861" s="291"/>
      <c r="EN861" s="291"/>
      <c r="EO861" s="291"/>
      <c r="EP861" s="291"/>
      <c r="EQ861" s="291"/>
      <c r="ER861" s="291"/>
      <c r="ES861" s="291"/>
      <c r="ET861" s="291"/>
      <c r="EU861" s="291"/>
      <c r="EV861" s="291"/>
      <c r="EW861" s="291"/>
      <c r="EX861" s="291"/>
      <c r="EY861" s="291"/>
      <c r="EZ861" s="291"/>
      <c r="FA861" s="291"/>
    </row>
    <row r="862" spans="1:157" s="292" customFormat="1" ht="20.25" customHeight="1">
      <c r="A862" s="291"/>
      <c r="H862" s="437"/>
      <c r="I862" s="437"/>
      <c r="J862" s="437"/>
      <c r="K862" s="437"/>
      <c r="N862" s="438"/>
      <c r="O862" s="291"/>
      <c r="P862" s="291"/>
      <c r="Q862" s="291"/>
      <c r="R862" s="291"/>
      <c r="S862" s="291"/>
      <c r="T862" s="291"/>
      <c r="U862" s="291"/>
      <c r="V862" s="291"/>
      <c r="W862" s="291"/>
      <c r="X862" s="291"/>
      <c r="Y862" s="291"/>
      <c r="Z862" s="291"/>
      <c r="AA862" s="291"/>
      <c r="AB862" s="291"/>
      <c r="AC862" s="291"/>
      <c r="AD862" s="291"/>
      <c r="AE862" s="291"/>
      <c r="AF862" s="291"/>
      <c r="AG862" s="291"/>
      <c r="AH862" s="291"/>
      <c r="AI862" s="291"/>
      <c r="AJ862" s="291"/>
      <c r="AK862" s="291"/>
      <c r="AL862" s="291"/>
      <c r="AM862" s="291"/>
      <c r="AN862" s="291"/>
      <c r="AO862" s="291"/>
      <c r="AP862" s="291"/>
      <c r="AQ862" s="291"/>
      <c r="AR862" s="291"/>
      <c r="AS862" s="291"/>
      <c r="AT862" s="291"/>
      <c r="AU862" s="291"/>
      <c r="AV862" s="291"/>
      <c r="AW862" s="291"/>
      <c r="AX862" s="291"/>
      <c r="AY862" s="291"/>
      <c r="AZ862" s="291"/>
      <c r="BA862" s="291"/>
      <c r="BB862" s="291"/>
      <c r="BC862" s="291"/>
      <c r="BD862" s="291"/>
      <c r="BE862" s="291"/>
      <c r="BF862" s="291"/>
      <c r="BG862" s="291"/>
      <c r="BH862" s="291"/>
      <c r="BI862" s="291"/>
      <c r="BJ862" s="291"/>
      <c r="BK862" s="291"/>
      <c r="BL862" s="291"/>
      <c r="BM862" s="291"/>
      <c r="BN862" s="291"/>
      <c r="BO862" s="291"/>
      <c r="BP862" s="291"/>
      <c r="BQ862" s="291"/>
      <c r="BR862" s="291"/>
      <c r="BS862" s="291"/>
      <c r="BT862" s="291"/>
      <c r="BU862" s="291"/>
      <c r="BV862" s="291"/>
      <c r="BW862" s="291"/>
      <c r="BX862" s="291"/>
      <c r="BY862" s="291"/>
      <c r="BZ862" s="291"/>
      <c r="CA862" s="291"/>
      <c r="CB862" s="291"/>
      <c r="CC862" s="291"/>
      <c r="CD862" s="291"/>
      <c r="CE862" s="291"/>
      <c r="CF862" s="291"/>
      <c r="CG862" s="291"/>
      <c r="CH862" s="291"/>
      <c r="CI862" s="291"/>
      <c r="CJ862" s="291"/>
      <c r="CK862" s="291"/>
      <c r="CL862" s="291"/>
      <c r="CM862" s="291"/>
      <c r="CN862" s="291"/>
      <c r="CO862" s="291"/>
      <c r="CP862" s="291"/>
      <c r="CQ862" s="291"/>
      <c r="CR862" s="291"/>
      <c r="CS862" s="291"/>
      <c r="CT862" s="291"/>
      <c r="CU862" s="291"/>
      <c r="CV862" s="291"/>
      <c r="CW862" s="291"/>
      <c r="CX862" s="291"/>
      <c r="CY862" s="291"/>
      <c r="CZ862" s="291"/>
      <c r="DA862" s="291"/>
      <c r="DB862" s="291"/>
      <c r="DC862" s="291"/>
      <c r="DD862" s="291"/>
      <c r="DE862" s="291"/>
      <c r="DF862" s="291"/>
      <c r="DG862" s="291"/>
      <c r="DH862" s="291"/>
      <c r="DI862" s="291"/>
      <c r="DJ862" s="291"/>
      <c r="DK862" s="291"/>
      <c r="DL862" s="291"/>
      <c r="DM862" s="291"/>
      <c r="DN862" s="291"/>
      <c r="DO862" s="291"/>
      <c r="DP862" s="291"/>
      <c r="DQ862" s="291"/>
      <c r="DR862" s="291"/>
      <c r="DS862" s="291"/>
      <c r="DT862" s="291"/>
      <c r="DU862" s="291"/>
      <c r="DV862" s="291"/>
      <c r="DW862" s="291"/>
      <c r="DX862" s="291"/>
      <c r="DY862" s="291"/>
      <c r="DZ862" s="291"/>
      <c r="EA862" s="291"/>
      <c r="EB862" s="291"/>
      <c r="EC862" s="291"/>
      <c r="ED862" s="291"/>
      <c r="EE862" s="291"/>
      <c r="EF862" s="291"/>
      <c r="EG862" s="291"/>
      <c r="EH862" s="291"/>
      <c r="EI862" s="291"/>
      <c r="EJ862" s="291"/>
      <c r="EK862" s="291"/>
      <c r="EL862" s="291"/>
      <c r="EM862" s="291"/>
      <c r="EN862" s="291"/>
      <c r="EO862" s="291"/>
      <c r="EP862" s="291"/>
      <c r="EQ862" s="291"/>
      <c r="ER862" s="291"/>
      <c r="ES862" s="291"/>
      <c r="ET862" s="291"/>
      <c r="EU862" s="291"/>
      <c r="EV862" s="291"/>
      <c r="EW862" s="291"/>
      <c r="EX862" s="291"/>
      <c r="EY862" s="291"/>
      <c r="EZ862" s="291"/>
      <c r="FA862" s="291"/>
    </row>
    <row r="863" spans="1:157" s="292" customFormat="1" ht="20.25" customHeight="1">
      <c r="A863" s="291"/>
      <c r="H863" s="437"/>
      <c r="I863" s="437"/>
      <c r="J863" s="437"/>
      <c r="K863" s="437"/>
      <c r="N863" s="438"/>
      <c r="O863" s="291"/>
      <c r="P863" s="291"/>
      <c r="Q863" s="291"/>
      <c r="R863" s="291"/>
      <c r="S863" s="291"/>
      <c r="T863" s="291"/>
      <c r="U863" s="291"/>
      <c r="V863" s="291"/>
      <c r="W863" s="291"/>
      <c r="X863" s="291"/>
      <c r="Y863" s="291"/>
      <c r="Z863" s="291"/>
      <c r="AA863" s="291"/>
      <c r="AB863" s="291"/>
      <c r="AC863" s="291"/>
      <c r="AD863" s="291"/>
      <c r="AE863" s="291"/>
      <c r="AF863" s="291"/>
      <c r="AG863" s="291"/>
      <c r="AH863" s="291"/>
      <c r="AI863" s="291"/>
      <c r="AJ863" s="291"/>
      <c r="AK863" s="291"/>
      <c r="AL863" s="291"/>
      <c r="AM863" s="291"/>
      <c r="AN863" s="291"/>
      <c r="AO863" s="291"/>
      <c r="AP863" s="291"/>
      <c r="AQ863" s="291"/>
      <c r="AR863" s="291"/>
      <c r="AS863" s="291"/>
      <c r="AT863" s="291"/>
      <c r="AU863" s="291"/>
      <c r="AV863" s="291"/>
      <c r="AW863" s="291"/>
      <c r="AX863" s="291"/>
      <c r="AY863" s="291"/>
      <c r="AZ863" s="291"/>
      <c r="BA863" s="291"/>
      <c r="BB863" s="291"/>
      <c r="BC863" s="291"/>
      <c r="BD863" s="291"/>
      <c r="BE863" s="291"/>
      <c r="BF863" s="291"/>
      <c r="BG863" s="291"/>
      <c r="BH863" s="291"/>
      <c r="BI863" s="291"/>
      <c r="BJ863" s="291"/>
      <c r="BK863" s="291"/>
      <c r="BL863" s="291"/>
      <c r="BM863" s="291"/>
      <c r="BN863" s="291"/>
      <c r="BO863" s="291"/>
      <c r="BP863" s="291"/>
      <c r="BQ863" s="291"/>
      <c r="BR863" s="291"/>
      <c r="BS863" s="291"/>
      <c r="BT863" s="291"/>
      <c r="BU863" s="291"/>
      <c r="BV863" s="291"/>
      <c r="BW863" s="291"/>
      <c r="BX863" s="291"/>
      <c r="BY863" s="291"/>
      <c r="BZ863" s="291"/>
      <c r="CA863" s="291"/>
      <c r="CB863" s="291"/>
      <c r="CC863" s="291"/>
      <c r="CD863" s="291"/>
      <c r="CE863" s="291"/>
      <c r="CF863" s="291"/>
      <c r="CG863" s="291"/>
      <c r="CH863" s="291"/>
      <c r="CI863" s="291"/>
      <c r="CJ863" s="291"/>
      <c r="CK863" s="291"/>
      <c r="CL863" s="291"/>
      <c r="CM863" s="291"/>
      <c r="CN863" s="291"/>
      <c r="CO863" s="291"/>
      <c r="CP863" s="291"/>
      <c r="CQ863" s="291"/>
      <c r="CR863" s="291"/>
      <c r="CS863" s="291"/>
      <c r="CT863" s="291"/>
      <c r="CU863" s="291"/>
      <c r="CV863" s="291"/>
      <c r="CW863" s="291"/>
      <c r="CX863" s="291"/>
      <c r="CY863" s="291"/>
      <c r="CZ863" s="291"/>
      <c r="DA863" s="291"/>
      <c r="DB863" s="291"/>
      <c r="DC863" s="291"/>
      <c r="DD863" s="291"/>
      <c r="DE863" s="291"/>
      <c r="DF863" s="291"/>
      <c r="DG863" s="291"/>
      <c r="DH863" s="291"/>
      <c r="DI863" s="291"/>
      <c r="DJ863" s="291"/>
      <c r="DK863" s="291"/>
      <c r="DL863" s="291"/>
      <c r="DM863" s="291"/>
      <c r="DN863" s="291"/>
      <c r="DO863" s="291"/>
      <c r="DP863" s="291"/>
      <c r="DQ863" s="291"/>
      <c r="DR863" s="291"/>
      <c r="DS863" s="291"/>
      <c r="DT863" s="291"/>
      <c r="DU863" s="291"/>
      <c r="DV863" s="291"/>
      <c r="DW863" s="291"/>
      <c r="DX863" s="291"/>
      <c r="DY863" s="291"/>
      <c r="DZ863" s="291"/>
      <c r="EA863" s="291"/>
      <c r="EB863" s="291"/>
      <c r="EC863" s="291"/>
      <c r="ED863" s="291"/>
      <c r="EE863" s="291"/>
      <c r="EF863" s="291"/>
      <c r="EG863" s="291"/>
      <c r="EH863" s="291"/>
      <c r="EI863" s="291"/>
      <c r="EJ863" s="291"/>
      <c r="EK863" s="291"/>
      <c r="EL863" s="291"/>
      <c r="EM863" s="291"/>
      <c r="EN863" s="291"/>
      <c r="EO863" s="291"/>
      <c r="EP863" s="291"/>
      <c r="EQ863" s="291"/>
      <c r="ER863" s="291"/>
      <c r="ES863" s="291"/>
      <c r="ET863" s="291"/>
      <c r="EU863" s="291"/>
      <c r="EV863" s="291"/>
      <c r="EW863" s="291"/>
      <c r="EX863" s="291"/>
      <c r="EY863" s="291"/>
      <c r="EZ863" s="291"/>
      <c r="FA863" s="291"/>
    </row>
    <row r="864" spans="1:157" s="292" customFormat="1" ht="20.25" customHeight="1">
      <c r="A864" s="291"/>
      <c r="H864" s="437"/>
      <c r="I864" s="437"/>
      <c r="J864" s="437"/>
      <c r="K864" s="437"/>
      <c r="N864" s="438"/>
      <c r="O864" s="291"/>
      <c r="P864" s="291"/>
      <c r="Q864" s="291"/>
      <c r="R864" s="291"/>
      <c r="S864" s="291"/>
      <c r="T864" s="291"/>
      <c r="U864" s="291"/>
      <c r="V864" s="291"/>
      <c r="W864" s="291"/>
      <c r="X864" s="291"/>
      <c r="Y864" s="291"/>
      <c r="Z864" s="291"/>
      <c r="AA864" s="291"/>
      <c r="AB864" s="291"/>
      <c r="AC864" s="291"/>
      <c r="AD864" s="291"/>
      <c r="AE864" s="291"/>
      <c r="AF864" s="291"/>
      <c r="AG864" s="291"/>
      <c r="AH864" s="291"/>
      <c r="AI864" s="291"/>
      <c r="AJ864" s="291"/>
      <c r="AK864" s="291"/>
      <c r="AL864" s="291"/>
      <c r="AM864" s="291"/>
      <c r="AN864" s="291"/>
      <c r="AO864" s="291"/>
      <c r="AP864" s="291"/>
      <c r="AQ864" s="291"/>
      <c r="AR864" s="291"/>
      <c r="AS864" s="291"/>
      <c r="AT864" s="291"/>
      <c r="AU864" s="291"/>
      <c r="AV864" s="291"/>
      <c r="AW864" s="291"/>
      <c r="AX864" s="291"/>
      <c r="AY864" s="291"/>
      <c r="AZ864" s="291"/>
      <c r="BA864" s="291"/>
      <c r="BB864" s="291"/>
      <c r="BC864" s="291"/>
      <c r="BD864" s="291"/>
      <c r="BE864" s="291"/>
      <c r="BF864" s="291"/>
      <c r="BG864" s="291"/>
      <c r="BH864" s="291"/>
      <c r="BI864" s="291"/>
      <c r="BJ864" s="291"/>
      <c r="BK864" s="291"/>
      <c r="BL864" s="291"/>
      <c r="BM864" s="291"/>
      <c r="BN864" s="291"/>
      <c r="BO864" s="291"/>
      <c r="BP864" s="291"/>
      <c r="BQ864" s="291"/>
      <c r="BR864" s="291"/>
      <c r="BS864" s="291"/>
      <c r="BT864" s="291"/>
      <c r="BU864" s="291"/>
      <c r="BV864" s="291"/>
      <c r="BW864" s="291"/>
      <c r="BX864" s="291"/>
      <c r="BY864" s="291"/>
      <c r="BZ864" s="291"/>
      <c r="CA864" s="291"/>
      <c r="CB864" s="291"/>
      <c r="CC864" s="291"/>
      <c r="CD864" s="291"/>
      <c r="CE864" s="291"/>
      <c r="CF864" s="291"/>
      <c r="CG864" s="291"/>
      <c r="CH864" s="291"/>
      <c r="CI864" s="291"/>
      <c r="CJ864" s="291"/>
      <c r="CK864" s="291"/>
      <c r="CL864" s="291"/>
      <c r="CM864" s="291"/>
      <c r="CN864" s="291"/>
      <c r="CO864" s="291"/>
      <c r="CP864" s="291"/>
      <c r="CQ864" s="291"/>
      <c r="CR864" s="291"/>
      <c r="CS864" s="291"/>
      <c r="CT864" s="291"/>
      <c r="CU864" s="291"/>
      <c r="CV864" s="291"/>
      <c r="CW864" s="291"/>
      <c r="CX864" s="291"/>
      <c r="CY864" s="291"/>
      <c r="CZ864" s="291"/>
      <c r="DA864" s="291"/>
      <c r="DB864" s="291"/>
      <c r="DC864" s="291"/>
      <c r="DD864" s="291"/>
      <c r="DE864" s="291"/>
      <c r="DF864" s="291"/>
      <c r="DG864" s="291"/>
      <c r="DH864" s="291"/>
      <c r="DI864" s="291"/>
      <c r="DJ864" s="291"/>
      <c r="DK864" s="291"/>
      <c r="DL864" s="291"/>
      <c r="DM864" s="291"/>
      <c r="DN864" s="291"/>
      <c r="DO864" s="291"/>
      <c r="DP864" s="291"/>
      <c r="DQ864" s="291"/>
      <c r="DR864" s="291"/>
      <c r="DS864" s="291"/>
      <c r="DT864" s="291"/>
      <c r="DU864" s="291"/>
      <c r="DV864" s="291"/>
      <c r="DW864" s="291"/>
      <c r="DX864" s="291"/>
      <c r="DY864" s="291"/>
      <c r="DZ864" s="291"/>
      <c r="EA864" s="291"/>
      <c r="EB864" s="291"/>
      <c r="EC864" s="291"/>
      <c r="ED864" s="291"/>
      <c r="EE864" s="291"/>
      <c r="EF864" s="291"/>
      <c r="EG864" s="291"/>
      <c r="EH864" s="291"/>
      <c r="EI864" s="291"/>
      <c r="EJ864" s="291"/>
      <c r="EK864" s="291"/>
      <c r="EL864" s="291"/>
      <c r="EM864" s="291"/>
      <c r="EN864" s="291"/>
      <c r="EO864" s="291"/>
      <c r="EP864" s="291"/>
      <c r="EQ864" s="291"/>
      <c r="ER864" s="291"/>
      <c r="ES864" s="291"/>
      <c r="ET864" s="291"/>
      <c r="EU864" s="291"/>
      <c r="EV864" s="291"/>
      <c r="EW864" s="291"/>
      <c r="EX864" s="291"/>
      <c r="EY864" s="291"/>
      <c r="EZ864" s="291"/>
      <c r="FA864" s="291"/>
    </row>
    <row r="865" spans="1:157" s="292" customFormat="1" ht="20.25" customHeight="1">
      <c r="A865" s="291"/>
      <c r="H865" s="437"/>
      <c r="I865" s="437"/>
      <c r="J865" s="437"/>
      <c r="K865" s="437"/>
      <c r="N865" s="438"/>
      <c r="O865" s="291"/>
      <c r="P865" s="291"/>
      <c r="Q865" s="291"/>
      <c r="R865" s="291"/>
      <c r="S865" s="291"/>
      <c r="T865" s="291"/>
      <c r="U865" s="291"/>
      <c r="V865" s="291"/>
      <c r="W865" s="291"/>
      <c r="X865" s="291"/>
      <c r="Y865" s="291"/>
      <c r="Z865" s="291"/>
      <c r="AA865" s="291"/>
      <c r="AB865" s="291"/>
      <c r="AC865" s="291"/>
      <c r="AD865" s="291"/>
      <c r="AE865" s="291"/>
      <c r="AF865" s="291"/>
      <c r="AG865" s="291"/>
      <c r="AH865" s="291"/>
      <c r="AI865" s="291"/>
      <c r="AJ865" s="291"/>
      <c r="AK865" s="291"/>
      <c r="AL865" s="291"/>
      <c r="AM865" s="291"/>
      <c r="AN865" s="291"/>
      <c r="AO865" s="291"/>
      <c r="AP865" s="291"/>
      <c r="AQ865" s="291"/>
      <c r="AR865" s="291"/>
      <c r="AS865" s="291"/>
      <c r="AT865" s="291"/>
      <c r="AU865" s="291"/>
      <c r="AV865" s="291"/>
      <c r="AW865" s="291"/>
      <c r="AX865" s="291"/>
      <c r="AY865" s="291"/>
      <c r="AZ865" s="291"/>
      <c r="BA865" s="291"/>
      <c r="BB865" s="291"/>
      <c r="BC865" s="291"/>
      <c r="BD865" s="291"/>
      <c r="BE865" s="291"/>
      <c r="BF865" s="291"/>
      <c r="BG865" s="291"/>
      <c r="BH865" s="291"/>
      <c r="BI865" s="291"/>
      <c r="BJ865" s="291"/>
      <c r="BK865" s="291"/>
      <c r="BL865" s="291"/>
      <c r="BM865" s="291"/>
      <c r="BN865" s="291"/>
      <c r="BO865" s="291"/>
      <c r="BP865" s="291"/>
      <c r="BQ865" s="291"/>
      <c r="BR865" s="291"/>
      <c r="BS865" s="291"/>
      <c r="BT865" s="291"/>
      <c r="BU865" s="291"/>
      <c r="BV865" s="291"/>
      <c r="BW865" s="291"/>
      <c r="BX865" s="291"/>
      <c r="BY865" s="291"/>
      <c r="BZ865" s="291"/>
      <c r="CA865" s="291"/>
      <c r="CB865" s="291"/>
      <c r="CC865" s="291"/>
      <c r="CD865" s="291"/>
      <c r="CE865" s="291"/>
      <c r="CF865" s="291"/>
      <c r="CG865" s="291"/>
      <c r="CH865" s="291"/>
      <c r="CI865" s="291"/>
      <c r="CJ865" s="291"/>
      <c r="CK865" s="291"/>
      <c r="CL865" s="291"/>
      <c r="CM865" s="291"/>
      <c r="CN865" s="291"/>
      <c r="CO865" s="291"/>
      <c r="CP865" s="291"/>
      <c r="CQ865" s="291"/>
      <c r="CR865" s="291"/>
      <c r="CS865" s="291"/>
      <c r="CT865" s="291"/>
      <c r="CU865" s="291"/>
      <c r="CV865" s="291"/>
      <c r="CW865" s="291"/>
      <c r="CX865" s="291"/>
      <c r="CY865" s="291"/>
      <c r="CZ865" s="291"/>
      <c r="DA865" s="291"/>
      <c r="DB865" s="291"/>
      <c r="DC865" s="291"/>
      <c r="DD865" s="291"/>
      <c r="DE865" s="291"/>
      <c r="DF865" s="291"/>
      <c r="DG865" s="291"/>
      <c r="DH865" s="291"/>
      <c r="DI865" s="291"/>
      <c r="DJ865" s="291"/>
      <c r="DK865" s="291"/>
      <c r="DL865" s="291"/>
      <c r="DM865" s="291"/>
      <c r="DN865" s="291"/>
      <c r="DO865" s="291"/>
      <c r="DP865" s="291"/>
      <c r="DQ865" s="291"/>
      <c r="DR865" s="291"/>
      <c r="DS865" s="291"/>
      <c r="DT865" s="291"/>
      <c r="DU865" s="291"/>
      <c r="DV865" s="291"/>
      <c r="DW865" s="291"/>
      <c r="DX865" s="291"/>
      <c r="DY865" s="291"/>
      <c r="DZ865" s="291"/>
      <c r="EA865" s="291"/>
      <c r="EB865" s="291"/>
      <c r="EC865" s="291"/>
      <c r="ED865" s="291"/>
      <c r="EE865" s="291"/>
      <c r="EF865" s="291"/>
      <c r="EG865" s="291"/>
      <c r="EH865" s="291"/>
      <c r="EI865" s="291"/>
      <c r="EJ865" s="291"/>
      <c r="EK865" s="291"/>
      <c r="EL865" s="291"/>
      <c r="EM865" s="291"/>
      <c r="EN865" s="291"/>
      <c r="EO865" s="291"/>
      <c r="EP865" s="291"/>
      <c r="EQ865" s="291"/>
      <c r="ER865" s="291"/>
      <c r="ES865" s="291"/>
      <c r="ET865" s="291"/>
      <c r="EU865" s="291"/>
      <c r="EV865" s="291"/>
      <c r="EW865" s="291"/>
      <c r="EX865" s="291"/>
      <c r="EY865" s="291"/>
      <c r="EZ865" s="291"/>
      <c r="FA865" s="291"/>
    </row>
    <row r="866" spans="1:157" s="292" customFormat="1" ht="20.25" customHeight="1">
      <c r="A866" s="291"/>
      <c r="H866" s="437"/>
      <c r="I866" s="437"/>
      <c r="J866" s="437"/>
      <c r="K866" s="437"/>
      <c r="N866" s="438"/>
      <c r="O866" s="291"/>
      <c r="P866" s="291"/>
      <c r="Q866" s="291"/>
      <c r="R866" s="291"/>
      <c r="S866" s="291"/>
      <c r="T866" s="291"/>
      <c r="U866" s="291"/>
      <c r="V866" s="291"/>
      <c r="W866" s="291"/>
      <c r="X866" s="291"/>
      <c r="Y866" s="291"/>
      <c r="Z866" s="291"/>
      <c r="AA866" s="291"/>
      <c r="AB866" s="291"/>
      <c r="AC866" s="291"/>
      <c r="AD866" s="291"/>
      <c r="AE866" s="291"/>
      <c r="AF866" s="291"/>
      <c r="AG866" s="291"/>
      <c r="AH866" s="291"/>
      <c r="AI866" s="291"/>
      <c r="AJ866" s="291"/>
      <c r="AK866" s="291"/>
      <c r="AL866" s="291"/>
      <c r="AM866" s="291"/>
      <c r="AN866" s="291"/>
      <c r="AO866" s="291"/>
      <c r="AP866" s="291"/>
      <c r="AQ866" s="291"/>
      <c r="AR866" s="291"/>
      <c r="AS866" s="291"/>
      <c r="AT866" s="291"/>
      <c r="AU866" s="291"/>
      <c r="AV866" s="291"/>
      <c r="AW866" s="291"/>
      <c r="AX866" s="291"/>
      <c r="AY866" s="291"/>
      <c r="AZ866" s="291"/>
      <c r="BA866" s="291"/>
      <c r="BB866" s="291"/>
      <c r="BC866" s="291"/>
      <c r="BD866" s="291"/>
      <c r="BE866" s="291"/>
      <c r="BF866" s="291"/>
      <c r="BG866" s="291"/>
      <c r="BH866" s="291"/>
      <c r="BI866" s="291"/>
      <c r="BJ866" s="291"/>
      <c r="BK866" s="291"/>
      <c r="BL866" s="291"/>
      <c r="BM866" s="291"/>
      <c r="BN866" s="291"/>
      <c r="BO866" s="291"/>
      <c r="BP866" s="291"/>
      <c r="BQ866" s="291"/>
      <c r="BR866" s="291"/>
      <c r="BS866" s="291"/>
      <c r="BT866" s="291"/>
      <c r="BU866" s="291"/>
      <c r="BV866" s="291"/>
      <c r="BW866" s="291"/>
      <c r="BX866" s="291"/>
      <c r="BY866" s="291"/>
      <c r="BZ866" s="291"/>
      <c r="CA866" s="291"/>
      <c r="CB866" s="291"/>
      <c r="CC866" s="291"/>
      <c r="CD866" s="291"/>
      <c r="CE866" s="291"/>
      <c r="CF866" s="291"/>
      <c r="CG866" s="291"/>
      <c r="CH866" s="291"/>
      <c r="CI866" s="291"/>
      <c r="CJ866" s="291"/>
      <c r="CK866" s="291"/>
      <c r="CL866" s="291"/>
      <c r="CM866" s="291"/>
      <c r="CN866" s="291"/>
      <c r="CO866" s="291"/>
      <c r="CP866" s="291"/>
      <c r="CQ866" s="291"/>
      <c r="CR866" s="291"/>
      <c r="CS866" s="291"/>
      <c r="CT866" s="291"/>
      <c r="CU866" s="291"/>
      <c r="CV866" s="291"/>
      <c r="CW866" s="291"/>
      <c r="CX866" s="291"/>
      <c r="CY866" s="291"/>
      <c r="CZ866" s="291"/>
      <c r="DA866" s="291"/>
      <c r="DB866" s="291"/>
      <c r="DC866" s="291"/>
      <c r="DD866" s="291"/>
      <c r="DE866" s="291"/>
      <c r="DF866" s="291"/>
      <c r="DG866" s="291"/>
      <c r="DH866" s="291"/>
      <c r="DI866" s="291"/>
      <c r="DJ866" s="291"/>
      <c r="DK866" s="291"/>
      <c r="DL866" s="291"/>
      <c r="DM866" s="291"/>
      <c r="DN866" s="291"/>
      <c r="DO866" s="291"/>
      <c r="DP866" s="291"/>
      <c r="DQ866" s="291"/>
      <c r="DR866" s="291"/>
      <c r="DS866" s="291"/>
      <c r="DT866" s="291"/>
      <c r="DU866" s="291"/>
      <c r="DV866" s="291"/>
      <c r="DW866" s="291"/>
      <c r="DX866" s="291"/>
      <c r="DY866" s="291"/>
      <c r="DZ866" s="291"/>
      <c r="EA866" s="291"/>
      <c r="EB866" s="291"/>
      <c r="EC866" s="291"/>
      <c r="ED866" s="291"/>
      <c r="EE866" s="291"/>
      <c r="EF866" s="291"/>
      <c r="EG866" s="291"/>
      <c r="EH866" s="291"/>
      <c r="EI866" s="291"/>
      <c r="EJ866" s="291"/>
      <c r="EK866" s="291"/>
      <c r="EL866" s="291"/>
      <c r="EM866" s="291"/>
      <c r="EN866" s="291"/>
      <c r="EO866" s="291"/>
      <c r="EP866" s="291"/>
      <c r="EQ866" s="291"/>
      <c r="ER866" s="291"/>
      <c r="ES866" s="291"/>
      <c r="ET866" s="291"/>
      <c r="EU866" s="291"/>
      <c r="EV866" s="291"/>
      <c r="EW866" s="291"/>
      <c r="EX866" s="291"/>
      <c r="EY866" s="291"/>
      <c r="EZ866" s="291"/>
      <c r="FA866" s="291"/>
    </row>
    <row r="867" spans="1:157" s="292" customFormat="1" ht="20.25" customHeight="1">
      <c r="A867" s="291"/>
      <c r="H867" s="437"/>
      <c r="I867" s="437"/>
      <c r="J867" s="437"/>
      <c r="K867" s="437"/>
      <c r="N867" s="438"/>
      <c r="O867" s="291"/>
      <c r="P867" s="291"/>
      <c r="Q867" s="291"/>
      <c r="R867" s="291"/>
      <c r="S867" s="291"/>
      <c r="T867" s="291"/>
      <c r="U867" s="291"/>
      <c r="V867" s="291"/>
      <c r="W867" s="291"/>
      <c r="X867" s="291"/>
      <c r="Y867" s="291"/>
      <c r="Z867" s="291"/>
      <c r="AA867" s="291"/>
      <c r="AB867" s="291"/>
      <c r="AC867" s="291"/>
      <c r="AD867" s="291"/>
      <c r="AE867" s="291"/>
      <c r="AF867" s="291"/>
      <c r="AG867" s="291"/>
      <c r="AH867" s="291"/>
      <c r="AI867" s="291"/>
      <c r="AJ867" s="291"/>
      <c r="AK867" s="291"/>
      <c r="AL867" s="291"/>
      <c r="AM867" s="291"/>
      <c r="AN867" s="291"/>
      <c r="AO867" s="291"/>
      <c r="AP867" s="291"/>
      <c r="AQ867" s="291"/>
      <c r="AR867" s="291"/>
      <c r="AS867" s="291"/>
      <c r="AT867" s="291"/>
      <c r="AU867" s="291"/>
      <c r="AV867" s="291"/>
      <c r="AW867" s="291"/>
      <c r="AX867" s="291"/>
      <c r="AY867" s="291"/>
      <c r="AZ867" s="291"/>
      <c r="BA867" s="291"/>
      <c r="BB867" s="291"/>
      <c r="BC867" s="291"/>
      <c r="BD867" s="291"/>
      <c r="BE867" s="291"/>
      <c r="BF867" s="291"/>
      <c r="BG867" s="291"/>
      <c r="BH867" s="291"/>
      <c r="BI867" s="291"/>
      <c r="BJ867" s="291"/>
      <c r="BK867" s="291"/>
      <c r="BL867" s="291"/>
      <c r="BM867" s="291"/>
      <c r="BN867" s="291"/>
      <c r="BO867" s="291"/>
      <c r="BP867" s="291"/>
      <c r="BQ867" s="291"/>
      <c r="BR867" s="291"/>
      <c r="BS867" s="291"/>
      <c r="BT867" s="291"/>
      <c r="BU867" s="291"/>
      <c r="BV867" s="291"/>
      <c r="BW867" s="291"/>
      <c r="BX867" s="291"/>
      <c r="BY867" s="291"/>
      <c r="BZ867" s="291"/>
      <c r="CA867" s="291"/>
      <c r="CB867" s="291"/>
      <c r="CC867" s="291"/>
      <c r="CD867" s="291"/>
      <c r="CE867" s="291"/>
      <c r="CF867" s="291"/>
      <c r="CG867" s="291"/>
      <c r="CH867" s="291"/>
      <c r="CI867" s="291"/>
      <c r="CJ867" s="291"/>
      <c r="CK867" s="291"/>
      <c r="CL867" s="291"/>
      <c r="CM867" s="291"/>
      <c r="CN867" s="291"/>
      <c r="CO867" s="291"/>
      <c r="CP867" s="291"/>
      <c r="CQ867" s="291"/>
      <c r="CR867" s="291"/>
      <c r="CS867" s="291"/>
      <c r="CT867" s="291"/>
      <c r="CU867" s="291"/>
      <c r="CV867" s="291"/>
      <c r="CW867" s="291"/>
      <c r="CX867" s="291"/>
      <c r="CY867" s="291"/>
      <c r="CZ867" s="291"/>
      <c r="DA867" s="291"/>
      <c r="DB867" s="291"/>
      <c r="DC867" s="291"/>
      <c r="DD867" s="291"/>
      <c r="DE867" s="291"/>
      <c r="DF867" s="291"/>
      <c r="DG867" s="291"/>
      <c r="DH867" s="291"/>
      <c r="DI867" s="291"/>
      <c r="DJ867" s="291"/>
      <c r="DK867" s="291"/>
      <c r="DL867" s="291"/>
      <c r="DM867" s="291"/>
      <c r="DN867" s="291"/>
      <c r="DO867" s="291"/>
      <c r="DP867" s="291"/>
      <c r="DQ867" s="291"/>
      <c r="DR867" s="291"/>
      <c r="DS867" s="291"/>
      <c r="DT867" s="291"/>
      <c r="DU867" s="291"/>
      <c r="DV867" s="291"/>
      <c r="DW867" s="291"/>
      <c r="DX867" s="291"/>
      <c r="DY867" s="291"/>
      <c r="DZ867" s="291"/>
      <c r="EA867" s="291"/>
      <c r="EB867" s="291"/>
      <c r="EC867" s="291"/>
      <c r="ED867" s="291"/>
      <c r="EE867" s="291"/>
      <c r="EF867" s="291"/>
      <c r="EG867" s="291"/>
      <c r="EH867" s="291"/>
      <c r="EI867" s="291"/>
      <c r="EJ867" s="291"/>
      <c r="EK867" s="291"/>
      <c r="EL867" s="291"/>
      <c r="EM867" s="291"/>
      <c r="EN867" s="291"/>
      <c r="EO867" s="291"/>
      <c r="EP867" s="291"/>
      <c r="EQ867" s="291"/>
      <c r="ER867" s="291"/>
      <c r="ES867" s="291"/>
      <c r="ET867" s="291"/>
      <c r="EU867" s="291"/>
      <c r="EV867" s="291"/>
      <c r="EW867" s="291"/>
      <c r="EX867" s="291"/>
      <c r="EY867" s="291"/>
      <c r="EZ867" s="291"/>
      <c r="FA867" s="291"/>
    </row>
    <row r="868" spans="1:157" s="292" customFormat="1" ht="20.25" customHeight="1">
      <c r="A868" s="291"/>
      <c r="H868" s="437"/>
      <c r="I868" s="437"/>
      <c r="J868" s="437"/>
      <c r="K868" s="437"/>
      <c r="N868" s="438"/>
      <c r="O868" s="291"/>
      <c r="P868" s="291"/>
      <c r="Q868" s="291"/>
      <c r="R868" s="291"/>
      <c r="S868" s="291"/>
      <c r="T868" s="291"/>
      <c r="U868" s="291"/>
      <c r="V868" s="291"/>
      <c r="W868" s="291"/>
      <c r="X868" s="291"/>
      <c r="Y868" s="291"/>
      <c r="Z868" s="291"/>
      <c r="AA868" s="291"/>
      <c r="AB868" s="291"/>
      <c r="AC868" s="291"/>
      <c r="AD868" s="291"/>
      <c r="AE868" s="291"/>
      <c r="AF868" s="291"/>
      <c r="AG868" s="291"/>
      <c r="AH868" s="291"/>
      <c r="AI868" s="291"/>
      <c r="AJ868" s="291"/>
      <c r="AK868" s="291"/>
      <c r="AL868" s="291"/>
      <c r="AM868" s="291"/>
      <c r="AN868" s="291"/>
      <c r="AO868" s="291"/>
      <c r="AP868" s="291"/>
      <c r="AQ868" s="291"/>
      <c r="AR868" s="291"/>
      <c r="AS868" s="291"/>
      <c r="AT868" s="291"/>
      <c r="AU868" s="291"/>
      <c r="AV868" s="291"/>
      <c r="AW868" s="291"/>
      <c r="AX868" s="291"/>
      <c r="AY868" s="291"/>
      <c r="AZ868" s="291"/>
      <c r="BA868" s="291"/>
      <c r="BB868" s="291"/>
      <c r="BC868" s="291"/>
      <c r="BD868" s="291"/>
      <c r="BE868" s="291"/>
      <c r="BF868" s="291"/>
      <c r="BG868" s="291"/>
      <c r="BH868" s="291"/>
      <c r="BI868" s="291"/>
      <c r="BJ868" s="291"/>
      <c r="BK868" s="291"/>
      <c r="BL868" s="291"/>
      <c r="BM868" s="291"/>
      <c r="BN868" s="291"/>
      <c r="BO868" s="291"/>
      <c r="BP868" s="291"/>
      <c r="BQ868" s="291"/>
      <c r="BR868" s="291"/>
      <c r="BS868" s="291"/>
      <c r="BT868" s="291"/>
      <c r="BU868" s="291"/>
      <c r="BV868" s="291"/>
      <c r="BW868" s="291"/>
      <c r="BX868" s="291"/>
      <c r="BY868" s="291"/>
      <c r="BZ868" s="291"/>
      <c r="CA868" s="291"/>
      <c r="CB868" s="291"/>
      <c r="CC868" s="291"/>
      <c r="CD868" s="291"/>
      <c r="CE868" s="291"/>
      <c r="CF868" s="291"/>
      <c r="CG868" s="291"/>
      <c r="CH868" s="291"/>
      <c r="CI868" s="291"/>
      <c r="CJ868" s="291"/>
      <c r="CK868" s="291"/>
      <c r="CL868" s="291"/>
      <c r="CM868" s="291"/>
      <c r="CN868" s="291"/>
      <c r="CO868" s="291"/>
      <c r="CP868" s="291"/>
      <c r="CQ868" s="291"/>
      <c r="CR868" s="291"/>
      <c r="CS868" s="291"/>
      <c r="CT868" s="291"/>
      <c r="CU868" s="291"/>
      <c r="CV868" s="291"/>
      <c r="CW868" s="291"/>
      <c r="CX868" s="291"/>
      <c r="CY868" s="291"/>
      <c r="CZ868" s="291"/>
      <c r="DA868" s="291"/>
      <c r="DB868" s="291"/>
      <c r="DC868" s="291"/>
      <c r="DD868" s="291"/>
      <c r="DE868" s="291"/>
      <c r="DF868" s="291"/>
      <c r="DG868" s="291"/>
      <c r="DH868" s="291"/>
      <c r="DI868" s="291"/>
      <c r="DJ868" s="291"/>
      <c r="DK868" s="291"/>
      <c r="DL868" s="291"/>
      <c r="DM868" s="291"/>
      <c r="DN868" s="291"/>
      <c r="DO868" s="291"/>
      <c r="DP868" s="291"/>
      <c r="DQ868" s="291"/>
      <c r="DR868" s="291"/>
      <c r="DS868" s="291"/>
      <c r="DT868" s="291"/>
      <c r="DU868" s="291"/>
      <c r="DV868" s="291"/>
      <c r="DW868" s="291"/>
      <c r="DX868" s="291"/>
      <c r="DY868" s="291"/>
      <c r="DZ868" s="291"/>
      <c r="EA868" s="291"/>
      <c r="EB868" s="291"/>
      <c r="EC868" s="291"/>
      <c r="ED868" s="291"/>
      <c r="EE868" s="291"/>
      <c r="EF868" s="291"/>
      <c r="EG868" s="291"/>
      <c r="EH868" s="291"/>
      <c r="EI868" s="291"/>
      <c r="EJ868" s="291"/>
      <c r="EK868" s="291"/>
      <c r="EL868" s="291"/>
      <c r="EM868" s="291"/>
      <c r="EN868" s="291"/>
      <c r="EO868" s="291"/>
      <c r="EP868" s="291"/>
      <c r="EQ868" s="291"/>
      <c r="ER868" s="291"/>
      <c r="ES868" s="291"/>
      <c r="ET868" s="291"/>
      <c r="EU868" s="291"/>
      <c r="EV868" s="291"/>
      <c r="EW868" s="291"/>
      <c r="EX868" s="291"/>
      <c r="EY868" s="291"/>
      <c r="EZ868" s="291"/>
      <c r="FA868" s="291"/>
    </row>
    <row r="869" spans="1:157" s="292" customFormat="1" ht="20.25" customHeight="1">
      <c r="A869" s="291"/>
      <c r="H869" s="437"/>
      <c r="I869" s="437"/>
      <c r="J869" s="437"/>
      <c r="K869" s="437"/>
      <c r="N869" s="438"/>
      <c r="O869" s="291"/>
      <c r="P869" s="291"/>
      <c r="Q869" s="291"/>
      <c r="R869" s="291"/>
      <c r="S869" s="291"/>
      <c r="T869" s="291"/>
      <c r="U869" s="291"/>
      <c r="V869" s="291"/>
      <c r="W869" s="291"/>
      <c r="X869" s="291"/>
      <c r="Y869" s="291"/>
      <c r="Z869" s="291"/>
      <c r="AA869" s="291"/>
      <c r="AB869" s="291"/>
      <c r="AC869" s="291"/>
      <c r="AD869" s="291"/>
      <c r="AE869" s="291"/>
      <c r="AF869" s="291"/>
      <c r="AG869" s="291"/>
      <c r="AH869" s="291"/>
      <c r="AI869" s="291"/>
      <c r="AJ869" s="291"/>
      <c r="AK869" s="291"/>
      <c r="AL869" s="291"/>
      <c r="AM869" s="291"/>
      <c r="AN869" s="291"/>
      <c r="AO869" s="291"/>
      <c r="AP869" s="291"/>
      <c r="AQ869" s="291"/>
      <c r="AR869" s="291"/>
      <c r="AS869" s="291"/>
      <c r="AT869" s="291"/>
      <c r="AU869" s="291"/>
      <c r="AV869" s="291"/>
      <c r="AW869" s="291"/>
      <c r="AX869" s="291"/>
      <c r="AY869" s="291"/>
      <c r="AZ869" s="291"/>
      <c r="BA869" s="291"/>
      <c r="BB869" s="291"/>
      <c r="BC869" s="291"/>
      <c r="BD869" s="291"/>
      <c r="BE869" s="291"/>
      <c r="BF869" s="291"/>
      <c r="BG869" s="291"/>
      <c r="BH869" s="291"/>
      <c r="BI869" s="291"/>
      <c r="BJ869" s="291"/>
      <c r="BK869" s="291"/>
      <c r="BL869" s="291"/>
      <c r="BM869" s="291"/>
      <c r="BN869" s="291"/>
      <c r="BO869" s="291"/>
      <c r="BP869" s="291"/>
      <c r="BQ869" s="291"/>
      <c r="BR869" s="291"/>
      <c r="BS869" s="291"/>
      <c r="BT869" s="291"/>
      <c r="BU869" s="291"/>
      <c r="BV869" s="291"/>
      <c r="BW869" s="291"/>
      <c r="BX869" s="291"/>
      <c r="BY869" s="291"/>
      <c r="BZ869" s="291"/>
      <c r="CA869" s="291"/>
      <c r="CB869" s="291"/>
      <c r="CC869" s="291"/>
      <c r="CD869" s="291"/>
      <c r="CE869" s="291"/>
      <c r="CF869" s="291"/>
      <c r="CG869" s="291"/>
      <c r="CH869" s="291"/>
      <c r="CI869" s="291"/>
      <c r="CJ869" s="291"/>
      <c r="CK869" s="291"/>
      <c r="CL869" s="291"/>
      <c r="CM869" s="291"/>
      <c r="CN869" s="291"/>
      <c r="CO869" s="291"/>
      <c r="CP869" s="291"/>
      <c r="CQ869" s="291"/>
      <c r="CR869" s="291"/>
      <c r="CS869" s="291"/>
      <c r="CT869" s="291"/>
      <c r="CU869" s="291"/>
      <c r="CV869" s="291"/>
      <c r="CW869" s="291"/>
      <c r="CX869" s="291"/>
      <c r="CY869" s="291"/>
      <c r="CZ869" s="291"/>
      <c r="DA869" s="291"/>
      <c r="DB869" s="291"/>
      <c r="DC869" s="291"/>
      <c r="DD869" s="291"/>
      <c r="DE869" s="291"/>
      <c r="DF869" s="291"/>
      <c r="DG869" s="291"/>
      <c r="DH869" s="291"/>
      <c r="DI869" s="291"/>
      <c r="DJ869" s="291"/>
      <c r="DK869" s="291"/>
      <c r="DL869" s="291"/>
      <c r="DM869" s="291"/>
      <c r="DN869" s="291"/>
      <c r="DO869" s="291"/>
      <c r="DP869" s="291"/>
      <c r="DQ869" s="291"/>
      <c r="DR869" s="291"/>
      <c r="DS869" s="291"/>
      <c r="DT869" s="291"/>
      <c r="DU869" s="291"/>
      <c r="DV869" s="291"/>
      <c r="DW869" s="291"/>
      <c r="DX869" s="291"/>
      <c r="DY869" s="291"/>
      <c r="DZ869" s="291"/>
      <c r="EA869" s="291"/>
      <c r="EB869" s="291"/>
      <c r="EC869" s="291"/>
      <c r="ED869" s="291"/>
      <c r="EE869" s="291"/>
      <c r="EF869" s="291"/>
      <c r="EG869" s="291"/>
      <c r="EH869" s="291"/>
      <c r="EI869" s="291"/>
      <c r="EJ869" s="291"/>
      <c r="EK869" s="291"/>
      <c r="EL869" s="291"/>
      <c r="EM869" s="291"/>
      <c r="EN869" s="291"/>
      <c r="EO869" s="291"/>
      <c r="EP869" s="291"/>
      <c r="EQ869" s="291"/>
      <c r="ER869" s="291"/>
      <c r="ES869" s="291"/>
      <c r="ET869" s="291"/>
      <c r="EU869" s="291"/>
      <c r="EV869" s="291"/>
      <c r="EW869" s="291"/>
      <c r="EX869" s="291"/>
      <c r="EY869" s="291"/>
      <c r="EZ869" s="291"/>
      <c r="FA869" s="291"/>
    </row>
    <row r="870" spans="1:157" s="292" customFormat="1" ht="20.25" customHeight="1">
      <c r="A870" s="291"/>
      <c r="H870" s="437"/>
      <c r="I870" s="437"/>
      <c r="J870" s="437"/>
      <c r="K870" s="437"/>
      <c r="N870" s="438"/>
      <c r="O870" s="291"/>
      <c r="P870" s="291"/>
      <c r="Q870" s="291"/>
      <c r="R870" s="291"/>
      <c r="S870" s="291"/>
      <c r="T870" s="291"/>
      <c r="U870" s="291"/>
      <c r="V870" s="291"/>
      <c r="W870" s="291"/>
      <c r="X870" s="291"/>
      <c r="Y870" s="291"/>
      <c r="Z870" s="291"/>
      <c r="AA870" s="291"/>
      <c r="AB870" s="291"/>
      <c r="AC870" s="291"/>
      <c r="AD870" s="291"/>
      <c r="AE870" s="291"/>
      <c r="AF870" s="291"/>
      <c r="AG870" s="291"/>
      <c r="AH870" s="291"/>
      <c r="AI870" s="291"/>
      <c r="AJ870" s="291"/>
      <c r="AK870" s="291"/>
      <c r="AL870" s="291"/>
      <c r="AM870" s="291"/>
      <c r="AN870" s="291"/>
      <c r="AO870" s="291"/>
      <c r="AP870" s="291"/>
      <c r="AQ870" s="291"/>
      <c r="AR870" s="291"/>
      <c r="AS870" s="291"/>
      <c r="AT870" s="291"/>
      <c r="AU870" s="291"/>
      <c r="AV870" s="291"/>
      <c r="AW870" s="291"/>
      <c r="AX870" s="291"/>
      <c r="AY870" s="291"/>
      <c r="AZ870" s="291"/>
      <c r="BA870" s="291"/>
      <c r="BB870" s="291"/>
      <c r="BC870" s="291"/>
      <c r="BD870" s="291"/>
      <c r="BE870" s="291"/>
      <c r="BF870" s="291"/>
      <c r="BG870" s="291"/>
      <c r="BH870" s="291"/>
      <c r="BI870" s="291"/>
      <c r="BJ870" s="291"/>
      <c r="BK870" s="291"/>
      <c r="BL870" s="291"/>
      <c r="BM870" s="291"/>
      <c r="BN870" s="291"/>
      <c r="BO870" s="291"/>
      <c r="BP870" s="291"/>
      <c r="BQ870" s="291"/>
      <c r="BR870" s="291"/>
      <c r="BS870" s="291"/>
      <c r="BT870" s="291"/>
      <c r="BU870" s="291"/>
      <c r="BV870" s="291"/>
      <c r="BW870" s="291"/>
      <c r="BX870" s="291"/>
      <c r="BY870" s="291"/>
      <c r="BZ870" s="291"/>
      <c r="CA870" s="291"/>
      <c r="CB870" s="291"/>
      <c r="CC870" s="291"/>
      <c r="CD870" s="291"/>
      <c r="CE870" s="291"/>
      <c r="CF870" s="291"/>
      <c r="CG870" s="291"/>
      <c r="CH870" s="291"/>
      <c r="CI870" s="291"/>
      <c r="CJ870" s="291"/>
      <c r="CK870" s="291"/>
      <c r="CL870" s="291"/>
      <c r="CM870" s="291"/>
      <c r="CN870" s="291"/>
      <c r="CO870" s="291"/>
      <c r="CP870" s="291"/>
      <c r="CQ870" s="291"/>
      <c r="CR870" s="291"/>
      <c r="CS870" s="291"/>
      <c r="CT870" s="291"/>
      <c r="CU870" s="291"/>
      <c r="CV870" s="291"/>
      <c r="CW870" s="291"/>
      <c r="CX870" s="291"/>
      <c r="CY870" s="291"/>
      <c r="CZ870" s="291"/>
      <c r="DA870" s="291"/>
      <c r="DB870" s="291"/>
      <c r="DC870" s="291"/>
      <c r="DD870" s="291"/>
      <c r="DE870" s="291"/>
      <c r="DF870" s="291"/>
      <c r="DG870" s="291"/>
      <c r="DH870" s="291"/>
      <c r="DI870" s="291"/>
      <c r="DJ870" s="291"/>
      <c r="DK870" s="291"/>
      <c r="DL870" s="291"/>
      <c r="DM870" s="291"/>
      <c r="DN870" s="291"/>
      <c r="DO870" s="291"/>
      <c r="DP870" s="291"/>
      <c r="DQ870" s="291"/>
      <c r="DR870" s="291"/>
      <c r="DS870" s="291"/>
      <c r="DT870" s="291"/>
      <c r="DU870" s="291"/>
      <c r="DV870" s="291"/>
      <c r="DW870" s="291"/>
      <c r="DX870" s="291"/>
      <c r="DY870" s="291"/>
      <c r="DZ870" s="291"/>
      <c r="EA870" s="291"/>
      <c r="EB870" s="291"/>
      <c r="EC870" s="291"/>
      <c r="ED870" s="291"/>
      <c r="EE870" s="291"/>
      <c r="EF870" s="291"/>
      <c r="EG870" s="291"/>
      <c r="EH870" s="291"/>
      <c r="EI870" s="291"/>
      <c r="EJ870" s="291"/>
      <c r="EK870" s="291"/>
      <c r="EL870" s="291"/>
      <c r="EM870" s="291"/>
      <c r="EN870" s="291"/>
      <c r="EO870" s="291"/>
      <c r="EP870" s="291"/>
      <c r="EQ870" s="291"/>
      <c r="ER870" s="291"/>
      <c r="ES870" s="291"/>
      <c r="ET870" s="291"/>
      <c r="EU870" s="291"/>
      <c r="EV870" s="291"/>
      <c r="EW870" s="291"/>
      <c r="EX870" s="291"/>
      <c r="EY870" s="291"/>
      <c r="EZ870" s="291"/>
      <c r="FA870" s="291"/>
    </row>
    <row r="871" spans="1:157" s="292" customFormat="1" ht="20.25" customHeight="1">
      <c r="A871" s="291"/>
      <c r="H871" s="437"/>
      <c r="I871" s="437"/>
      <c r="J871" s="437"/>
      <c r="K871" s="437"/>
      <c r="N871" s="438"/>
      <c r="O871" s="291"/>
      <c r="P871" s="291"/>
      <c r="Q871" s="291"/>
      <c r="R871" s="291"/>
      <c r="S871" s="291"/>
      <c r="T871" s="291"/>
      <c r="U871" s="291"/>
      <c r="V871" s="291"/>
      <c r="W871" s="291"/>
      <c r="X871" s="291"/>
      <c r="Y871" s="291"/>
      <c r="Z871" s="291"/>
      <c r="AA871" s="291"/>
      <c r="AB871" s="291"/>
      <c r="AC871" s="291"/>
      <c r="AD871" s="291"/>
      <c r="AE871" s="291"/>
      <c r="AF871" s="291"/>
      <c r="AG871" s="291"/>
      <c r="AH871" s="291"/>
      <c r="AI871" s="291"/>
      <c r="AJ871" s="291"/>
      <c r="AK871" s="291"/>
      <c r="AL871" s="291"/>
      <c r="AM871" s="291"/>
      <c r="AN871" s="291"/>
      <c r="AO871" s="291"/>
      <c r="AP871" s="291"/>
      <c r="AQ871" s="291"/>
      <c r="AR871" s="291"/>
      <c r="AS871" s="291"/>
      <c r="AT871" s="291"/>
      <c r="AU871" s="291"/>
      <c r="AV871" s="291"/>
      <c r="AW871" s="291"/>
      <c r="AX871" s="291"/>
      <c r="AY871" s="291"/>
      <c r="AZ871" s="291"/>
      <c r="BA871" s="291"/>
      <c r="BB871" s="291"/>
      <c r="BC871" s="291"/>
      <c r="BD871" s="291"/>
      <c r="BE871" s="291"/>
      <c r="BF871" s="291"/>
      <c r="BG871" s="291"/>
      <c r="BH871" s="291"/>
      <c r="BI871" s="291"/>
      <c r="BJ871" s="291"/>
      <c r="BK871" s="291"/>
      <c r="BL871" s="291"/>
      <c r="BM871" s="291"/>
      <c r="BN871" s="291"/>
      <c r="BO871" s="291"/>
      <c r="BP871" s="291"/>
      <c r="BQ871" s="291"/>
      <c r="BR871" s="291"/>
      <c r="BS871" s="291"/>
      <c r="BT871" s="291"/>
      <c r="BU871" s="291"/>
      <c r="BV871" s="291"/>
      <c r="BW871" s="291"/>
      <c r="BX871" s="291"/>
      <c r="BY871" s="291"/>
      <c r="BZ871" s="291"/>
      <c r="CA871" s="291"/>
      <c r="CB871" s="291"/>
      <c r="CC871" s="291"/>
      <c r="CD871" s="291"/>
      <c r="CE871" s="291"/>
      <c r="CF871" s="291"/>
      <c r="CG871" s="291"/>
      <c r="CH871" s="291"/>
      <c r="CI871" s="291"/>
      <c r="CJ871" s="291"/>
      <c r="CK871" s="291"/>
      <c r="CL871" s="291"/>
      <c r="CM871" s="291"/>
      <c r="CN871" s="291"/>
      <c r="CO871" s="291"/>
      <c r="CP871" s="291"/>
      <c r="CQ871" s="291"/>
      <c r="CR871" s="291"/>
      <c r="CS871" s="291"/>
      <c r="CT871" s="291"/>
      <c r="CU871" s="291"/>
      <c r="CV871" s="291"/>
      <c r="CW871" s="291"/>
      <c r="CX871" s="291"/>
      <c r="CY871" s="291"/>
      <c r="CZ871" s="291"/>
      <c r="DA871" s="291"/>
      <c r="DB871" s="291"/>
      <c r="DC871" s="291"/>
      <c r="DD871" s="291"/>
      <c r="DE871" s="291"/>
      <c r="DF871" s="291"/>
      <c r="DG871" s="291"/>
      <c r="DH871" s="291"/>
      <c r="DI871" s="291"/>
      <c r="DJ871" s="291"/>
      <c r="DK871" s="291"/>
      <c r="DL871" s="291"/>
      <c r="DM871" s="291"/>
      <c r="DN871" s="291"/>
      <c r="DO871" s="291"/>
      <c r="DP871" s="291"/>
      <c r="DQ871" s="291"/>
      <c r="DR871" s="291"/>
      <c r="DS871" s="291"/>
      <c r="DT871" s="291"/>
      <c r="DU871" s="291"/>
      <c r="DV871" s="291"/>
      <c r="DW871" s="291"/>
      <c r="DX871" s="291"/>
      <c r="DY871" s="291"/>
      <c r="DZ871" s="291"/>
      <c r="EA871" s="291"/>
      <c r="EB871" s="291"/>
      <c r="EC871" s="291"/>
      <c r="ED871" s="291"/>
      <c r="EE871" s="291"/>
      <c r="EF871" s="291"/>
      <c r="EG871" s="291"/>
      <c r="EH871" s="291"/>
      <c r="EI871" s="291"/>
      <c r="EJ871" s="291"/>
      <c r="EK871" s="291"/>
      <c r="EL871" s="291"/>
      <c r="EM871" s="291"/>
      <c r="EN871" s="291"/>
      <c r="EO871" s="291"/>
      <c r="EP871" s="291"/>
      <c r="EQ871" s="291"/>
      <c r="ER871" s="291"/>
      <c r="ES871" s="291"/>
      <c r="ET871" s="291"/>
      <c r="EU871" s="291"/>
      <c r="EV871" s="291"/>
      <c r="EW871" s="291"/>
      <c r="EX871" s="291"/>
      <c r="EY871" s="291"/>
      <c r="EZ871" s="291"/>
      <c r="FA871" s="291"/>
    </row>
    <row r="872" spans="1:157" s="292" customFormat="1" ht="20.25" customHeight="1">
      <c r="A872" s="291"/>
      <c r="H872" s="437"/>
      <c r="I872" s="437"/>
      <c r="J872" s="437"/>
      <c r="K872" s="437"/>
      <c r="N872" s="438"/>
      <c r="O872" s="291"/>
      <c r="P872" s="291"/>
      <c r="Q872" s="291"/>
      <c r="R872" s="291"/>
      <c r="S872" s="291"/>
      <c r="T872" s="291"/>
      <c r="U872" s="291"/>
      <c r="V872" s="291"/>
      <c r="W872" s="291"/>
      <c r="X872" s="291"/>
      <c r="Y872" s="291"/>
      <c r="Z872" s="291"/>
      <c r="AA872" s="291"/>
      <c r="AB872" s="291"/>
      <c r="AC872" s="291"/>
      <c r="AD872" s="291"/>
      <c r="AE872" s="291"/>
      <c r="AF872" s="291"/>
      <c r="AG872" s="291"/>
      <c r="AH872" s="291"/>
      <c r="AI872" s="291"/>
      <c r="AJ872" s="291"/>
      <c r="AK872" s="291"/>
      <c r="AL872" s="291"/>
      <c r="AM872" s="291"/>
      <c r="AN872" s="291"/>
      <c r="AO872" s="291"/>
      <c r="AP872" s="291"/>
      <c r="AQ872" s="291"/>
      <c r="AR872" s="291"/>
      <c r="AS872" s="291"/>
      <c r="AT872" s="291"/>
      <c r="AU872" s="291"/>
      <c r="AV872" s="291"/>
      <c r="AW872" s="291"/>
      <c r="AX872" s="291"/>
      <c r="AY872" s="291"/>
      <c r="AZ872" s="291"/>
      <c r="BA872" s="291"/>
      <c r="BB872" s="291"/>
      <c r="BC872" s="291"/>
      <c r="BD872" s="291"/>
      <c r="BE872" s="291"/>
      <c r="BF872" s="291"/>
      <c r="BG872" s="291"/>
      <c r="BH872" s="291"/>
      <c r="BI872" s="291"/>
      <c r="BJ872" s="291"/>
      <c r="BK872" s="291"/>
      <c r="BL872" s="291"/>
      <c r="BM872" s="291"/>
      <c r="BN872" s="291"/>
      <c r="BO872" s="291"/>
      <c r="BP872" s="291"/>
      <c r="BQ872" s="291"/>
      <c r="BR872" s="291"/>
      <c r="BS872" s="291"/>
      <c r="BT872" s="291"/>
      <c r="BU872" s="291"/>
      <c r="BV872" s="291"/>
      <c r="BW872" s="291"/>
      <c r="BX872" s="291"/>
      <c r="BY872" s="291"/>
      <c r="BZ872" s="291"/>
      <c r="CA872" s="291"/>
      <c r="CB872" s="291"/>
      <c r="CC872" s="291"/>
      <c r="CD872" s="291"/>
      <c r="CE872" s="291"/>
      <c r="CF872" s="291"/>
      <c r="CG872" s="291"/>
      <c r="CH872" s="291"/>
      <c r="CI872" s="291"/>
      <c r="CJ872" s="291"/>
      <c r="CK872" s="291"/>
      <c r="CL872" s="291"/>
      <c r="CM872" s="291"/>
      <c r="CN872" s="291"/>
      <c r="CO872" s="291"/>
      <c r="CP872" s="291"/>
      <c r="CQ872" s="291"/>
      <c r="CR872" s="291"/>
      <c r="CS872" s="291"/>
      <c r="CT872" s="291"/>
      <c r="CU872" s="291"/>
      <c r="CV872" s="291"/>
      <c r="CW872" s="291"/>
      <c r="CX872" s="291"/>
      <c r="CY872" s="291"/>
      <c r="CZ872" s="291"/>
      <c r="DA872" s="291"/>
      <c r="DB872" s="291"/>
      <c r="DC872" s="291"/>
      <c r="DD872" s="291"/>
      <c r="DE872" s="291"/>
      <c r="DF872" s="291"/>
      <c r="DG872" s="291"/>
      <c r="DH872" s="291"/>
      <c r="DI872" s="291"/>
      <c r="DJ872" s="291"/>
      <c r="DK872" s="291"/>
      <c r="DL872" s="291"/>
      <c r="DM872" s="291"/>
      <c r="DN872" s="291"/>
      <c r="DO872" s="291"/>
      <c r="DP872" s="291"/>
      <c r="DQ872" s="291"/>
      <c r="DR872" s="291"/>
      <c r="DS872" s="291"/>
      <c r="DT872" s="291"/>
      <c r="DU872" s="291"/>
      <c r="DV872" s="291"/>
      <c r="DW872" s="291"/>
      <c r="DX872" s="291"/>
      <c r="DY872" s="291"/>
      <c r="DZ872" s="291"/>
      <c r="EA872" s="291"/>
      <c r="EB872" s="291"/>
      <c r="EC872" s="291"/>
      <c r="ED872" s="291"/>
      <c r="EE872" s="291"/>
      <c r="EF872" s="291"/>
      <c r="EG872" s="291"/>
      <c r="EH872" s="291"/>
      <c r="EI872" s="291"/>
      <c r="EJ872" s="291"/>
      <c r="EK872" s="291"/>
      <c r="EL872" s="291"/>
      <c r="EM872" s="291"/>
      <c r="EN872" s="291"/>
      <c r="EO872" s="291"/>
      <c r="EP872" s="291"/>
      <c r="EQ872" s="291"/>
      <c r="ER872" s="291"/>
      <c r="ES872" s="291"/>
      <c r="ET872" s="291"/>
      <c r="EU872" s="291"/>
      <c r="EV872" s="291"/>
      <c r="EW872" s="291"/>
      <c r="EX872" s="291"/>
      <c r="EY872" s="291"/>
      <c r="EZ872" s="291"/>
      <c r="FA872" s="291"/>
    </row>
    <row r="873" spans="1:157" s="292" customFormat="1" ht="20.25" customHeight="1">
      <c r="A873" s="291"/>
      <c r="H873" s="437"/>
      <c r="I873" s="437"/>
      <c r="J873" s="437"/>
      <c r="K873" s="437"/>
      <c r="N873" s="438"/>
      <c r="O873" s="291"/>
      <c r="P873" s="291"/>
      <c r="Q873" s="291"/>
      <c r="R873" s="291"/>
      <c r="S873" s="291"/>
      <c r="T873" s="291"/>
      <c r="U873" s="291"/>
      <c r="V873" s="291"/>
      <c r="W873" s="291"/>
      <c r="X873" s="291"/>
      <c r="Y873" s="291"/>
      <c r="Z873" s="291"/>
      <c r="AA873" s="291"/>
      <c r="AB873" s="291"/>
      <c r="AC873" s="291"/>
      <c r="AD873" s="291"/>
      <c r="AE873" s="291"/>
      <c r="AF873" s="291"/>
      <c r="AG873" s="291"/>
      <c r="AH873" s="291"/>
      <c r="AI873" s="291"/>
      <c r="AJ873" s="291"/>
      <c r="AK873" s="291"/>
      <c r="AL873" s="291"/>
      <c r="AM873" s="291"/>
      <c r="AN873" s="291"/>
      <c r="AO873" s="291"/>
      <c r="AP873" s="291"/>
      <c r="AQ873" s="291"/>
      <c r="AR873" s="291"/>
      <c r="AS873" s="291"/>
      <c r="AT873" s="291"/>
      <c r="AU873" s="291"/>
      <c r="AV873" s="291"/>
      <c r="AW873" s="291"/>
      <c r="AX873" s="291"/>
      <c r="AY873" s="291"/>
      <c r="AZ873" s="291"/>
      <c r="BA873" s="291"/>
      <c r="BB873" s="291"/>
      <c r="BC873" s="291"/>
      <c r="BD873" s="291"/>
      <c r="BE873" s="291"/>
      <c r="BF873" s="291"/>
      <c r="BG873" s="291"/>
      <c r="BH873" s="291"/>
      <c r="BI873" s="291"/>
      <c r="BJ873" s="291"/>
      <c r="BK873" s="291"/>
      <c r="BL873" s="291"/>
      <c r="BM873" s="291"/>
      <c r="BN873" s="291"/>
      <c r="BO873" s="291"/>
      <c r="BP873" s="291"/>
      <c r="BQ873" s="291"/>
      <c r="BR873" s="291"/>
      <c r="BS873" s="291"/>
      <c r="BT873" s="291"/>
      <c r="BU873" s="291"/>
      <c r="BV873" s="291"/>
      <c r="BW873" s="291"/>
      <c r="BX873" s="291"/>
      <c r="BY873" s="291"/>
      <c r="BZ873" s="291"/>
      <c r="CA873" s="291"/>
      <c r="CB873" s="291"/>
      <c r="CC873" s="291"/>
      <c r="CD873" s="291"/>
      <c r="CE873" s="291"/>
      <c r="CF873" s="291"/>
      <c r="CG873" s="291"/>
      <c r="CH873" s="291"/>
      <c r="CI873" s="291"/>
      <c r="CJ873" s="291"/>
      <c r="CK873" s="291"/>
      <c r="CL873" s="291"/>
      <c r="CM873" s="291"/>
      <c r="CN873" s="291"/>
      <c r="CO873" s="291"/>
      <c r="CP873" s="291"/>
      <c r="CQ873" s="291"/>
      <c r="CR873" s="291"/>
      <c r="CS873" s="291"/>
      <c r="CT873" s="291"/>
      <c r="CU873" s="291"/>
      <c r="CV873" s="291"/>
      <c r="CW873" s="291"/>
      <c r="CX873" s="291"/>
      <c r="CY873" s="291"/>
      <c r="CZ873" s="291"/>
      <c r="DA873" s="291"/>
      <c r="DB873" s="291"/>
      <c r="DC873" s="291"/>
      <c r="DD873" s="291"/>
      <c r="DE873" s="291"/>
      <c r="DF873" s="291"/>
      <c r="DG873" s="291"/>
      <c r="DH873" s="291"/>
      <c r="DI873" s="291"/>
      <c r="DJ873" s="291"/>
      <c r="DK873" s="291"/>
      <c r="DL873" s="291"/>
      <c r="DM873" s="291"/>
      <c r="DN873" s="291"/>
      <c r="DO873" s="291"/>
      <c r="DP873" s="291"/>
      <c r="DQ873" s="291"/>
      <c r="DR873" s="291"/>
      <c r="DS873" s="291"/>
      <c r="DT873" s="291"/>
      <c r="DU873" s="291"/>
      <c r="DV873" s="291"/>
      <c r="DW873" s="291"/>
      <c r="DX873" s="291"/>
      <c r="DY873" s="291"/>
      <c r="DZ873" s="291"/>
      <c r="EA873" s="291"/>
      <c r="EB873" s="291"/>
      <c r="EC873" s="291"/>
      <c r="ED873" s="291"/>
      <c r="EE873" s="291"/>
      <c r="EF873" s="291"/>
      <c r="EG873" s="291"/>
      <c r="EH873" s="291"/>
      <c r="EI873" s="291"/>
      <c r="EJ873" s="291"/>
      <c r="EK873" s="291"/>
      <c r="EL873" s="291"/>
      <c r="EM873" s="291"/>
      <c r="EN873" s="291"/>
      <c r="EO873" s="291"/>
      <c r="EP873" s="291"/>
      <c r="EQ873" s="291"/>
      <c r="ER873" s="291"/>
      <c r="ES873" s="291"/>
      <c r="ET873" s="291"/>
      <c r="EU873" s="291"/>
      <c r="EV873" s="291"/>
      <c r="EW873" s="291"/>
      <c r="EX873" s="291"/>
      <c r="EY873" s="291"/>
      <c r="EZ873" s="291"/>
      <c r="FA873" s="291"/>
    </row>
    <row r="874" spans="1:157" s="292" customFormat="1" ht="20.25" customHeight="1">
      <c r="A874" s="291"/>
      <c r="H874" s="437"/>
      <c r="I874" s="437"/>
      <c r="J874" s="437"/>
      <c r="K874" s="437"/>
      <c r="N874" s="438"/>
      <c r="O874" s="291"/>
      <c r="P874" s="291"/>
      <c r="Q874" s="291"/>
      <c r="R874" s="291"/>
      <c r="S874" s="291"/>
      <c r="T874" s="291"/>
      <c r="U874" s="291"/>
      <c r="V874" s="291"/>
      <c r="W874" s="291"/>
      <c r="X874" s="291"/>
      <c r="Y874" s="291"/>
      <c r="Z874" s="291"/>
      <c r="AA874" s="291"/>
      <c r="AB874" s="291"/>
      <c r="AC874" s="291"/>
      <c r="AD874" s="291"/>
      <c r="AE874" s="291"/>
      <c r="AF874" s="291"/>
      <c r="AG874" s="291"/>
      <c r="AH874" s="291"/>
      <c r="AI874" s="291"/>
      <c r="AJ874" s="291"/>
      <c r="AK874" s="291"/>
      <c r="AL874" s="291"/>
      <c r="AM874" s="291"/>
      <c r="AN874" s="291"/>
      <c r="AO874" s="291"/>
      <c r="AP874" s="291"/>
      <c r="AQ874" s="291"/>
      <c r="AR874" s="291"/>
      <c r="AS874" s="291"/>
      <c r="AT874" s="291"/>
      <c r="AU874" s="291"/>
      <c r="AV874" s="291"/>
      <c r="AW874" s="291"/>
      <c r="AX874" s="291"/>
      <c r="AY874" s="291"/>
      <c r="AZ874" s="291"/>
      <c r="BA874" s="291"/>
      <c r="BB874" s="291"/>
      <c r="BC874" s="291"/>
      <c r="BD874" s="291"/>
      <c r="BE874" s="291"/>
      <c r="BF874" s="291"/>
      <c r="BG874" s="291"/>
      <c r="BH874" s="291"/>
      <c r="BI874" s="291"/>
      <c r="BJ874" s="291"/>
      <c r="BK874" s="291"/>
      <c r="BL874" s="291"/>
      <c r="BM874" s="291"/>
      <c r="BN874" s="291"/>
      <c r="BO874" s="291"/>
      <c r="BP874" s="291"/>
      <c r="BQ874" s="291"/>
      <c r="BR874" s="291"/>
      <c r="BS874" s="291"/>
      <c r="BT874" s="291"/>
      <c r="BU874" s="291"/>
      <c r="BV874" s="291"/>
      <c r="BW874" s="291"/>
      <c r="BX874" s="291"/>
      <c r="BY874" s="291"/>
      <c r="BZ874" s="291"/>
      <c r="CA874" s="291"/>
      <c r="CB874" s="291"/>
      <c r="CC874" s="291"/>
      <c r="CD874" s="291"/>
      <c r="CE874" s="291"/>
      <c r="CF874" s="291"/>
      <c r="CG874" s="291"/>
      <c r="CH874" s="291"/>
      <c r="CI874" s="291"/>
      <c r="CJ874" s="291"/>
      <c r="CK874" s="291"/>
      <c r="CL874" s="291"/>
      <c r="CM874" s="291"/>
      <c r="CN874" s="291"/>
      <c r="CO874" s="291"/>
      <c r="CP874" s="291"/>
      <c r="CQ874" s="291"/>
      <c r="CR874" s="291"/>
      <c r="CS874" s="291"/>
      <c r="CT874" s="291"/>
      <c r="CU874" s="291"/>
      <c r="CV874" s="291"/>
      <c r="CW874" s="291"/>
      <c r="CX874" s="291"/>
      <c r="CY874" s="291"/>
      <c r="CZ874" s="291"/>
      <c r="DA874" s="291"/>
      <c r="DB874" s="291"/>
      <c r="DC874" s="291"/>
      <c r="DD874" s="291"/>
      <c r="DE874" s="291"/>
      <c r="DF874" s="291"/>
      <c r="DG874" s="291"/>
      <c r="DH874" s="291"/>
      <c r="DI874" s="291"/>
      <c r="DJ874" s="291"/>
      <c r="DK874" s="291"/>
      <c r="DL874" s="291"/>
      <c r="DM874" s="291"/>
      <c r="DN874" s="291"/>
      <c r="DO874" s="291"/>
      <c r="DP874" s="291"/>
      <c r="DQ874" s="291"/>
      <c r="DR874" s="291"/>
      <c r="DS874" s="291"/>
      <c r="DT874" s="291"/>
      <c r="DU874" s="291"/>
      <c r="DV874" s="291"/>
      <c r="DW874" s="291"/>
      <c r="DX874" s="291"/>
      <c r="DY874" s="291"/>
      <c r="DZ874" s="291"/>
      <c r="EA874" s="291"/>
      <c r="EB874" s="291"/>
      <c r="EC874" s="291"/>
      <c r="ED874" s="291"/>
      <c r="EE874" s="291"/>
      <c r="EF874" s="291"/>
      <c r="EG874" s="291"/>
      <c r="EH874" s="291"/>
      <c r="EI874" s="291"/>
      <c r="EJ874" s="291"/>
      <c r="EK874" s="291"/>
      <c r="EL874" s="291"/>
      <c r="EM874" s="291"/>
      <c r="EN874" s="291"/>
      <c r="EO874" s="291"/>
      <c r="EP874" s="291"/>
      <c r="EQ874" s="291"/>
      <c r="ER874" s="291"/>
      <c r="ES874" s="291"/>
      <c r="ET874" s="291"/>
      <c r="EU874" s="291"/>
      <c r="EV874" s="291"/>
      <c r="EW874" s="291"/>
      <c r="EX874" s="291"/>
      <c r="EY874" s="291"/>
      <c r="EZ874" s="291"/>
      <c r="FA874" s="291"/>
    </row>
    <row r="875" spans="1:157" s="292" customFormat="1" ht="20.25" customHeight="1">
      <c r="A875" s="291"/>
      <c r="H875" s="437"/>
      <c r="I875" s="437"/>
      <c r="J875" s="437"/>
      <c r="K875" s="437"/>
      <c r="N875" s="438"/>
      <c r="O875" s="291"/>
      <c r="P875" s="291"/>
      <c r="Q875" s="291"/>
      <c r="R875" s="291"/>
      <c r="S875" s="291"/>
      <c r="T875" s="291"/>
      <c r="U875" s="291"/>
      <c r="V875" s="291"/>
      <c r="W875" s="291"/>
      <c r="X875" s="291"/>
      <c r="Y875" s="291"/>
      <c r="Z875" s="291"/>
      <c r="AA875" s="291"/>
      <c r="AB875" s="291"/>
      <c r="AC875" s="291"/>
      <c r="AD875" s="291"/>
      <c r="AE875" s="291"/>
      <c r="AF875" s="291"/>
      <c r="AG875" s="291"/>
      <c r="AH875" s="291"/>
      <c r="AI875" s="291"/>
      <c r="AJ875" s="291"/>
      <c r="AK875" s="291"/>
      <c r="AL875" s="291"/>
      <c r="AM875" s="291"/>
      <c r="AN875" s="291"/>
      <c r="AO875" s="291"/>
      <c r="AP875" s="291"/>
      <c r="AQ875" s="291"/>
      <c r="AR875" s="291"/>
      <c r="AS875" s="291"/>
      <c r="AT875" s="291"/>
      <c r="AU875" s="291"/>
      <c r="AV875" s="291"/>
      <c r="AW875" s="291"/>
      <c r="AX875" s="291"/>
      <c r="AY875" s="291"/>
      <c r="AZ875" s="291"/>
      <c r="BA875" s="291"/>
      <c r="BB875" s="291"/>
      <c r="BC875" s="291"/>
      <c r="BD875" s="291"/>
      <c r="BE875" s="291"/>
      <c r="BF875" s="291"/>
      <c r="BG875" s="291"/>
      <c r="BH875" s="291"/>
      <c r="BI875" s="291"/>
      <c r="BJ875" s="291"/>
      <c r="BK875" s="291"/>
      <c r="BL875" s="291"/>
      <c r="BM875" s="291"/>
      <c r="BN875" s="291"/>
      <c r="BO875" s="291"/>
      <c r="BP875" s="291"/>
      <c r="BQ875" s="291"/>
      <c r="BR875" s="291"/>
      <c r="BS875" s="291"/>
      <c r="BT875" s="291"/>
      <c r="BU875" s="291"/>
      <c r="BV875" s="291"/>
      <c r="BW875" s="291"/>
      <c r="BX875" s="291"/>
      <c r="BY875" s="291"/>
      <c r="BZ875" s="291"/>
      <c r="CA875" s="291"/>
      <c r="CB875" s="291"/>
      <c r="CC875" s="291"/>
      <c r="CD875" s="291"/>
      <c r="CE875" s="291"/>
      <c r="CF875" s="291"/>
      <c r="CG875" s="291"/>
      <c r="CH875" s="291"/>
      <c r="CI875" s="291"/>
      <c r="CJ875" s="291"/>
      <c r="CK875" s="291"/>
      <c r="CL875" s="291"/>
      <c r="CM875" s="291"/>
      <c r="CN875" s="291"/>
      <c r="CO875" s="291"/>
      <c r="CP875" s="291"/>
      <c r="CQ875" s="291"/>
      <c r="CR875" s="291"/>
      <c r="CS875" s="291"/>
      <c r="CT875" s="291"/>
      <c r="CU875" s="291"/>
      <c r="CV875" s="291"/>
      <c r="CW875" s="291"/>
      <c r="CX875" s="291"/>
      <c r="CY875" s="291"/>
      <c r="CZ875" s="291"/>
      <c r="DA875" s="291"/>
      <c r="DB875" s="291"/>
      <c r="DC875" s="291"/>
      <c r="DD875" s="291"/>
      <c r="DE875" s="291"/>
      <c r="DF875" s="291"/>
      <c r="DG875" s="291"/>
      <c r="DH875" s="291"/>
      <c r="DI875" s="291"/>
      <c r="DJ875" s="291"/>
      <c r="DK875" s="291"/>
      <c r="DL875" s="291"/>
      <c r="DM875" s="291"/>
      <c r="DN875" s="291"/>
      <c r="DO875" s="291"/>
      <c r="DP875" s="291"/>
      <c r="DQ875" s="291"/>
      <c r="DR875" s="291"/>
      <c r="DS875" s="291"/>
      <c r="DT875" s="291"/>
      <c r="DU875" s="291"/>
      <c r="DV875" s="291"/>
      <c r="DW875" s="291"/>
      <c r="DX875" s="291"/>
      <c r="DY875" s="291"/>
      <c r="DZ875" s="291"/>
      <c r="EA875" s="291"/>
      <c r="EB875" s="291"/>
      <c r="EC875" s="291"/>
      <c r="ED875" s="291"/>
      <c r="EE875" s="291"/>
      <c r="EF875" s="291"/>
      <c r="EG875" s="291"/>
      <c r="EH875" s="291"/>
      <c r="EI875" s="291"/>
      <c r="EJ875" s="291"/>
      <c r="EK875" s="291"/>
      <c r="EL875" s="291"/>
      <c r="EM875" s="291"/>
      <c r="EN875" s="291"/>
      <c r="EO875" s="291"/>
      <c r="EP875" s="291"/>
      <c r="EQ875" s="291"/>
      <c r="ER875" s="291"/>
      <c r="ES875" s="291"/>
      <c r="ET875" s="291"/>
      <c r="EU875" s="291"/>
      <c r="EV875" s="291"/>
      <c r="EW875" s="291"/>
      <c r="EX875" s="291"/>
      <c r="EY875" s="291"/>
      <c r="EZ875" s="291"/>
      <c r="FA875" s="291"/>
    </row>
    <row r="876" spans="1:157" s="292" customFormat="1" ht="20.25" customHeight="1">
      <c r="A876" s="291"/>
      <c r="H876" s="437"/>
      <c r="I876" s="437"/>
      <c r="J876" s="437"/>
      <c r="K876" s="437"/>
      <c r="N876" s="438"/>
      <c r="O876" s="291"/>
      <c r="P876" s="291"/>
      <c r="Q876" s="291"/>
      <c r="R876" s="291"/>
      <c r="S876" s="291"/>
      <c r="T876" s="291"/>
      <c r="U876" s="291"/>
      <c r="V876" s="291"/>
      <c r="W876" s="291"/>
      <c r="X876" s="291"/>
      <c r="Y876" s="291"/>
      <c r="Z876" s="291"/>
      <c r="AA876" s="291"/>
      <c r="AB876" s="291"/>
      <c r="AC876" s="291"/>
      <c r="AD876" s="291"/>
      <c r="AE876" s="291"/>
      <c r="AF876" s="291"/>
      <c r="AG876" s="291"/>
      <c r="AH876" s="291"/>
      <c r="AI876" s="291"/>
      <c r="AJ876" s="291"/>
      <c r="AK876" s="291"/>
      <c r="AL876" s="291"/>
      <c r="AM876" s="291"/>
      <c r="AN876" s="291"/>
      <c r="AO876" s="291"/>
      <c r="AP876" s="291"/>
      <c r="AQ876" s="291"/>
      <c r="AR876" s="291"/>
      <c r="AS876" s="291"/>
      <c r="AT876" s="291"/>
      <c r="AU876" s="291"/>
      <c r="AV876" s="291"/>
      <c r="AW876" s="291"/>
      <c r="AX876" s="291"/>
      <c r="AY876" s="291"/>
      <c r="AZ876" s="291"/>
      <c r="BA876" s="291"/>
      <c r="BB876" s="291"/>
      <c r="BC876" s="291"/>
      <c r="BD876" s="291"/>
      <c r="BE876" s="291"/>
      <c r="BF876" s="291"/>
      <c r="BG876" s="291"/>
      <c r="BH876" s="291"/>
      <c r="BI876" s="291"/>
      <c r="BJ876" s="291"/>
      <c r="BK876" s="291"/>
      <c r="BL876" s="291"/>
      <c r="BM876" s="291"/>
      <c r="BN876" s="291"/>
      <c r="BO876" s="291"/>
      <c r="BP876" s="291"/>
      <c r="BQ876" s="291"/>
      <c r="BR876" s="291"/>
      <c r="BS876" s="291"/>
      <c r="BT876" s="291"/>
      <c r="BU876" s="291"/>
      <c r="BV876" s="291"/>
      <c r="BW876" s="291"/>
      <c r="BX876" s="291"/>
      <c r="BY876" s="291"/>
      <c r="BZ876" s="291"/>
      <c r="CA876" s="291"/>
      <c r="CB876" s="291"/>
      <c r="CC876" s="291"/>
      <c r="CD876" s="291"/>
      <c r="CE876" s="291"/>
      <c r="CF876" s="291"/>
      <c r="CG876" s="291"/>
      <c r="CH876" s="291"/>
      <c r="CI876" s="291"/>
      <c r="CJ876" s="291"/>
      <c r="CK876" s="291"/>
      <c r="CL876" s="291"/>
      <c r="CM876" s="291"/>
      <c r="CN876" s="291"/>
      <c r="CO876" s="291"/>
      <c r="CP876" s="291"/>
      <c r="CQ876" s="291"/>
      <c r="CR876" s="291"/>
      <c r="CS876" s="291"/>
      <c r="CT876" s="291"/>
      <c r="CU876" s="291"/>
      <c r="CV876" s="291"/>
      <c r="CW876" s="291"/>
      <c r="CX876" s="291"/>
      <c r="CY876" s="291"/>
      <c r="CZ876" s="291"/>
      <c r="DA876" s="291"/>
      <c r="DB876" s="291"/>
      <c r="DC876" s="291"/>
      <c r="DD876" s="291"/>
      <c r="DE876" s="291"/>
      <c r="DF876" s="291"/>
      <c r="DG876" s="291"/>
      <c r="DH876" s="291"/>
      <c r="DI876" s="291"/>
      <c r="DJ876" s="291"/>
      <c r="DK876" s="291"/>
      <c r="DL876" s="291"/>
      <c r="DM876" s="291"/>
      <c r="DN876" s="291"/>
      <c r="DO876" s="291"/>
      <c r="DP876" s="291"/>
      <c r="DQ876" s="291"/>
      <c r="DR876" s="291"/>
      <c r="DS876" s="291"/>
      <c r="DT876" s="291"/>
      <c r="DU876" s="291"/>
      <c r="DV876" s="291"/>
      <c r="DW876" s="291"/>
      <c r="DX876" s="291"/>
      <c r="DY876" s="291"/>
      <c r="DZ876" s="291"/>
      <c r="EA876" s="291"/>
      <c r="EB876" s="291"/>
      <c r="EC876" s="291"/>
      <c r="ED876" s="291"/>
      <c r="EE876" s="291"/>
      <c r="EF876" s="291"/>
      <c r="EG876" s="291"/>
      <c r="EH876" s="291"/>
      <c r="EI876" s="291"/>
      <c r="EJ876" s="291"/>
      <c r="EK876" s="291"/>
      <c r="EL876" s="291"/>
      <c r="EM876" s="291"/>
      <c r="EN876" s="291"/>
      <c r="EO876" s="291"/>
      <c r="EP876" s="291"/>
      <c r="EQ876" s="291"/>
      <c r="ER876" s="291"/>
      <c r="ES876" s="291"/>
      <c r="ET876" s="291"/>
      <c r="EU876" s="291"/>
      <c r="EV876" s="291"/>
      <c r="EW876" s="291"/>
      <c r="EX876" s="291"/>
      <c r="EY876" s="291"/>
      <c r="EZ876" s="291"/>
      <c r="FA876" s="291"/>
    </row>
    <row r="877" spans="1:157" s="292" customFormat="1" ht="20.25" customHeight="1">
      <c r="A877" s="291"/>
      <c r="H877" s="437"/>
      <c r="I877" s="437"/>
      <c r="J877" s="437"/>
      <c r="K877" s="437"/>
      <c r="N877" s="438"/>
      <c r="O877" s="291"/>
      <c r="P877" s="291"/>
      <c r="Q877" s="291"/>
      <c r="R877" s="291"/>
      <c r="S877" s="291"/>
      <c r="T877" s="291"/>
      <c r="U877" s="291"/>
      <c r="V877" s="291"/>
      <c r="W877" s="291"/>
      <c r="X877" s="291"/>
      <c r="Y877" s="291"/>
      <c r="Z877" s="291"/>
      <c r="AA877" s="291"/>
      <c r="AB877" s="291"/>
      <c r="AC877" s="291"/>
      <c r="AD877" s="291"/>
      <c r="AE877" s="291"/>
      <c r="AF877" s="291"/>
      <c r="AG877" s="291"/>
      <c r="AH877" s="291"/>
      <c r="AI877" s="291"/>
      <c r="AJ877" s="291"/>
      <c r="AK877" s="291"/>
      <c r="AL877" s="291"/>
      <c r="AM877" s="291"/>
      <c r="AN877" s="291"/>
      <c r="AO877" s="291"/>
      <c r="AP877" s="291"/>
      <c r="AQ877" s="291"/>
      <c r="AR877" s="291"/>
      <c r="AS877" s="291"/>
      <c r="AT877" s="291"/>
      <c r="AU877" s="291"/>
      <c r="AV877" s="291"/>
      <c r="AW877" s="291"/>
      <c r="AX877" s="291"/>
      <c r="AY877" s="291"/>
      <c r="AZ877" s="291"/>
      <c r="BA877" s="291"/>
      <c r="BB877" s="291"/>
      <c r="BC877" s="291"/>
      <c r="BD877" s="291"/>
      <c r="BE877" s="291"/>
      <c r="BF877" s="291"/>
      <c r="BG877" s="291"/>
      <c r="BH877" s="291"/>
      <c r="BI877" s="291"/>
      <c r="BJ877" s="291"/>
      <c r="BK877" s="291"/>
      <c r="BL877" s="291"/>
      <c r="BM877" s="291"/>
      <c r="BN877" s="291"/>
      <c r="BO877" s="291"/>
      <c r="BP877" s="291"/>
      <c r="BQ877" s="291"/>
      <c r="BR877" s="291"/>
      <c r="BS877" s="291"/>
      <c r="BT877" s="291"/>
      <c r="BU877" s="291"/>
      <c r="BV877" s="291"/>
      <c r="BW877" s="291"/>
      <c r="BX877" s="291"/>
      <c r="BY877" s="291"/>
      <c r="BZ877" s="291"/>
      <c r="CA877" s="291"/>
      <c r="CB877" s="291"/>
      <c r="CC877" s="291"/>
      <c r="CD877" s="291"/>
      <c r="CE877" s="291"/>
      <c r="CF877" s="291"/>
      <c r="CG877" s="291"/>
      <c r="CH877" s="291"/>
      <c r="CI877" s="291"/>
      <c r="CJ877" s="291"/>
      <c r="CK877" s="291"/>
      <c r="CL877" s="291"/>
      <c r="CM877" s="291"/>
      <c r="CN877" s="291"/>
      <c r="CO877" s="291"/>
      <c r="CP877" s="291"/>
      <c r="CQ877" s="291"/>
      <c r="CR877" s="291"/>
      <c r="CS877" s="291"/>
      <c r="CT877" s="291"/>
      <c r="CU877" s="291"/>
      <c r="CV877" s="291"/>
      <c r="CW877" s="291"/>
      <c r="CX877" s="291"/>
      <c r="CY877" s="291"/>
      <c r="CZ877" s="291"/>
      <c r="DA877" s="291"/>
      <c r="DB877" s="291"/>
      <c r="DC877" s="291"/>
      <c r="DD877" s="291"/>
      <c r="DE877" s="291"/>
      <c r="DF877" s="291"/>
      <c r="DG877" s="291"/>
      <c r="DH877" s="291"/>
      <c r="DI877" s="291"/>
      <c r="DJ877" s="291"/>
      <c r="DK877" s="291"/>
      <c r="DL877" s="291"/>
      <c r="DM877" s="291"/>
      <c r="DN877" s="291"/>
      <c r="DO877" s="291"/>
      <c r="DP877" s="291"/>
      <c r="DQ877" s="291"/>
      <c r="DR877" s="291"/>
      <c r="DS877" s="291"/>
      <c r="DT877" s="291"/>
      <c r="DU877" s="291"/>
      <c r="DV877" s="291"/>
      <c r="DW877" s="291"/>
      <c r="DX877" s="291"/>
      <c r="DY877" s="291"/>
      <c r="DZ877" s="291"/>
      <c r="EA877" s="291"/>
      <c r="EB877" s="291"/>
      <c r="EC877" s="291"/>
      <c r="ED877" s="291"/>
      <c r="EE877" s="291"/>
      <c r="EF877" s="291"/>
      <c r="EG877" s="291"/>
      <c r="EH877" s="291"/>
      <c r="EI877" s="291"/>
      <c r="EJ877" s="291"/>
      <c r="EK877" s="291"/>
      <c r="EL877" s="291"/>
      <c r="EM877" s="291"/>
      <c r="EN877" s="291"/>
      <c r="EO877" s="291"/>
      <c r="EP877" s="291"/>
      <c r="EQ877" s="291"/>
      <c r="ER877" s="291"/>
      <c r="ES877" s="291"/>
      <c r="ET877" s="291"/>
      <c r="EU877" s="291"/>
      <c r="EV877" s="291"/>
      <c r="EW877" s="291"/>
      <c r="EX877" s="291"/>
      <c r="EY877" s="291"/>
      <c r="EZ877" s="291"/>
      <c r="FA877" s="291"/>
    </row>
    <row r="878" spans="1:157" s="292" customFormat="1" ht="20.25" customHeight="1">
      <c r="A878" s="291"/>
      <c r="H878" s="437"/>
      <c r="I878" s="437"/>
      <c r="J878" s="437"/>
      <c r="K878" s="437"/>
      <c r="N878" s="438"/>
      <c r="O878" s="291"/>
      <c r="P878" s="291"/>
      <c r="Q878" s="291"/>
      <c r="R878" s="291"/>
      <c r="S878" s="291"/>
      <c r="T878" s="291"/>
      <c r="U878" s="291"/>
      <c r="V878" s="291"/>
      <c r="W878" s="291"/>
      <c r="X878" s="291"/>
      <c r="Y878" s="291"/>
      <c r="Z878" s="291"/>
      <c r="AA878" s="291"/>
      <c r="AB878" s="291"/>
      <c r="AC878" s="291"/>
      <c r="AD878" s="291"/>
      <c r="AE878" s="291"/>
      <c r="AF878" s="291"/>
      <c r="AG878" s="291"/>
      <c r="AH878" s="291"/>
      <c r="AI878" s="291"/>
      <c r="AJ878" s="291"/>
      <c r="AK878" s="291"/>
      <c r="AL878" s="291"/>
      <c r="AM878" s="291"/>
      <c r="AN878" s="291"/>
      <c r="AO878" s="291"/>
      <c r="AP878" s="291"/>
      <c r="AQ878" s="291"/>
      <c r="AR878" s="291"/>
      <c r="AS878" s="291"/>
      <c r="AT878" s="291"/>
      <c r="AU878" s="291"/>
      <c r="AV878" s="291"/>
      <c r="AW878" s="291"/>
      <c r="AX878" s="291"/>
      <c r="AY878" s="291"/>
      <c r="AZ878" s="291"/>
      <c r="BA878" s="291"/>
      <c r="BB878" s="291"/>
      <c r="BC878" s="291"/>
      <c r="BD878" s="291"/>
      <c r="BE878" s="291"/>
      <c r="BF878" s="291"/>
      <c r="BG878" s="291"/>
      <c r="BH878" s="291"/>
      <c r="BI878" s="291"/>
      <c r="BJ878" s="291"/>
      <c r="BK878" s="291"/>
      <c r="BL878" s="291"/>
      <c r="BM878" s="291"/>
      <c r="BN878" s="291"/>
      <c r="BO878" s="291"/>
      <c r="BP878" s="291"/>
      <c r="BQ878" s="291"/>
      <c r="BR878" s="291"/>
      <c r="BS878" s="291"/>
      <c r="BT878" s="291"/>
      <c r="BU878" s="291"/>
      <c r="BV878" s="291"/>
      <c r="BW878" s="291"/>
      <c r="BX878" s="291"/>
      <c r="BY878" s="291"/>
      <c r="BZ878" s="291"/>
      <c r="CA878" s="291"/>
      <c r="CB878" s="291"/>
      <c r="CC878" s="291"/>
      <c r="CD878" s="291"/>
      <c r="CE878" s="291"/>
      <c r="CF878" s="291"/>
      <c r="CG878" s="291"/>
      <c r="CH878" s="291"/>
      <c r="CI878" s="291"/>
      <c r="CJ878" s="291"/>
      <c r="CK878" s="291"/>
      <c r="CL878" s="291"/>
      <c r="CM878" s="291"/>
      <c r="CN878" s="291"/>
      <c r="CO878" s="291"/>
      <c r="CP878" s="291"/>
      <c r="CQ878" s="291"/>
      <c r="CR878" s="291"/>
      <c r="CS878" s="291"/>
      <c r="CT878" s="291"/>
      <c r="CU878" s="291"/>
      <c r="CV878" s="291"/>
      <c r="CW878" s="291"/>
      <c r="CX878" s="291"/>
      <c r="CY878" s="291"/>
      <c r="CZ878" s="291"/>
      <c r="DA878" s="291"/>
      <c r="DB878" s="291"/>
      <c r="DC878" s="291"/>
      <c r="DD878" s="291"/>
      <c r="DE878" s="291"/>
      <c r="DF878" s="291"/>
      <c r="DG878" s="291"/>
      <c r="DH878" s="291"/>
      <c r="DI878" s="291"/>
      <c r="DJ878" s="291"/>
      <c r="DK878" s="291"/>
      <c r="DL878" s="291"/>
      <c r="DM878" s="291"/>
      <c r="DN878" s="291"/>
      <c r="DO878" s="291"/>
      <c r="DP878" s="291"/>
      <c r="DQ878" s="291"/>
      <c r="DR878" s="291"/>
      <c r="DS878" s="291"/>
      <c r="DT878" s="291"/>
      <c r="DU878" s="291"/>
      <c r="DV878" s="291"/>
      <c r="DW878" s="291"/>
      <c r="DX878" s="291"/>
      <c r="DY878" s="291"/>
      <c r="DZ878" s="291"/>
      <c r="EA878" s="291"/>
      <c r="EB878" s="291"/>
      <c r="EC878" s="291"/>
      <c r="ED878" s="291"/>
      <c r="EE878" s="291"/>
      <c r="EF878" s="291"/>
      <c r="EG878" s="291"/>
      <c r="EH878" s="291"/>
      <c r="EI878" s="291"/>
      <c r="EJ878" s="291"/>
      <c r="EK878" s="291"/>
      <c r="EL878" s="291"/>
      <c r="EM878" s="291"/>
      <c r="EN878" s="291"/>
      <c r="EO878" s="291"/>
      <c r="EP878" s="291"/>
      <c r="EQ878" s="291"/>
      <c r="ER878" s="291"/>
      <c r="ES878" s="291"/>
      <c r="ET878" s="291"/>
      <c r="EU878" s="291"/>
      <c r="EV878" s="291"/>
      <c r="EW878" s="291"/>
      <c r="EX878" s="291"/>
      <c r="EY878" s="291"/>
      <c r="EZ878" s="291"/>
      <c r="FA878" s="291"/>
    </row>
    <row r="879" spans="1:157" s="292" customFormat="1" ht="20.25" customHeight="1">
      <c r="A879" s="291"/>
      <c r="H879" s="437"/>
      <c r="I879" s="437"/>
      <c r="J879" s="437"/>
      <c r="K879" s="437"/>
      <c r="N879" s="438"/>
      <c r="O879" s="291"/>
      <c r="P879" s="291"/>
      <c r="Q879" s="291"/>
      <c r="R879" s="291"/>
      <c r="S879" s="291"/>
      <c r="T879" s="291"/>
      <c r="U879" s="291"/>
      <c r="V879" s="291"/>
      <c r="W879" s="291"/>
      <c r="X879" s="291"/>
      <c r="Y879" s="291"/>
      <c r="Z879" s="291"/>
      <c r="AA879" s="291"/>
      <c r="AB879" s="291"/>
      <c r="AC879" s="291"/>
      <c r="AD879" s="291"/>
      <c r="AE879" s="291"/>
      <c r="AF879" s="291"/>
      <c r="AG879" s="291"/>
      <c r="AH879" s="291"/>
      <c r="AI879" s="291"/>
      <c r="AJ879" s="291"/>
      <c r="AK879" s="291"/>
      <c r="AL879" s="291"/>
      <c r="AM879" s="291"/>
      <c r="AN879" s="291"/>
      <c r="AO879" s="291"/>
      <c r="AP879" s="291"/>
      <c r="AQ879" s="291"/>
      <c r="AR879" s="291"/>
      <c r="AS879" s="291"/>
      <c r="AT879" s="291"/>
      <c r="AU879" s="291"/>
      <c r="AV879" s="291"/>
      <c r="AW879" s="291"/>
      <c r="AX879" s="291"/>
      <c r="AY879" s="291"/>
      <c r="AZ879" s="291"/>
      <c r="BA879" s="291"/>
      <c r="BB879" s="291"/>
      <c r="BC879" s="291"/>
      <c r="BD879" s="291"/>
      <c r="BE879" s="291"/>
      <c r="BF879" s="291"/>
      <c r="BG879" s="291"/>
      <c r="BH879" s="291"/>
      <c r="BI879" s="291"/>
      <c r="BJ879" s="291"/>
      <c r="BK879" s="291"/>
      <c r="BL879" s="291"/>
      <c r="BM879" s="291"/>
      <c r="BN879" s="291"/>
      <c r="BO879" s="291"/>
      <c r="BP879" s="291"/>
      <c r="BQ879" s="291"/>
      <c r="BR879" s="291"/>
      <c r="BS879" s="291"/>
      <c r="BT879" s="291"/>
      <c r="BU879" s="291"/>
      <c r="BV879" s="291"/>
      <c r="BW879" s="291"/>
      <c r="BX879" s="291"/>
      <c r="BY879" s="291"/>
      <c r="BZ879" s="291"/>
      <c r="CA879" s="291"/>
      <c r="CB879" s="291"/>
      <c r="CC879" s="291"/>
      <c r="CD879" s="291"/>
      <c r="CE879" s="291"/>
      <c r="CF879" s="291"/>
      <c r="CG879" s="291"/>
      <c r="CH879" s="291"/>
      <c r="CI879" s="291"/>
      <c r="CJ879" s="291"/>
      <c r="CK879" s="291"/>
      <c r="CL879" s="291"/>
      <c r="CM879" s="291"/>
      <c r="CN879" s="291"/>
      <c r="CO879" s="291"/>
      <c r="CP879" s="291"/>
      <c r="CQ879" s="291"/>
      <c r="CR879" s="291"/>
      <c r="CS879" s="291"/>
      <c r="CT879" s="291"/>
      <c r="CU879" s="291"/>
      <c r="CV879" s="291"/>
      <c r="CW879" s="291"/>
      <c r="CX879" s="291"/>
      <c r="CY879" s="291"/>
      <c r="CZ879" s="291"/>
      <c r="DA879" s="291"/>
      <c r="DB879" s="291"/>
      <c r="DC879" s="291"/>
      <c r="DD879" s="291"/>
      <c r="DE879" s="291"/>
      <c r="DF879" s="291"/>
      <c r="DG879" s="291"/>
      <c r="DH879" s="291"/>
      <c r="DI879" s="291"/>
      <c r="DJ879" s="291"/>
      <c r="DK879" s="291"/>
      <c r="DL879" s="291"/>
      <c r="DM879" s="291"/>
      <c r="DN879" s="291"/>
      <c r="DO879" s="291"/>
      <c r="DP879" s="291"/>
      <c r="DQ879" s="291"/>
      <c r="DR879" s="291"/>
      <c r="DS879" s="291"/>
      <c r="DT879" s="291"/>
      <c r="DU879" s="291"/>
      <c r="DV879" s="291"/>
      <c r="DW879" s="291"/>
      <c r="DX879" s="291"/>
      <c r="DY879" s="291"/>
      <c r="DZ879" s="291"/>
      <c r="EA879" s="291"/>
      <c r="EB879" s="291"/>
      <c r="EC879" s="291"/>
      <c r="ED879" s="291"/>
      <c r="EE879" s="291"/>
      <c r="EF879" s="291"/>
      <c r="EG879" s="291"/>
      <c r="EH879" s="291"/>
      <c r="EI879" s="291"/>
      <c r="EJ879" s="291"/>
      <c r="EK879" s="291"/>
      <c r="EL879" s="291"/>
      <c r="EM879" s="291"/>
      <c r="EN879" s="291"/>
      <c r="EO879" s="291"/>
      <c r="EP879" s="291"/>
      <c r="EQ879" s="291"/>
      <c r="ER879" s="291"/>
      <c r="ES879" s="291"/>
      <c r="ET879" s="291"/>
      <c r="EU879" s="291"/>
      <c r="EV879" s="291"/>
      <c r="EW879" s="291"/>
      <c r="EX879" s="291"/>
      <c r="EY879" s="291"/>
      <c r="EZ879" s="291"/>
      <c r="FA879" s="291"/>
    </row>
    <row r="880" spans="1:157" s="292" customFormat="1" ht="20.25" customHeight="1">
      <c r="A880" s="291"/>
      <c r="H880" s="437"/>
      <c r="I880" s="437"/>
      <c r="J880" s="437"/>
      <c r="K880" s="437"/>
      <c r="N880" s="438"/>
      <c r="O880" s="291"/>
      <c r="P880" s="291"/>
      <c r="Q880" s="291"/>
      <c r="R880" s="291"/>
      <c r="S880" s="291"/>
      <c r="T880" s="291"/>
      <c r="U880" s="291"/>
      <c r="V880" s="291"/>
      <c r="W880" s="291"/>
      <c r="X880" s="291"/>
      <c r="Y880" s="291"/>
      <c r="Z880" s="291"/>
      <c r="AA880" s="291"/>
      <c r="AB880" s="291"/>
      <c r="AC880" s="291"/>
      <c r="AD880" s="291"/>
      <c r="AE880" s="291"/>
      <c r="AF880" s="291"/>
      <c r="AG880" s="291"/>
      <c r="AH880" s="291"/>
      <c r="AI880" s="291"/>
      <c r="AJ880" s="291"/>
      <c r="AK880" s="291"/>
      <c r="AL880" s="291"/>
      <c r="AM880" s="291"/>
      <c r="AN880" s="291"/>
      <c r="AO880" s="291"/>
      <c r="AP880" s="291"/>
      <c r="AQ880" s="291"/>
      <c r="AR880" s="291"/>
      <c r="AS880" s="291"/>
      <c r="AT880" s="291"/>
      <c r="AU880" s="291"/>
      <c r="AV880" s="291"/>
      <c r="AW880" s="291"/>
      <c r="AX880" s="291"/>
      <c r="AY880" s="291"/>
      <c r="AZ880" s="291"/>
      <c r="BA880" s="291"/>
      <c r="BB880" s="291"/>
      <c r="BC880" s="291"/>
      <c r="BD880" s="291"/>
      <c r="BE880" s="291"/>
      <c r="BF880" s="291"/>
      <c r="BG880" s="291"/>
      <c r="BH880" s="291"/>
      <c r="BI880" s="291"/>
      <c r="BJ880" s="291"/>
      <c r="BK880" s="291"/>
      <c r="BL880" s="291"/>
      <c r="BM880" s="291"/>
      <c r="BN880" s="291"/>
      <c r="BO880" s="291"/>
      <c r="BP880" s="291"/>
      <c r="BQ880" s="291"/>
      <c r="BR880" s="291"/>
      <c r="BS880" s="291"/>
      <c r="BT880" s="291"/>
      <c r="BU880" s="291"/>
      <c r="BV880" s="291"/>
      <c r="BW880" s="291"/>
      <c r="BX880" s="291"/>
      <c r="BY880" s="291"/>
      <c r="BZ880" s="291"/>
      <c r="CA880" s="291"/>
      <c r="CB880" s="291"/>
      <c r="CC880" s="291"/>
      <c r="CD880" s="291"/>
      <c r="CE880" s="291"/>
      <c r="CF880" s="291"/>
      <c r="CG880" s="291"/>
      <c r="CH880" s="291"/>
      <c r="CI880" s="291"/>
      <c r="CJ880" s="291"/>
      <c r="CK880" s="291"/>
      <c r="CL880" s="291"/>
      <c r="CM880" s="291"/>
      <c r="CN880" s="291"/>
      <c r="CO880" s="291"/>
      <c r="CP880" s="291"/>
      <c r="CQ880" s="291"/>
      <c r="CR880" s="291"/>
      <c r="CS880" s="291"/>
      <c r="CT880" s="291"/>
      <c r="CU880" s="291"/>
      <c r="CV880" s="291"/>
      <c r="CW880" s="291"/>
      <c r="CX880" s="291"/>
      <c r="CY880" s="291"/>
      <c r="CZ880" s="291"/>
      <c r="DA880" s="291"/>
      <c r="DB880" s="291"/>
      <c r="DC880" s="291"/>
      <c r="DD880" s="291"/>
      <c r="DE880" s="291"/>
      <c r="DF880" s="291"/>
      <c r="DG880" s="291"/>
      <c r="DH880" s="291"/>
      <c r="DI880" s="291"/>
      <c r="DJ880" s="291"/>
      <c r="DK880" s="291"/>
      <c r="DL880" s="291"/>
      <c r="DM880" s="291"/>
      <c r="DN880" s="291"/>
      <c r="DO880" s="291"/>
      <c r="DP880" s="291"/>
      <c r="DQ880" s="291"/>
      <c r="DR880" s="291"/>
      <c r="DS880" s="291"/>
      <c r="DT880" s="291"/>
      <c r="DU880" s="291"/>
      <c r="DV880" s="291"/>
      <c r="DW880" s="291"/>
      <c r="DX880" s="291"/>
      <c r="DY880" s="291"/>
      <c r="DZ880" s="291"/>
      <c r="EA880" s="291"/>
      <c r="EB880" s="291"/>
      <c r="EC880" s="291"/>
      <c r="ED880" s="291"/>
      <c r="EE880" s="291"/>
      <c r="EF880" s="291"/>
      <c r="EG880" s="291"/>
      <c r="EH880" s="291"/>
      <c r="EI880" s="291"/>
      <c r="EJ880" s="291"/>
      <c r="EK880" s="291"/>
      <c r="EL880" s="291"/>
      <c r="EM880" s="291"/>
      <c r="EN880" s="291"/>
      <c r="EO880" s="291"/>
      <c r="EP880" s="291"/>
      <c r="EQ880" s="291"/>
      <c r="ER880" s="291"/>
      <c r="ES880" s="291"/>
      <c r="ET880" s="291"/>
      <c r="EU880" s="291"/>
      <c r="EV880" s="291"/>
      <c r="EW880" s="291"/>
      <c r="EX880" s="291"/>
      <c r="EY880" s="291"/>
      <c r="EZ880" s="291"/>
      <c r="FA880" s="291"/>
    </row>
    <row r="881" spans="1:157" s="292" customFormat="1" ht="20.25" customHeight="1">
      <c r="A881" s="291"/>
      <c r="H881" s="437"/>
      <c r="I881" s="437"/>
      <c r="J881" s="437"/>
      <c r="K881" s="437"/>
      <c r="N881" s="438"/>
      <c r="O881" s="291"/>
      <c r="P881" s="291"/>
      <c r="Q881" s="291"/>
      <c r="R881" s="291"/>
      <c r="S881" s="291"/>
      <c r="T881" s="291"/>
      <c r="U881" s="291"/>
      <c r="V881" s="291"/>
      <c r="W881" s="291"/>
      <c r="X881" s="291"/>
      <c r="Y881" s="291"/>
      <c r="Z881" s="291"/>
      <c r="AA881" s="291"/>
      <c r="AB881" s="291"/>
      <c r="AC881" s="291"/>
      <c r="AD881" s="291"/>
      <c r="AE881" s="291"/>
      <c r="AF881" s="291"/>
      <c r="AG881" s="291"/>
      <c r="AH881" s="291"/>
      <c r="AI881" s="291"/>
      <c r="AJ881" s="291"/>
      <c r="AK881" s="291"/>
      <c r="AL881" s="291"/>
      <c r="AM881" s="291"/>
      <c r="AN881" s="291"/>
      <c r="AO881" s="291"/>
      <c r="AP881" s="291"/>
      <c r="AQ881" s="291"/>
      <c r="AR881" s="291"/>
      <c r="AS881" s="291"/>
      <c r="AT881" s="291"/>
      <c r="AU881" s="291"/>
      <c r="AV881" s="291"/>
      <c r="AW881" s="291"/>
      <c r="AX881" s="291"/>
      <c r="AY881" s="291"/>
      <c r="AZ881" s="291"/>
      <c r="BA881" s="291"/>
      <c r="BB881" s="291"/>
      <c r="BC881" s="291"/>
      <c r="BD881" s="291"/>
      <c r="BE881" s="291"/>
      <c r="BF881" s="291"/>
      <c r="BG881" s="291"/>
      <c r="BH881" s="291"/>
      <c r="BI881" s="291"/>
      <c r="BJ881" s="291"/>
      <c r="BK881" s="291"/>
      <c r="BL881" s="291"/>
      <c r="BM881" s="291"/>
      <c r="BN881" s="291"/>
      <c r="BO881" s="291"/>
      <c r="BP881" s="291"/>
      <c r="BQ881" s="291"/>
      <c r="BR881" s="291"/>
      <c r="BS881" s="291"/>
      <c r="BT881" s="291"/>
      <c r="BU881" s="291"/>
      <c r="BV881" s="291"/>
      <c r="BW881" s="291"/>
      <c r="BX881" s="291"/>
      <c r="BY881" s="291"/>
      <c r="BZ881" s="291"/>
      <c r="CA881" s="291"/>
      <c r="CB881" s="291"/>
      <c r="CC881" s="291"/>
      <c r="CD881" s="291"/>
      <c r="CE881" s="291"/>
      <c r="CF881" s="291"/>
      <c r="CG881" s="291"/>
      <c r="CH881" s="291"/>
      <c r="CI881" s="291"/>
      <c r="CJ881" s="291"/>
      <c r="CK881" s="291"/>
      <c r="CL881" s="291"/>
      <c r="CM881" s="291"/>
      <c r="CN881" s="291"/>
      <c r="CO881" s="291"/>
      <c r="CP881" s="291"/>
      <c r="CQ881" s="291"/>
      <c r="CR881" s="291"/>
      <c r="CS881" s="291"/>
      <c r="CT881" s="291"/>
      <c r="CU881" s="291"/>
      <c r="CV881" s="291"/>
      <c r="CW881" s="291"/>
      <c r="CX881" s="291"/>
      <c r="CY881" s="291"/>
      <c r="CZ881" s="291"/>
      <c r="DA881" s="291"/>
      <c r="DB881" s="291"/>
      <c r="DC881" s="291"/>
      <c r="DD881" s="291"/>
      <c r="DE881" s="291"/>
      <c r="DF881" s="291"/>
      <c r="DG881" s="291"/>
      <c r="DH881" s="291"/>
      <c r="DI881" s="291"/>
      <c r="DJ881" s="291"/>
      <c r="DK881" s="291"/>
      <c r="DL881" s="291"/>
      <c r="DM881" s="291"/>
      <c r="DN881" s="291"/>
      <c r="DO881" s="291"/>
      <c r="DP881" s="291"/>
      <c r="DQ881" s="291"/>
      <c r="DR881" s="291"/>
      <c r="DS881" s="291"/>
      <c r="DT881" s="291"/>
      <c r="DU881" s="291"/>
      <c r="DV881" s="291"/>
      <c r="DW881" s="291"/>
      <c r="DX881" s="291"/>
      <c r="DY881" s="291"/>
      <c r="DZ881" s="291"/>
      <c r="EA881" s="291"/>
      <c r="EB881" s="291"/>
      <c r="EC881" s="291"/>
      <c r="ED881" s="291"/>
      <c r="EE881" s="291"/>
      <c r="EF881" s="291"/>
      <c r="EG881" s="291"/>
      <c r="EH881" s="291"/>
      <c r="EI881" s="291"/>
      <c r="EJ881" s="291"/>
      <c r="EK881" s="291"/>
      <c r="EL881" s="291"/>
      <c r="EM881" s="291"/>
      <c r="EN881" s="291"/>
      <c r="EO881" s="291"/>
      <c r="EP881" s="291"/>
      <c r="EQ881" s="291"/>
      <c r="ER881" s="291"/>
      <c r="ES881" s="291"/>
      <c r="ET881" s="291"/>
      <c r="EU881" s="291"/>
      <c r="EV881" s="291"/>
      <c r="EW881" s="291"/>
      <c r="EX881" s="291"/>
      <c r="EY881" s="291"/>
      <c r="EZ881" s="291"/>
      <c r="FA881" s="291"/>
    </row>
    <row r="882" spans="1:157" s="292" customFormat="1" ht="20.25" customHeight="1">
      <c r="A882" s="291"/>
      <c r="H882" s="437"/>
      <c r="I882" s="437"/>
      <c r="J882" s="437"/>
      <c r="K882" s="437"/>
      <c r="N882" s="438"/>
      <c r="O882" s="291"/>
      <c r="P882" s="291"/>
      <c r="Q882" s="291"/>
      <c r="R882" s="291"/>
      <c r="S882" s="291"/>
      <c r="T882" s="291"/>
      <c r="U882" s="291"/>
      <c r="V882" s="291"/>
      <c r="W882" s="291"/>
      <c r="X882" s="291"/>
      <c r="Y882" s="291"/>
      <c r="Z882" s="291"/>
      <c r="AA882" s="291"/>
      <c r="AB882" s="291"/>
      <c r="AC882" s="291"/>
      <c r="AD882" s="291"/>
      <c r="AE882" s="291"/>
      <c r="AF882" s="291"/>
      <c r="AG882" s="291"/>
      <c r="AH882" s="291"/>
      <c r="AI882" s="291"/>
      <c r="AJ882" s="291"/>
      <c r="AK882" s="291"/>
      <c r="AL882" s="291"/>
      <c r="AM882" s="291"/>
      <c r="AN882" s="291"/>
      <c r="AO882" s="291"/>
      <c r="AP882" s="291"/>
      <c r="AQ882" s="291"/>
      <c r="AR882" s="291"/>
      <c r="AS882" s="291"/>
      <c r="AT882" s="291"/>
      <c r="AU882" s="291"/>
      <c r="AV882" s="291"/>
      <c r="AW882" s="291"/>
      <c r="AX882" s="291"/>
      <c r="AY882" s="291"/>
      <c r="AZ882" s="291"/>
      <c r="BA882" s="291"/>
      <c r="BB882" s="291"/>
      <c r="BC882" s="291"/>
      <c r="BD882" s="291"/>
      <c r="BE882" s="291"/>
      <c r="BF882" s="291"/>
      <c r="BG882" s="291"/>
      <c r="BH882" s="291"/>
      <c r="BI882" s="291"/>
      <c r="BJ882" s="291"/>
      <c r="BK882" s="291"/>
      <c r="BL882" s="291"/>
      <c r="BM882" s="291"/>
      <c r="BN882" s="291"/>
      <c r="BO882" s="291"/>
      <c r="BP882" s="291"/>
      <c r="BQ882" s="291"/>
      <c r="BR882" s="291"/>
      <c r="BS882" s="291"/>
      <c r="BT882" s="291"/>
      <c r="BU882" s="291"/>
      <c r="BV882" s="291"/>
      <c r="BW882" s="291"/>
      <c r="BX882" s="291"/>
      <c r="BY882" s="291"/>
      <c r="BZ882" s="291"/>
      <c r="CA882" s="291"/>
      <c r="CB882" s="291"/>
      <c r="CC882" s="291"/>
      <c r="CD882" s="291"/>
      <c r="CE882" s="291"/>
      <c r="CF882" s="291"/>
      <c r="CG882" s="291"/>
      <c r="CH882" s="291"/>
      <c r="CI882" s="291"/>
      <c r="CJ882" s="291"/>
      <c r="CK882" s="291"/>
      <c r="CL882" s="291"/>
      <c r="CM882" s="291"/>
      <c r="CN882" s="291"/>
      <c r="CO882" s="291"/>
      <c r="CP882" s="291"/>
      <c r="CQ882" s="291"/>
      <c r="CR882" s="291"/>
      <c r="CS882" s="291"/>
      <c r="CT882" s="291"/>
      <c r="CU882" s="291"/>
      <c r="CV882" s="291"/>
      <c r="CW882" s="291"/>
      <c r="CX882" s="291"/>
      <c r="CY882" s="291"/>
      <c r="CZ882" s="291"/>
      <c r="DA882" s="291"/>
      <c r="DB882" s="291"/>
      <c r="DC882" s="291"/>
      <c r="DD882" s="291"/>
      <c r="DE882" s="291"/>
      <c r="DF882" s="291"/>
      <c r="DG882" s="291"/>
      <c r="DH882" s="291"/>
      <c r="DI882" s="291"/>
      <c r="DJ882" s="291"/>
      <c r="DK882" s="291"/>
      <c r="DL882" s="291"/>
      <c r="DM882" s="291"/>
      <c r="DN882" s="291"/>
      <c r="DO882" s="291"/>
      <c r="DP882" s="291"/>
      <c r="DQ882" s="291"/>
      <c r="DR882" s="291"/>
      <c r="DS882" s="291"/>
      <c r="DT882" s="291"/>
      <c r="DU882" s="291"/>
      <c r="DV882" s="291"/>
      <c r="DW882" s="291"/>
      <c r="DX882" s="291"/>
      <c r="DY882" s="291"/>
      <c r="DZ882" s="291"/>
      <c r="EA882" s="291"/>
      <c r="EB882" s="291"/>
      <c r="EC882" s="291"/>
      <c r="ED882" s="291"/>
      <c r="EE882" s="291"/>
      <c r="EF882" s="291"/>
      <c r="EG882" s="291"/>
      <c r="EH882" s="291"/>
      <c r="EI882" s="291"/>
      <c r="EJ882" s="291"/>
      <c r="EK882" s="291"/>
      <c r="EL882" s="291"/>
      <c r="EM882" s="291"/>
      <c r="EN882" s="291"/>
      <c r="EO882" s="291"/>
      <c r="EP882" s="291"/>
      <c r="EQ882" s="291"/>
      <c r="ER882" s="291"/>
      <c r="ES882" s="291"/>
      <c r="ET882" s="291"/>
      <c r="EU882" s="291"/>
      <c r="EV882" s="291"/>
      <c r="EW882" s="291"/>
      <c r="EX882" s="291"/>
      <c r="EY882" s="291"/>
      <c r="EZ882" s="291"/>
      <c r="FA882" s="291"/>
    </row>
    <row r="883" spans="1:157" s="292" customFormat="1" ht="20.25" customHeight="1">
      <c r="A883" s="291"/>
      <c r="H883" s="437"/>
      <c r="I883" s="437"/>
      <c r="J883" s="437"/>
      <c r="K883" s="437"/>
      <c r="N883" s="438"/>
      <c r="O883" s="291"/>
      <c r="P883" s="291"/>
      <c r="Q883" s="291"/>
      <c r="R883" s="291"/>
      <c r="S883" s="291"/>
      <c r="T883" s="291"/>
      <c r="U883" s="291"/>
      <c r="V883" s="291"/>
      <c r="W883" s="291"/>
      <c r="X883" s="291"/>
      <c r="Y883" s="291"/>
      <c r="Z883" s="291"/>
      <c r="AA883" s="291"/>
      <c r="AB883" s="291"/>
      <c r="AC883" s="291"/>
      <c r="AD883" s="291"/>
      <c r="AE883" s="291"/>
      <c r="AF883" s="291"/>
      <c r="AG883" s="291"/>
      <c r="AH883" s="291"/>
      <c r="AI883" s="291"/>
      <c r="AJ883" s="291"/>
      <c r="AK883" s="291"/>
      <c r="AL883" s="291"/>
      <c r="AM883" s="291"/>
      <c r="AN883" s="291"/>
      <c r="AO883" s="291"/>
      <c r="AP883" s="291"/>
      <c r="AQ883" s="291"/>
      <c r="AR883" s="291"/>
      <c r="AS883" s="291"/>
      <c r="AT883" s="291"/>
      <c r="AU883" s="291"/>
      <c r="AV883" s="291"/>
      <c r="AW883" s="291"/>
      <c r="AX883" s="291"/>
      <c r="AY883" s="291"/>
      <c r="AZ883" s="291"/>
      <c r="BA883" s="291"/>
      <c r="BB883" s="291"/>
      <c r="BC883" s="291"/>
      <c r="BD883" s="291"/>
      <c r="BE883" s="291"/>
      <c r="BF883" s="291"/>
      <c r="BG883" s="291"/>
      <c r="BH883" s="291"/>
      <c r="BI883" s="291"/>
      <c r="BJ883" s="291"/>
      <c r="BK883" s="291"/>
      <c r="BL883" s="291"/>
      <c r="BM883" s="291"/>
      <c r="BN883" s="291"/>
      <c r="BO883" s="291"/>
      <c r="BP883" s="291"/>
      <c r="BQ883" s="291"/>
      <c r="BR883" s="291"/>
      <c r="BS883" s="291"/>
      <c r="BT883" s="291"/>
      <c r="BU883" s="291"/>
      <c r="BV883" s="291"/>
      <c r="BW883" s="291"/>
      <c r="BX883" s="291"/>
      <c r="BY883" s="291"/>
      <c r="BZ883" s="291"/>
      <c r="CA883" s="291"/>
      <c r="CB883" s="291"/>
      <c r="CC883" s="291"/>
      <c r="CD883" s="291"/>
      <c r="CE883" s="291"/>
      <c r="CF883" s="291"/>
      <c r="CG883" s="291"/>
      <c r="CH883" s="291"/>
      <c r="CI883" s="291"/>
      <c r="CJ883" s="291"/>
      <c r="CK883" s="291"/>
      <c r="CL883" s="291"/>
      <c r="CM883" s="291"/>
      <c r="CN883" s="291"/>
      <c r="CO883" s="291"/>
      <c r="CP883" s="291"/>
      <c r="CQ883" s="291"/>
      <c r="CR883" s="291"/>
      <c r="CS883" s="291"/>
      <c r="CT883" s="291"/>
      <c r="CU883" s="291"/>
      <c r="CV883" s="291"/>
      <c r="CW883" s="291"/>
      <c r="CX883" s="291"/>
      <c r="CY883" s="291"/>
      <c r="CZ883" s="291"/>
      <c r="DA883" s="291"/>
      <c r="DB883" s="291"/>
      <c r="DC883" s="291"/>
      <c r="DD883" s="291"/>
      <c r="DE883" s="291"/>
      <c r="DF883" s="291"/>
      <c r="DG883" s="291"/>
      <c r="DH883" s="291"/>
      <c r="DI883" s="291"/>
      <c r="DJ883" s="291"/>
      <c r="DK883" s="291"/>
      <c r="DL883" s="291"/>
      <c r="DM883" s="291"/>
      <c r="DN883" s="291"/>
      <c r="DO883" s="291"/>
      <c r="DP883" s="291"/>
      <c r="DQ883" s="291"/>
      <c r="DR883" s="291"/>
      <c r="DS883" s="291"/>
      <c r="DT883" s="291"/>
      <c r="DU883" s="291"/>
      <c r="DV883" s="291"/>
      <c r="DW883" s="291"/>
      <c r="DX883" s="291"/>
      <c r="DY883" s="291"/>
      <c r="DZ883" s="291"/>
      <c r="EA883" s="291"/>
      <c r="EB883" s="291"/>
      <c r="EC883" s="291"/>
      <c r="ED883" s="291"/>
      <c r="EE883" s="291"/>
      <c r="EF883" s="291"/>
      <c r="EG883" s="291"/>
      <c r="EH883" s="291"/>
      <c r="EI883" s="291"/>
      <c r="EJ883" s="291"/>
      <c r="EK883" s="291"/>
      <c r="EL883" s="291"/>
      <c r="EM883" s="291"/>
      <c r="EN883" s="291"/>
      <c r="EO883" s="291"/>
      <c r="EP883" s="291"/>
      <c r="EQ883" s="291"/>
      <c r="ER883" s="291"/>
      <c r="ES883" s="291"/>
      <c r="ET883" s="291"/>
      <c r="EU883" s="291"/>
      <c r="EV883" s="291"/>
      <c r="EW883" s="291"/>
      <c r="EX883" s="291"/>
      <c r="EY883" s="291"/>
      <c r="EZ883" s="291"/>
      <c r="FA883" s="291"/>
    </row>
    <row r="884" spans="1:157" s="292" customFormat="1" ht="20.25" customHeight="1">
      <c r="A884" s="291"/>
      <c r="H884" s="437"/>
      <c r="I884" s="437"/>
      <c r="J884" s="437"/>
      <c r="K884" s="437"/>
      <c r="N884" s="438"/>
      <c r="O884" s="291"/>
      <c r="P884" s="291"/>
      <c r="Q884" s="291"/>
      <c r="R884" s="291"/>
      <c r="S884" s="291"/>
      <c r="T884" s="291"/>
      <c r="U884" s="291"/>
      <c r="V884" s="291"/>
      <c r="W884" s="291"/>
      <c r="X884" s="291"/>
      <c r="Y884" s="291"/>
      <c r="Z884" s="291"/>
      <c r="AA884" s="291"/>
      <c r="AB884" s="291"/>
      <c r="AC884" s="291"/>
      <c r="AD884" s="291"/>
      <c r="AE884" s="291"/>
      <c r="AF884" s="291"/>
      <c r="AG884" s="291"/>
      <c r="AH884" s="291"/>
      <c r="AI884" s="291"/>
      <c r="AJ884" s="291"/>
      <c r="AK884" s="291"/>
      <c r="AL884" s="291"/>
      <c r="AM884" s="291"/>
      <c r="AN884" s="291"/>
      <c r="AO884" s="291"/>
      <c r="AP884" s="291"/>
      <c r="AQ884" s="291"/>
      <c r="AR884" s="291"/>
      <c r="AS884" s="291"/>
      <c r="AT884" s="291"/>
      <c r="AU884" s="291"/>
      <c r="AV884" s="291"/>
      <c r="AW884" s="291"/>
      <c r="AX884" s="291"/>
      <c r="AY884" s="291"/>
      <c r="AZ884" s="291"/>
      <c r="BA884" s="291"/>
      <c r="BB884" s="291"/>
      <c r="BC884" s="291"/>
      <c r="BD884" s="291"/>
      <c r="BE884" s="291"/>
      <c r="BF884" s="291"/>
      <c r="BG884" s="291"/>
      <c r="BH884" s="291"/>
      <c r="BI884" s="291"/>
      <c r="BJ884" s="291"/>
      <c r="BK884" s="291"/>
      <c r="BL884" s="291"/>
      <c r="BM884" s="291"/>
      <c r="BN884" s="291"/>
      <c r="BO884" s="291"/>
      <c r="BP884" s="291"/>
      <c r="BQ884" s="291"/>
      <c r="BR884" s="291"/>
      <c r="BS884" s="291"/>
      <c r="BT884" s="291"/>
      <c r="BU884" s="291"/>
      <c r="BV884" s="291"/>
      <c r="BW884" s="291"/>
      <c r="BX884" s="291"/>
      <c r="BY884" s="291"/>
      <c r="BZ884" s="291"/>
      <c r="CA884" s="291"/>
      <c r="CB884" s="291"/>
      <c r="CC884" s="291"/>
      <c r="CD884" s="291"/>
      <c r="CE884" s="291"/>
      <c r="CF884" s="291"/>
      <c r="CG884" s="291"/>
      <c r="CH884" s="291"/>
      <c r="CI884" s="291"/>
      <c r="CJ884" s="291"/>
      <c r="CK884" s="291"/>
      <c r="CL884" s="291"/>
      <c r="CM884" s="291"/>
      <c r="CN884" s="291"/>
      <c r="CO884" s="291"/>
      <c r="CP884" s="291"/>
      <c r="CQ884" s="291"/>
      <c r="CR884" s="291"/>
      <c r="CS884" s="291"/>
      <c r="CT884" s="291"/>
      <c r="CU884" s="291"/>
      <c r="CV884" s="291"/>
      <c r="CW884" s="291"/>
      <c r="CX884" s="291"/>
      <c r="CY884" s="291"/>
      <c r="CZ884" s="291"/>
      <c r="DA884" s="291"/>
      <c r="DB884" s="291"/>
      <c r="DC884" s="291"/>
      <c r="DD884" s="291"/>
      <c r="DE884" s="291"/>
      <c r="DF884" s="291"/>
      <c r="DG884" s="291"/>
      <c r="DH884" s="291"/>
      <c r="DI884" s="291"/>
      <c r="DJ884" s="291"/>
      <c r="DK884" s="291"/>
      <c r="DL884" s="291"/>
      <c r="DM884" s="291"/>
      <c r="DN884" s="291"/>
      <c r="DO884" s="291"/>
      <c r="DP884" s="291"/>
      <c r="DQ884" s="291"/>
      <c r="DR884" s="291"/>
      <c r="DS884" s="291"/>
      <c r="DT884" s="291"/>
      <c r="DU884" s="291"/>
      <c r="DV884" s="291"/>
      <c r="DW884" s="291"/>
      <c r="DX884" s="291"/>
      <c r="DY884" s="291"/>
      <c r="DZ884" s="291"/>
      <c r="EA884" s="291"/>
      <c r="EB884" s="291"/>
      <c r="EC884" s="291"/>
      <c r="ED884" s="291"/>
      <c r="EE884" s="291"/>
      <c r="EF884" s="291"/>
      <c r="EG884" s="291"/>
      <c r="EH884" s="291"/>
      <c r="EI884" s="291"/>
      <c r="EJ884" s="291"/>
      <c r="EK884" s="291"/>
      <c r="EL884" s="291"/>
      <c r="EM884" s="291"/>
      <c r="EN884" s="291"/>
      <c r="EO884" s="291"/>
      <c r="EP884" s="291"/>
      <c r="EQ884" s="291"/>
      <c r="ER884" s="291"/>
      <c r="ES884" s="291"/>
      <c r="ET884" s="291"/>
      <c r="EU884" s="291"/>
      <c r="EV884" s="291"/>
      <c r="EW884" s="291"/>
      <c r="EX884" s="291"/>
      <c r="EY884" s="291"/>
      <c r="EZ884" s="291"/>
      <c r="FA884" s="291"/>
    </row>
    <row r="885" spans="1:157" s="292" customFormat="1" ht="20.25" customHeight="1">
      <c r="A885" s="291"/>
      <c r="H885" s="437"/>
      <c r="I885" s="437"/>
      <c r="J885" s="437"/>
      <c r="K885" s="437"/>
      <c r="N885" s="438"/>
      <c r="O885" s="291"/>
      <c r="P885" s="291"/>
      <c r="Q885" s="291"/>
      <c r="R885" s="291"/>
      <c r="S885" s="291"/>
      <c r="T885" s="291"/>
      <c r="U885" s="291"/>
      <c r="V885" s="291"/>
      <c r="W885" s="291"/>
      <c r="X885" s="291"/>
      <c r="Y885" s="291"/>
      <c r="Z885" s="291"/>
      <c r="AA885" s="291"/>
      <c r="AB885" s="291"/>
      <c r="AC885" s="291"/>
      <c r="AD885" s="291"/>
      <c r="AE885" s="291"/>
      <c r="AF885" s="291"/>
      <c r="AG885" s="291"/>
      <c r="AH885" s="291"/>
      <c r="AI885" s="291"/>
      <c r="AJ885" s="291"/>
      <c r="AK885" s="291"/>
      <c r="AL885" s="291"/>
      <c r="AM885" s="291"/>
      <c r="AN885" s="291"/>
      <c r="AO885" s="291"/>
      <c r="AP885" s="291"/>
      <c r="AQ885" s="291"/>
      <c r="AR885" s="291"/>
      <c r="AS885" s="291"/>
      <c r="AT885" s="291"/>
      <c r="AU885" s="291"/>
      <c r="AV885" s="291"/>
      <c r="AW885" s="291"/>
      <c r="AX885" s="291"/>
      <c r="AY885" s="291"/>
      <c r="AZ885" s="291"/>
      <c r="BA885" s="291"/>
      <c r="BB885" s="291"/>
      <c r="BC885" s="291"/>
      <c r="BD885" s="291"/>
      <c r="BE885" s="291"/>
      <c r="BF885" s="291"/>
      <c r="BG885" s="291"/>
      <c r="BH885" s="291"/>
      <c r="BI885" s="291"/>
      <c r="BJ885" s="291"/>
      <c r="BK885" s="291"/>
      <c r="BL885" s="291"/>
      <c r="BM885" s="291"/>
      <c r="BN885" s="291"/>
      <c r="BO885" s="291"/>
      <c r="BP885" s="291"/>
      <c r="BQ885" s="291"/>
      <c r="BR885" s="291"/>
      <c r="BS885" s="291"/>
      <c r="BT885" s="291"/>
      <c r="BU885" s="291"/>
      <c r="BV885" s="291"/>
      <c r="BW885" s="291"/>
      <c r="BX885" s="291"/>
      <c r="BY885" s="291"/>
      <c r="BZ885" s="291"/>
      <c r="CA885" s="291"/>
      <c r="CB885" s="291"/>
      <c r="CC885" s="291"/>
      <c r="CD885" s="291"/>
      <c r="CE885" s="291"/>
      <c r="CF885" s="291"/>
      <c r="CG885" s="291"/>
      <c r="CH885" s="291"/>
      <c r="CI885" s="291"/>
      <c r="CJ885" s="291"/>
      <c r="CK885" s="291"/>
      <c r="CL885" s="291"/>
      <c r="CM885" s="291"/>
      <c r="CN885" s="291"/>
      <c r="CO885" s="291"/>
      <c r="CP885" s="291"/>
      <c r="CQ885" s="291"/>
      <c r="CR885" s="291"/>
      <c r="CS885" s="291"/>
      <c r="CT885" s="291"/>
      <c r="CU885" s="291"/>
      <c r="CV885" s="291"/>
      <c r="CW885" s="291"/>
      <c r="CX885" s="291"/>
      <c r="CY885" s="291"/>
      <c r="CZ885" s="291"/>
      <c r="DA885" s="291"/>
      <c r="DB885" s="291"/>
      <c r="DC885" s="291"/>
      <c r="DD885" s="291"/>
      <c r="DE885" s="291"/>
      <c r="DF885" s="291"/>
      <c r="DG885" s="291"/>
      <c r="DH885" s="291"/>
      <c r="DI885" s="291"/>
      <c r="DJ885" s="291"/>
      <c r="DK885" s="291"/>
      <c r="DL885" s="291"/>
      <c r="DM885" s="291"/>
      <c r="DN885" s="291"/>
      <c r="DO885" s="291"/>
      <c r="DP885" s="291"/>
      <c r="DQ885" s="291"/>
      <c r="DR885" s="291"/>
      <c r="DS885" s="291"/>
      <c r="DT885" s="291"/>
      <c r="DU885" s="291"/>
      <c r="DV885" s="291"/>
      <c r="DW885" s="291"/>
      <c r="DX885" s="291"/>
      <c r="DY885" s="291"/>
      <c r="DZ885" s="291"/>
      <c r="EA885" s="291"/>
      <c r="EB885" s="291"/>
      <c r="EC885" s="291"/>
      <c r="ED885" s="291"/>
      <c r="EE885" s="291"/>
      <c r="EF885" s="291"/>
      <c r="EG885" s="291"/>
      <c r="EH885" s="291"/>
      <c r="EI885" s="291"/>
      <c r="EJ885" s="291"/>
      <c r="EK885" s="291"/>
      <c r="EL885" s="291"/>
      <c r="EM885" s="291"/>
      <c r="EN885" s="291"/>
      <c r="EO885" s="291"/>
      <c r="EP885" s="291"/>
      <c r="EQ885" s="291"/>
      <c r="ER885" s="291"/>
      <c r="ES885" s="291"/>
      <c r="ET885" s="291"/>
      <c r="EU885" s="291"/>
      <c r="EV885" s="291"/>
      <c r="EW885" s="291"/>
      <c r="EX885" s="291"/>
      <c r="EY885" s="291"/>
      <c r="EZ885" s="291"/>
      <c r="FA885" s="291"/>
    </row>
    <row r="886" spans="1:157" s="292" customFormat="1" ht="20.25" customHeight="1">
      <c r="A886" s="291"/>
      <c r="H886" s="437"/>
      <c r="I886" s="437"/>
      <c r="J886" s="437"/>
      <c r="K886" s="437"/>
      <c r="N886" s="438"/>
      <c r="O886" s="291"/>
      <c r="P886" s="291"/>
      <c r="Q886" s="291"/>
      <c r="R886" s="291"/>
      <c r="S886" s="291"/>
      <c r="T886" s="291"/>
      <c r="U886" s="291"/>
      <c r="V886" s="291"/>
      <c r="W886" s="291"/>
      <c r="X886" s="291"/>
      <c r="Y886" s="291"/>
      <c r="Z886" s="291"/>
      <c r="AA886" s="291"/>
      <c r="AB886" s="291"/>
      <c r="AC886" s="291"/>
      <c r="AD886" s="291"/>
      <c r="AE886" s="291"/>
      <c r="AF886" s="291"/>
      <c r="AG886" s="291"/>
      <c r="AH886" s="291"/>
      <c r="AI886" s="291"/>
      <c r="AJ886" s="291"/>
      <c r="AK886" s="291"/>
      <c r="AL886" s="291"/>
      <c r="AM886" s="291"/>
      <c r="AN886" s="291"/>
      <c r="AO886" s="291"/>
      <c r="AP886" s="291"/>
      <c r="AQ886" s="291"/>
      <c r="AR886" s="291"/>
      <c r="AS886" s="291"/>
      <c r="AT886" s="291"/>
      <c r="AU886" s="291"/>
      <c r="AV886" s="291"/>
      <c r="AW886" s="291"/>
      <c r="AX886" s="291"/>
      <c r="AY886" s="291"/>
      <c r="AZ886" s="291"/>
      <c r="BA886" s="291"/>
      <c r="BB886" s="291"/>
      <c r="BC886" s="291"/>
      <c r="BD886" s="291"/>
      <c r="BE886" s="291"/>
      <c r="BF886" s="291"/>
      <c r="BG886" s="291"/>
      <c r="BH886" s="291"/>
      <c r="BI886" s="291"/>
      <c r="BJ886" s="291"/>
      <c r="BK886" s="291"/>
      <c r="BL886" s="291"/>
      <c r="BM886" s="291"/>
      <c r="BN886" s="291"/>
      <c r="BO886" s="291"/>
      <c r="BP886" s="291"/>
      <c r="BQ886" s="291"/>
      <c r="BR886" s="291"/>
      <c r="BS886" s="291"/>
      <c r="BT886" s="291"/>
      <c r="BU886" s="291"/>
      <c r="BV886" s="291"/>
      <c r="BW886" s="291"/>
      <c r="BX886" s="291"/>
      <c r="BY886" s="291"/>
      <c r="BZ886" s="291"/>
      <c r="CA886" s="291"/>
      <c r="CB886" s="291"/>
      <c r="CC886" s="291"/>
      <c r="CD886" s="291"/>
      <c r="CE886" s="291"/>
      <c r="CF886" s="291"/>
      <c r="CG886" s="291"/>
      <c r="CH886" s="291"/>
      <c r="CI886" s="291"/>
      <c r="CJ886" s="291"/>
      <c r="CK886" s="291"/>
      <c r="CL886" s="291"/>
      <c r="CM886" s="291"/>
      <c r="CN886" s="291"/>
      <c r="CO886" s="291"/>
      <c r="CP886" s="291"/>
      <c r="CQ886" s="291"/>
      <c r="CR886" s="291"/>
      <c r="CS886" s="291"/>
      <c r="CT886" s="291"/>
      <c r="CU886" s="291"/>
      <c r="CV886" s="291"/>
      <c r="CW886" s="291"/>
      <c r="CX886" s="291"/>
      <c r="CY886" s="291"/>
      <c r="CZ886" s="291"/>
      <c r="DA886" s="291"/>
      <c r="DB886" s="291"/>
      <c r="DC886" s="291"/>
      <c r="DD886" s="291"/>
      <c r="DE886" s="291"/>
      <c r="DF886" s="291"/>
      <c r="DG886" s="291"/>
      <c r="DH886" s="291"/>
      <c r="DI886" s="291"/>
      <c r="DJ886" s="291"/>
      <c r="DK886" s="291"/>
      <c r="DL886" s="291"/>
      <c r="DM886" s="291"/>
      <c r="DN886" s="291"/>
      <c r="DO886" s="291"/>
      <c r="DP886" s="291"/>
      <c r="DQ886" s="291"/>
      <c r="DR886" s="291"/>
      <c r="DS886" s="291"/>
      <c r="DT886" s="291"/>
      <c r="DU886" s="291"/>
      <c r="DV886" s="291"/>
      <c r="DW886" s="291"/>
      <c r="DX886" s="291"/>
      <c r="DY886" s="291"/>
      <c r="DZ886" s="291"/>
      <c r="EA886" s="291"/>
      <c r="EB886" s="291"/>
      <c r="EC886" s="291"/>
      <c r="ED886" s="291"/>
      <c r="EE886" s="291"/>
      <c r="EF886" s="291"/>
      <c r="EG886" s="291"/>
      <c r="EH886" s="291"/>
      <c r="EI886" s="291"/>
      <c r="EJ886" s="291"/>
      <c r="EK886" s="291"/>
      <c r="EL886" s="291"/>
      <c r="EM886" s="291"/>
      <c r="EN886" s="291"/>
      <c r="EO886" s="291"/>
      <c r="EP886" s="291"/>
      <c r="EQ886" s="291"/>
      <c r="ER886" s="291"/>
      <c r="ES886" s="291"/>
      <c r="ET886" s="291"/>
      <c r="EU886" s="291"/>
      <c r="EV886" s="291"/>
      <c r="EW886" s="291"/>
      <c r="EX886" s="291"/>
      <c r="EY886" s="291"/>
      <c r="EZ886" s="291"/>
      <c r="FA886" s="291"/>
    </row>
    <row r="887" spans="1:157" s="292" customFormat="1" ht="20.25" customHeight="1">
      <c r="A887" s="291"/>
      <c r="H887" s="437"/>
      <c r="I887" s="437"/>
      <c r="J887" s="437"/>
      <c r="K887" s="437"/>
      <c r="N887" s="438"/>
      <c r="O887" s="291"/>
      <c r="P887" s="291"/>
      <c r="Q887" s="291"/>
      <c r="R887" s="291"/>
      <c r="S887" s="291"/>
      <c r="T887" s="291"/>
      <c r="U887" s="291"/>
      <c r="V887" s="291"/>
      <c r="W887" s="291"/>
      <c r="X887" s="291"/>
      <c r="Y887" s="291"/>
      <c r="Z887" s="291"/>
      <c r="AA887" s="291"/>
      <c r="AB887" s="291"/>
      <c r="AC887" s="291"/>
      <c r="AD887" s="291"/>
      <c r="AE887" s="291"/>
      <c r="AF887" s="291"/>
      <c r="AG887" s="291"/>
      <c r="AH887" s="291"/>
      <c r="AI887" s="291"/>
      <c r="AJ887" s="291"/>
      <c r="AK887" s="291"/>
      <c r="AL887" s="291"/>
      <c r="AM887" s="291"/>
      <c r="AN887" s="291"/>
      <c r="AO887" s="291"/>
      <c r="AP887" s="291"/>
      <c r="AQ887" s="291"/>
      <c r="AR887" s="291"/>
      <c r="AS887" s="291"/>
      <c r="AT887" s="291"/>
      <c r="AU887" s="291"/>
      <c r="AV887" s="291"/>
      <c r="AW887" s="291"/>
      <c r="AX887" s="291"/>
      <c r="AY887" s="291"/>
      <c r="AZ887" s="291"/>
      <c r="BA887" s="291"/>
      <c r="BB887" s="291"/>
      <c r="BC887" s="291"/>
      <c r="BD887" s="291"/>
      <c r="BE887" s="291"/>
      <c r="BF887" s="291"/>
      <c r="BG887" s="291"/>
      <c r="BH887" s="291"/>
      <c r="BI887" s="291"/>
      <c r="BJ887" s="291"/>
      <c r="BK887" s="291"/>
      <c r="BL887" s="291"/>
      <c r="BM887" s="291"/>
      <c r="BN887" s="291"/>
      <c r="BO887" s="291"/>
      <c r="BP887" s="291"/>
      <c r="BQ887" s="291"/>
      <c r="BR887" s="291"/>
      <c r="BS887" s="291"/>
      <c r="BT887" s="291"/>
      <c r="BU887" s="291"/>
      <c r="BV887" s="291"/>
      <c r="BW887" s="291"/>
      <c r="BX887" s="291"/>
      <c r="BY887" s="291"/>
      <c r="BZ887" s="291"/>
      <c r="CA887" s="291"/>
      <c r="CB887" s="291"/>
      <c r="CC887" s="291"/>
      <c r="CD887" s="291"/>
      <c r="CE887" s="291"/>
      <c r="CF887" s="291"/>
      <c r="CG887" s="291"/>
      <c r="CH887" s="291"/>
      <c r="CI887" s="291"/>
      <c r="CJ887" s="291"/>
      <c r="CK887" s="291"/>
      <c r="CL887" s="291"/>
      <c r="CM887" s="291"/>
      <c r="CN887" s="291"/>
      <c r="CO887" s="291"/>
      <c r="CP887" s="291"/>
      <c r="CQ887" s="291"/>
      <c r="CR887" s="291"/>
      <c r="CS887" s="291"/>
      <c r="CT887" s="291"/>
      <c r="CU887" s="291"/>
      <c r="CV887" s="291"/>
      <c r="CW887" s="291"/>
      <c r="CX887" s="291"/>
      <c r="CY887" s="291"/>
      <c r="CZ887" s="291"/>
      <c r="DA887" s="291"/>
      <c r="DB887" s="291"/>
      <c r="DC887" s="291"/>
      <c r="DD887" s="291"/>
      <c r="DE887" s="291"/>
      <c r="DF887" s="291"/>
      <c r="DG887" s="291"/>
      <c r="DH887" s="291"/>
      <c r="DI887" s="291"/>
      <c r="DJ887" s="291"/>
      <c r="DK887" s="291"/>
      <c r="DL887" s="291"/>
      <c r="DM887" s="291"/>
      <c r="DN887" s="291"/>
      <c r="DO887" s="291"/>
      <c r="DP887" s="291"/>
      <c r="DQ887" s="291"/>
      <c r="DR887" s="291"/>
      <c r="DS887" s="291"/>
      <c r="DT887" s="291"/>
      <c r="DU887" s="291"/>
      <c r="DV887" s="291"/>
      <c r="DW887" s="291"/>
      <c r="DX887" s="291"/>
      <c r="DY887" s="291"/>
      <c r="DZ887" s="291"/>
      <c r="EA887" s="291"/>
      <c r="EB887" s="291"/>
      <c r="EC887" s="291"/>
      <c r="ED887" s="291"/>
      <c r="EE887" s="291"/>
      <c r="EF887" s="291"/>
      <c r="EG887" s="291"/>
      <c r="EH887" s="291"/>
      <c r="EI887" s="291"/>
      <c r="EJ887" s="291"/>
      <c r="EK887" s="291"/>
      <c r="EL887" s="291"/>
      <c r="EM887" s="291"/>
      <c r="EN887" s="291"/>
      <c r="EO887" s="291"/>
      <c r="EP887" s="291"/>
      <c r="EQ887" s="291"/>
      <c r="ER887" s="291"/>
      <c r="ES887" s="291"/>
      <c r="ET887" s="291"/>
      <c r="EU887" s="291"/>
      <c r="EV887" s="291"/>
      <c r="EW887" s="291"/>
      <c r="EX887" s="291"/>
      <c r="EY887" s="291"/>
      <c r="EZ887" s="291"/>
      <c r="FA887" s="291"/>
    </row>
    <row r="888" spans="1:157" s="292" customFormat="1" ht="20.25" customHeight="1">
      <c r="A888" s="291"/>
      <c r="H888" s="437"/>
      <c r="I888" s="437"/>
      <c r="J888" s="437"/>
      <c r="K888" s="437"/>
      <c r="N888" s="438"/>
      <c r="O888" s="291"/>
      <c r="P888" s="291"/>
      <c r="Q888" s="291"/>
      <c r="R888" s="291"/>
      <c r="S888" s="291"/>
      <c r="T888" s="291"/>
      <c r="U888" s="291"/>
      <c r="V888" s="291"/>
      <c r="W888" s="291"/>
      <c r="X888" s="291"/>
      <c r="Y888" s="291"/>
      <c r="Z888" s="291"/>
      <c r="AA888" s="291"/>
      <c r="AB888" s="291"/>
      <c r="AC888" s="291"/>
      <c r="AD888" s="291"/>
      <c r="AE888" s="291"/>
      <c r="AF888" s="291"/>
      <c r="AG888" s="291"/>
      <c r="AH888" s="291"/>
      <c r="AI888" s="291"/>
      <c r="AJ888" s="291"/>
      <c r="AK888" s="291"/>
      <c r="AL888" s="291"/>
      <c r="AM888" s="291"/>
      <c r="AN888" s="291"/>
      <c r="AO888" s="291"/>
      <c r="AP888" s="291"/>
      <c r="AQ888" s="291"/>
      <c r="AR888" s="291"/>
      <c r="AS888" s="291"/>
      <c r="AT888" s="291"/>
      <c r="AU888" s="291"/>
      <c r="AV888" s="291"/>
      <c r="AW888" s="291"/>
      <c r="AX888" s="291"/>
      <c r="AY888" s="291"/>
      <c r="AZ888" s="291"/>
      <c r="BA888" s="291"/>
      <c r="BB888" s="291"/>
      <c r="BC888" s="291"/>
      <c r="BD888" s="291"/>
      <c r="BE888" s="291"/>
      <c r="BF888" s="291"/>
      <c r="BG888" s="291"/>
      <c r="BH888" s="291"/>
      <c r="BI888" s="291"/>
      <c r="BJ888" s="291"/>
      <c r="BK888" s="291"/>
      <c r="BL888" s="291"/>
      <c r="BM888" s="291"/>
      <c r="BN888" s="291"/>
      <c r="BO888" s="291"/>
      <c r="BP888" s="291"/>
      <c r="BQ888" s="291"/>
      <c r="BR888" s="291"/>
      <c r="BS888" s="291"/>
      <c r="BT888" s="291"/>
      <c r="BU888" s="291"/>
      <c r="BV888" s="291"/>
      <c r="BW888" s="291"/>
      <c r="BX888" s="291"/>
      <c r="BY888" s="291"/>
      <c r="BZ888" s="291"/>
      <c r="CA888" s="291"/>
      <c r="CB888" s="291"/>
      <c r="CC888" s="291"/>
      <c r="CD888" s="291"/>
      <c r="CE888" s="291"/>
      <c r="CF888" s="291"/>
      <c r="CG888" s="291"/>
      <c r="CH888" s="291"/>
      <c r="CI888" s="291"/>
      <c r="CJ888" s="291"/>
      <c r="CK888" s="291"/>
      <c r="CL888" s="291"/>
      <c r="CM888" s="291"/>
      <c r="CN888" s="291"/>
      <c r="CO888" s="291"/>
      <c r="CP888" s="291"/>
      <c r="CQ888" s="291"/>
      <c r="CR888" s="291"/>
      <c r="CS888" s="291"/>
      <c r="CT888" s="291"/>
      <c r="CU888" s="291"/>
      <c r="CV888" s="291"/>
      <c r="CW888" s="291"/>
      <c r="CX888" s="291"/>
      <c r="CY888" s="291"/>
      <c r="CZ888" s="291"/>
      <c r="DA888" s="291"/>
      <c r="DB888" s="291"/>
      <c r="DC888" s="291"/>
      <c r="DD888" s="291"/>
      <c r="DE888" s="291"/>
      <c r="DF888" s="291"/>
      <c r="DG888" s="291"/>
      <c r="DH888" s="291"/>
      <c r="DI888" s="291"/>
      <c r="DJ888" s="291"/>
      <c r="DK888" s="291"/>
      <c r="DL888" s="291"/>
      <c r="DM888" s="291"/>
      <c r="DN888" s="291"/>
      <c r="DO888" s="291"/>
      <c r="DP888" s="291"/>
      <c r="DQ888" s="291"/>
      <c r="DR888" s="291"/>
      <c r="DS888" s="291"/>
      <c r="DT888" s="291"/>
      <c r="DU888" s="291"/>
      <c r="DV888" s="291"/>
      <c r="DW888" s="291"/>
      <c r="DX888" s="291"/>
      <c r="DY888" s="291"/>
      <c r="DZ888" s="291"/>
      <c r="EA888" s="291"/>
      <c r="EB888" s="291"/>
      <c r="EC888" s="291"/>
      <c r="ED888" s="291"/>
      <c r="EE888" s="291"/>
      <c r="EF888" s="291"/>
      <c r="EG888" s="291"/>
      <c r="EH888" s="291"/>
      <c r="EI888" s="291"/>
      <c r="EJ888" s="291"/>
      <c r="EK888" s="291"/>
      <c r="EL888" s="291"/>
      <c r="EM888" s="291"/>
      <c r="EN888" s="291"/>
      <c r="EO888" s="291"/>
      <c r="EP888" s="291"/>
      <c r="EQ888" s="291"/>
      <c r="ER888" s="291"/>
      <c r="ES888" s="291"/>
      <c r="ET888" s="291"/>
      <c r="EU888" s="291"/>
      <c r="EV888" s="291"/>
      <c r="EW888" s="291"/>
      <c r="EX888" s="291"/>
      <c r="EY888" s="291"/>
      <c r="EZ888" s="291"/>
      <c r="FA888" s="291"/>
    </row>
    <row r="889" spans="1:157" s="292" customFormat="1" ht="20.25" customHeight="1">
      <c r="A889" s="291"/>
      <c r="H889" s="437"/>
      <c r="I889" s="437"/>
      <c r="J889" s="437"/>
      <c r="K889" s="437"/>
      <c r="N889" s="438"/>
      <c r="O889" s="291"/>
      <c r="P889" s="291"/>
      <c r="Q889" s="291"/>
      <c r="R889" s="291"/>
      <c r="S889" s="291"/>
      <c r="T889" s="291"/>
      <c r="U889" s="291"/>
      <c r="V889" s="291"/>
      <c r="W889" s="291"/>
      <c r="X889" s="291"/>
      <c r="Y889" s="291"/>
      <c r="Z889" s="291"/>
      <c r="AA889" s="291"/>
      <c r="AB889" s="291"/>
      <c r="AC889" s="291"/>
      <c r="AD889" s="291"/>
      <c r="AE889" s="291"/>
      <c r="AF889" s="291"/>
      <c r="AG889" s="291"/>
      <c r="AH889" s="291"/>
      <c r="AI889" s="291"/>
      <c r="AJ889" s="291"/>
      <c r="AK889" s="291"/>
      <c r="AL889" s="291"/>
      <c r="AM889" s="291"/>
      <c r="AN889" s="291"/>
      <c r="AO889" s="291"/>
      <c r="AP889" s="291"/>
      <c r="AQ889" s="291"/>
      <c r="AR889" s="291"/>
      <c r="AS889" s="291"/>
      <c r="AT889" s="291"/>
      <c r="AU889" s="291"/>
      <c r="AV889" s="291"/>
      <c r="AW889" s="291"/>
      <c r="AX889" s="291"/>
      <c r="AY889" s="291"/>
      <c r="AZ889" s="291"/>
      <c r="BA889" s="291"/>
      <c r="BB889" s="291"/>
      <c r="BC889" s="291"/>
      <c r="BD889" s="291"/>
      <c r="BE889" s="291"/>
      <c r="BF889" s="291"/>
      <c r="BG889" s="291"/>
      <c r="BH889" s="291"/>
      <c r="BI889" s="291"/>
      <c r="BJ889" s="291"/>
      <c r="BK889" s="291"/>
      <c r="BL889" s="291"/>
      <c r="BM889" s="291"/>
      <c r="BN889" s="291"/>
      <c r="BO889" s="291"/>
      <c r="BP889" s="291"/>
      <c r="BQ889" s="291"/>
      <c r="BR889" s="291"/>
      <c r="BS889" s="291"/>
      <c r="BT889" s="291"/>
      <c r="BU889" s="291"/>
      <c r="BV889" s="291"/>
      <c r="BW889" s="291"/>
      <c r="BX889" s="291"/>
      <c r="BY889" s="291"/>
      <c r="BZ889" s="291"/>
      <c r="CA889" s="291"/>
      <c r="CB889" s="291"/>
      <c r="CC889" s="291"/>
      <c r="CD889" s="291"/>
      <c r="CE889" s="291"/>
      <c r="CF889" s="291"/>
      <c r="CG889" s="291"/>
      <c r="CH889" s="291"/>
      <c r="CI889" s="291"/>
      <c r="CJ889" s="291"/>
      <c r="CK889" s="291"/>
      <c r="CL889" s="291"/>
      <c r="CM889" s="291"/>
      <c r="CN889" s="291"/>
      <c r="CO889" s="291"/>
      <c r="CP889" s="291"/>
      <c r="CQ889" s="291"/>
      <c r="CR889" s="291"/>
      <c r="CS889" s="291"/>
      <c r="CT889" s="291"/>
      <c r="CU889" s="291"/>
      <c r="CV889" s="291"/>
      <c r="CW889" s="291"/>
      <c r="CX889" s="291"/>
      <c r="CY889" s="291"/>
      <c r="CZ889" s="291"/>
      <c r="DA889" s="291"/>
      <c r="DB889" s="291"/>
      <c r="DC889" s="291"/>
      <c r="DD889" s="291"/>
      <c r="DE889" s="291"/>
      <c r="DF889" s="291"/>
      <c r="DG889" s="291"/>
      <c r="DH889" s="291"/>
      <c r="DI889" s="291"/>
      <c r="DJ889" s="291"/>
      <c r="DK889" s="291"/>
      <c r="DL889" s="291"/>
      <c r="DM889" s="291"/>
      <c r="DN889" s="291"/>
      <c r="DO889" s="291"/>
      <c r="DP889" s="291"/>
      <c r="DQ889" s="291"/>
      <c r="DR889" s="291"/>
      <c r="DS889" s="291"/>
      <c r="DT889" s="291"/>
      <c r="DU889" s="291"/>
      <c r="DV889" s="291"/>
      <c r="DW889" s="291"/>
      <c r="DX889" s="291"/>
      <c r="DY889" s="291"/>
      <c r="DZ889" s="291"/>
      <c r="EA889" s="291"/>
      <c r="EB889" s="291"/>
      <c r="EC889" s="291"/>
      <c r="ED889" s="291"/>
      <c r="EE889" s="291"/>
      <c r="EF889" s="291"/>
      <c r="EG889" s="291"/>
      <c r="EH889" s="291"/>
      <c r="EI889" s="291"/>
      <c r="EJ889" s="291"/>
      <c r="EK889" s="291"/>
      <c r="EL889" s="291"/>
      <c r="EM889" s="291"/>
      <c r="EN889" s="291"/>
      <c r="EO889" s="291"/>
      <c r="EP889" s="291"/>
      <c r="EQ889" s="291"/>
      <c r="ER889" s="291"/>
      <c r="ES889" s="291"/>
      <c r="ET889" s="291"/>
      <c r="EU889" s="291"/>
      <c r="EV889" s="291"/>
      <c r="EW889" s="291"/>
      <c r="EX889" s="291"/>
      <c r="EY889" s="291"/>
      <c r="EZ889" s="291"/>
      <c r="FA889" s="291"/>
    </row>
    <row r="890" spans="1:157" s="292" customFormat="1" ht="20.25" customHeight="1">
      <c r="A890" s="291"/>
      <c r="H890" s="437"/>
      <c r="I890" s="437"/>
      <c r="J890" s="437"/>
      <c r="K890" s="437"/>
      <c r="N890" s="438"/>
      <c r="O890" s="291"/>
      <c r="P890" s="291"/>
      <c r="Q890" s="291"/>
      <c r="R890" s="291"/>
      <c r="S890" s="291"/>
      <c r="T890" s="291"/>
      <c r="U890" s="291"/>
      <c r="V890" s="291"/>
      <c r="W890" s="291"/>
      <c r="X890" s="291"/>
      <c r="Y890" s="291"/>
      <c r="Z890" s="291"/>
      <c r="AA890" s="291"/>
      <c r="AB890" s="291"/>
      <c r="AC890" s="291"/>
      <c r="AD890" s="291"/>
      <c r="AE890" s="291"/>
      <c r="AF890" s="291"/>
      <c r="AG890" s="291"/>
      <c r="AH890" s="291"/>
      <c r="AI890" s="291"/>
      <c r="AJ890" s="291"/>
      <c r="AK890" s="291"/>
      <c r="AL890" s="291"/>
      <c r="AM890" s="291"/>
      <c r="AN890" s="291"/>
      <c r="AO890" s="291"/>
      <c r="AP890" s="291"/>
      <c r="AQ890" s="291"/>
      <c r="AR890" s="291"/>
      <c r="AS890" s="291"/>
      <c r="AT890" s="291"/>
      <c r="AU890" s="291"/>
      <c r="AV890" s="291"/>
      <c r="AW890" s="291"/>
      <c r="AX890" s="291"/>
      <c r="AY890" s="291"/>
      <c r="AZ890" s="291"/>
      <c r="BA890" s="291"/>
      <c r="BB890" s="291"/>
      <c r="BC890" s="291"/>
      <c r="BD890" s="291"/>
      <c r="BE890" s="291"/>
      <c r="BF890" s="291"/>
      <c r="BG890" s="291"/>
      <c r="BH890" s="291"/>
      <c r="BI890" s="291"/>
      <c r="BJ890" s="291"/>
      <c r="BK890" s="291"/>
      <c r="BL890" s="291"/>
      <c r="BM890" s="291"/>
      <c r="BN890" s="291"/>
      <c r="BO890" s="291"/>
      <c r="BP890" s="291"/>
      <c r="BQ890" s="291"/>
      <c r="BR890" s="291"/>
      <c r="BS890" s="291"/>
      <c r="BT890" s="291"/>
      <c r="BU890" s="291"/>
      <c r="BV890" s="291"/>
      <c r="BW890" s="291"/>
      <c r="BX890" s="291"/>
      <c r="BY890" s="291"/>
      <c r="BZ890" s="291"/>
      <c r="CA890" s="291"/>
      <c r="CB890" s="291"/>
      <c r="CC890" s="291"/>
      <c r="CD890" s="291"/>
      <c r="CE890" s="291"/>
      <c r="CF890" s="291"/>
      <c r="CG890" s="291"/>
      <c r="CH890" s="291"/>
      <c r="CI890" s="291"/>
      <c r="CJ890" s="291"/>
      <c r="CK890" s="291"/>
      <c r="CL890" s="291"/>
      <c r="CM890" s="291"/>
      <c r="CN890" s="291"/>
      <c r="CO890" s="291"/>
      <c r="CP890" s="291"/>
      <c r="CQ890" s="291"/>
      <c r="CR890" s="291"/>
      <c r="CS890" s="291"/>
      <c r="CT890" s="291"/>
      <c r="CU890" s="291"/>
      <c r="CV890" s="291"/>
      <c r="CW890" s="291"/>
      <c r="CX890" s="291"/>
      <c r="CY890" s="291"/>
      <c r="CZ890" s="291"/>
      <c r="DA890" s="291"/>
      <c r="DB890" s="291"/>
      <c r="DC890" s="291"/>
      <c r="DD890" s="291"/>
      <c r="DE890" s="291"/>
      <c r="DF890" s="291"/>
      <c r="DG890" s="291"/>
      <c r="DH890" s="291"/>
      <c r="DI890" s="291"/>
      <c r="DJ890" s="291"/>
      <c r="DK890" s="291"/>
      <c r="DL890" s="291"/>
      <c r="DM890" s="291"/>
      <c r="DN890" s="291"/>
      <c r="DO890" s="291"/>
      <c r="DP890" s="291"/>
      <c r="DQ890" s="291"/>
      <c r="DR890" s="291"/>
      <c r="DS890" s="291"/>
      <c r="DT890" s="291"/>
      <c r="DU890" s="291"/>
      <c r="DV890" s="291"/>
      <c r="DW890" s="291"/>
      <c r="DX890" s="291"/>
      <c r="DY890" s="291"/>
      <c r="DZ890" s="291"/>
      <c r="EA890" s="291"/>
      <c r="EB890" s="291"/>
      <c r="EC890" s="291"/>
      <c r="ED890" s="291"/>
      <c r="EE890" s="291"/>
      <c r="EF890" s="291"/>
      <c r="EG890" s="291"/>
      <c r="EH890" s="291"/>
      <c r="EI890" s="291"/>
      <c r="EJ890" s="291"/>
      <c r="EK890" s="291"/>
      <c r="EL890" s="291"/>
      <c r="EM890" s="291"/>
      <c r="EN890" s="291"/>
      <c r="EO890" s="291"/>
      <c r="EP890" s="291"/>
      <c r="EQ890" s="291"/>
      <c r="ER890" s="291"/>
      <c r="ES890" s="291"/>
      <c r="ET890" s="291"/>
      <c r="EU890" s="291"/>
      <c r="EV890" s="291"/>
      <c r="EW890" s="291"/>
      <c r="EX890" s="291"/>
      <c r="EY890" s="291"/>
      <c r="EZ890" s="291"/>
      <c r="FA890" s="291"/>
    </row>
    <row r="891" spans="1:157" s="292" customFormat="1" ht="20.25" customHeight="1">
      <c r="A891" s="291"/>
      <c r="H891" s="437"/>
      <c r="I891" s="437"/>
      <c r="J891" s="437"/>
      <c r="K891" s="437"/>
      <c r="N891" s="438"/>
      <c r="O891" s="291"/>
      <c r="P891" s="291"/>
      <c r="Q891" s="291"/>
      <c r="R891" s="291"/>
      <c r="S891" s="291"/>
      <c r="T891" s="291"/>
      <c r="U891" s="291"/>
      <c r="V891" s="291"/>
      <c r="W891" s="291"/>
      <c r="X891" s="291"/>
      <c r="Y891" s="291"/>
      <c r="Z891" s="291"/>
      <c r="AA891" s="291"/>
      <c r="AB891" s="291"/>
      <c r="AC891" s="291"/>
      <c r="AD891" s="291"/>
      <c r="AE891" s="291"/>
      <c r="AF891" s="291"/>
      <c r="AG891" s="291"/>
      <c r="AH891" s="291"/>
      <c r="AI891" s="291"/>
      <c r="AJ891" s="291"/>
      <c r="AK891" s="291"/>
      <c r="AL891" s="291"/>
      <c r="AM891" s="291"/>
      <c r="AN891" s="291"/>
      <c r="AO891" s="291"/>
      <c r="AP891" s="291"/>
      <c r="AQ891" s="291"/>
      <c r="AR891" s="291"/>
      <c r="AS891" s="291"/>
      <c r="AT891" s="291"/>
      <c r="AU891" s="291"/>
      <c r="AV891" s="291"/>
      <c r="AW891" s="291"/>
      <c r="AX891" s="291"/>
      <c r="AY891" s="291"/>
      <c r="AZ891" s="291"/>
      <c r="BA891" s="291"/>
      <c r="BB891" s="291"/>
      <c r="BC891" s="291"/>
      <c r="BD891" s="291"/>
      <c r="BE891" s="291"/>
      <c r="BF891" s="291"/>
      <c r="BG891" s="291"/>
      <c r="BH891" s="291"/>
      <c r="BI891" s="291"/>
      <c r="BJ891" s="291"/>
      <c r="BK891" s="291"/>
      <c r="BL891" s="291"/>
      <c r="BM891" s="291"/>
      <c r="BN891" s="291"/>
      <c r="BO891" s="291"/>
      <c r="BP891" s="291"/>
      <c r="BQ891" s="291"/>
      <c r="BR891" s="291"/>
      <c r="BS891" s="291"/>
      <c r="BT891" s="291"/>
      <c r="BU891" s="291"/>
      <c r="BV891" s="291"/>
      <c r="BW891" s="291"/>
      <c r="BX891" s="291"/>
      <c r="BY891" s="291"/>
      <c r="BZ891" s="291"/>
      <c r="CA891" s="291"/>
      <c r="CB891" s="291"/>
      <c r="CC891" s="291"/>
      <c r="CD891" s="291"/>
      <c r="CE891" s="291"/>
      <c r="CF891" s="291"/>
      <c r="CG891" s="291"/>
      <c r="CH891" s="291"/>
      <c r="CI891" s="291"/>
      <c r="CJ891" s="291"/>
      <c r="CK891" s="291"/>
      <c r="CL891" s="291"/>
      <c r="CM891" s="291"/>
      <c r="CN891" s="291"/>
      <c r="CO891" s="291"/>
      <c r="CP891" s="291"/>
      <c r="CQ891" s="291"/>
      <c r="CR891" s="291"/>
      <c r="CS891" s="291"/>
      <c r="CT891" s="291"/>
      <c r="CU891" s="291"/>
      <c r="CV891" s="291"/>
      <c r="CW891" s="291"/>
      <c r="CX891" s="291"/>
      <c r="CY891" s="291"/>
      <c r="CZ891" s="291"/>
      <c r="DA891" s="291"/>
      <c r="DB891" s="291"/>
      <c r="DC891" s="291"/>
      <c r="DD891" s="291"/>
      <c r="DE891" s="291"/>
      <c r="DF891" s="291"/>
      <c r="DG891" s="291"/>
      <c r="DH891" s="291"/>
      <c r="DI891" s="291"/>
      <c r="DJ891" s="291"/>
      <c r="DK891" s="291"/>
      <c r="DL891" s="291"/>
      <c r="DM891" s="291"/>
      <c r="DN891" s="291"/>
      <c r="DO891" s="291"/>
      <c r="DP891" s="291"/>
      <c r="DQ891" s="291"/>
      <c r="DR891" s="291"/>
      <c r="DS891" s="291"/>
      <c r="DT891" s="291"/>
      <c r="DU891" s="291"/>
      <c r="DV891" s="291"/>
      <c r="DW891" s="291"/>
      <c r="DX891" s="291"/>
      <c r="DY891" s="291"/>
      <c r="DZ891" s="291"/>
      <c r="EA891" s="291"/>
      <c r="EB891" s="291"/>
      <c r="EC891" s="291"/>
      <c r="ED891" s="291"/>
      <c r="EE891" s="291"/>
      <c r="EF891" s="291"/>
      <c r="EG891" s="291"/>
      <c r="EH891" s="291"/>
      <c r="EI891" s="291"/>
      <c r="EJ891" s="291"/>
      <c r="EK891" s="291"/>
      <c r="EL891" s="291"/>
      <c r="EM891" s="291"/>
      <c r="EN891" s="291"/>
      <c r="EO891" s="291"/>
      <c r="EP891" s="291"/>
      <c r="EQ891" s="291"/>
      <c r="ER891" s="291"/>
      <c r="ES891" s="291"/>
      <c r="ET891" s="291"/>
      <c r="EU891" s="291"/>
      <c r="EV891" s="291"/>
      <c r="EW891" s="291"/>
      <c r="EX891" s="291"/>
      <c r="EY891" s="291"/>
      <c r="EZ891" s="291"/>
      <c r="FA891" s="291"/>
    </row>
    <row r="892" spans="1:157" s="292" customFormat="1" ht="20.25" customHeight="1">
      <c r="A892" s="291"/>
      <c r="H892" s="437"/>
      <c r="I892" s="437"/>
      <c r="J892" s="437"/>
      <c r="K892" s="437"/>
      <c r="N892" s="438"/>
      <c r="O892" s="291"/>
      <c r="P892" s="291"/>
      <c r="Q892" s="291"/>
      <c r="R892" s="291"/>
      <c r="S892" s="291"/>
      <c r="T892" s="291"/>
      <c r="U892" s="291"/>
      <c r="V892" s="291"/>
      <c r="W892" s="291"/>
      <c r="X892" s="291"/>
      <c r="Y892" s="291"/>
      <c r="Z892" s="291"/>
      <c r="AA892" s="291"/>
      <c r="AB892" s="291"/>
      <c r="AC892" s="291"/>
      <c r="AD892" s="291"/>
      <c r="AE892" s="291"/>
      <c r="AF892" s="291"/>
      <c r="AG892" s="291"/>
      <c r="AH892" s="291"/>
      <c r="AI892" s="291"/>
      <c r="AJ892" s="291"/>
      <c r="AK892" s="291"/>
      <c r="AL892" s="291"/>
      <c r="AM892" s="291"/>
      <c r="AN892" s="291"/>
      <c r="AO892" s="291"/>
      <c r="AP892" s="291"/>
      <c r="AQ892" s="291"/>
      <c r="AR892" s="291"/>
      <c r="AS892" s="291"/>
      <c r="AT892" s="291"/>
      <c r="AU892" s="291"/>
      <c r="AV892" s="291"/>
      <c r="AW892" s="291"/>
      <c r="AX892" s="291"/>
      <c r="AY892" s="291"/>
      <c r="AZ892" s="291"/>
      <c r="BA892" s="291"/>
      <c r="BB892" s="291"/>
      <c r="BC892" s="291"/>
      <c r="BD892" s="291"/>
      <c r="BE892" s="291"/>
      <c r="BF892" s="291"/>
      <c r="BG892" s="291"/>
      <c r="BH892" s="291"/>
      <c r="BI892" s="291"/>
      <c r="BJ892" s="291"/>
      <c r="BK892" s="291"/>
      <c r="BL892" s="291"/>
      <c r="BM892" s="291"/>
      <c r="BN892" s="291"/>
      <c r="BO892" s="291"/>
      <c r="BP892" s="291"/>
      <c r="BQ892" s="291"/>
      <c r="BR892" s="291"/>
      <c r="BS892" s="291"/>
      <c r="BT892" s="291"/>
      <c r="BU892" s="291"/>
      <c r="BV892" s="291"/>
      <c r="BW892" s="291"/>
      <c r="BX892" s="291"/>
      <c r="BY892" s="291"/>
      <c r="BZ892" s="291"/>
      <c r="CA892" s="291"/>
      <c r="CB892" s="291"/>
      <c r="CC892" s="291"/>
      <c r="CD892" s="291"/>
      <c r="CE892" s="291"/>
      <c r="CF892" s="291"/>
      <c r="CG892" s="291"/>
      <c r="CH892" s="291"/>
      <c r="CI892" s="291"/>
      <c r="CJ892" s="291"/>
      <c r="CK892" s="291"/>
      <c r="CL892" s="291"/>
      <c r="CM892" s="291"/>
      <c r="CN892" s="291"/>
      <c r="CO892" s="291"/>
      <c r="CP892" s="291"/>
      <c r="CQ892" s="291"/>
      <c r="CR892" s="291"/>
      <c r="CS892" s="291"/>
      <c r="CT892" s="291"/>
      <c r="CU892" s="291"/>
      <c r="CV892" s="291"/>
      <c r="CW892" s="291"/>
      <c r="CX892" s="291"/>
      <c r="CY892" s="291"/>
      <c r="CZ892" s="291"/>
      <c r="DA892" s="291"/>
      <c r="DB892" s="291"/>
      <c r="DC892" s="291"/>
      <c r="DD892" s="291"/>
      <c r="DE892" s="291"/>
      <c r="DF892" s="291"/>
      <c r="DG892" s="291"/>
      <c r="DH892" s="291"/>
      <c r="DI892" s="291"/>
      <c r="DJ892" s="291"/>
      <c r="DK892" s="291"/>
      <c r="DL892" s="291"/>
      <c r="DM892" s="291"/>
      <c r="DN892" s="291"/>
      <c r="DO892" s="291"/>
      <c r="DP892" s="291"/>
      <c r="DQ892" s="291"/>
      <c r="DR892" s="291"/>
      <c r="DS892" s="291"/>
      <c r="DT892" s="291"/>
      <c r="DU892" s="291"/>
      <c r="DV892" s="291"/>
      <c r="DW892" s="291"/>
      <c r="DX892" s="291"/>
      <c r="DY892" s="291"/>
      <c r="DZ892" s="291"/>
      <c r="EA892" s="291"/>
      <c r="EB892" s="291"/>
      <c r="EC892" s="291"/>
      <c r="ED892" s="291"/>
      <c r="EE892" s="291"/>
      <c r="EF892" s="291"/>
      <c r="EG892" s="291"/>
      <c r="EH892" s="291"/>
      <c r="EI892" s="291"/>
      <c r="EJ892" s="291"/>
      <c r="EK892" s="291"/>
      <c r="EL892" s="291"/>
      <c r="EM892" s="291"/>
      <c r="EN892" s="291"/>
      <c r="EO892" s="291"/>
      <c r="EP892" s="291"/>
      <c r="EQ892" s="291"/>
      <c r="ER892" s="291"/>
      <c r="ES892" s="291"/>
      <c r="ET892" s="291"/>
      <c r="EU892" s="291"/>
      <c r="EV892" s="291"/>
      <c r="EW892" s="291"/>
      <c r="EX892" s="291"/>
      <c r="EY892" s="291"/>
      <c r="EZ892" s="291"/>
      <c r="FA892" s="291"/>
    </row>
    <row r="893" spans="1:157" s="292" customFormat="1" ht="20.25" customHeight="1">
      <c r="A893" s="291"/>
      <c r="H893" s="437"/>
      <c r="I893" s="437"/>
      <c r="J893" s="437"/>
      <c r="K893" s="437"/>
      <c r="N893" s="438"/>
      <c r="O893" s="291"/>
      <c r="P893" s="291"/>
      <c r="Q893" s="291"/>
      <c r="R893" s="291"/>
      <c r="S893" s="291"/>
      <c r="T893" s="291"/>
      <c r="U893" s="291"/>
      <c r="V893" s="291"/>
      <c r="W893" s="291"/>
      <c r="X893" s="291"/>
      <c r="Y893" s="291"/>
      <c r="Z893" s="291"/>
      <c r="AA893" s="291"/>
      <c r="AB893" s="291"/>
      <c r="AC893" s="291"/>
      <c r="AD893" s="291"/>
      <c r="AE893" s="291"/>
      <c r="AF893" s="291"/>
      <c r="AG893" s="291"/>
      <c r="AH893" s="291"/>
      <c r="AI893" s="291"/>
      <c r="AJ893" s="291"/>
      <c r="AK893" s="291"/>
      <c r="AL893" s="291"/>
      <c r="AM893" s="291"/>
      <c r="AN893" s="291"/>
      <c r="AO893" s="291"/>
      <c r="AP893" s="291"/>
      <c r="AQ893" s="291"/>
      <c r="AR893" s="291"/>
      <c r="AS893" s="291"/>
      <c r="AT893" s="291"/>
      <c r="AU893" s="291"/>
      <c r="AV893" s="291"/>
      <c r="AW893" s="291"/>
      <c r="AX893" s="291"/>
      <c r="AY893" s="291"/>
      <c r="AZ893" s="291"/>
      <c r="BA893" s="291"/>
      <c r="BB893" s="291"/>
      <c r="BC893" s="291"/>
      <c r="BD893" s="291"/>
      <c r="BE893" s="291"/>
      <c r="BF893" s="291"/>
      <c r="BG893" s="291"/>
      <c r="BH893" s="291"/>
      <c r="BI893" s="291"/>
      <c r="BJ893" s="291"/>
      <c r="BK893" s="291"/>
      <c r="BL893" s="291"/>
      <c r="BM893" s="291"/>
      <c r="BN893" s="291"/>
      <c r="BO893" s="291"/>
      <c r="BP893" s="291"/>
      <c r="BQ893" s="291"/>
      <c r="BR893" s="291"/>
      <c r="BS893" s="291"/>
      <c r="BT893" s="291"/>
      <c r="BU893" s="291"/>
      <c r="BV893" s="291"/>
      <c r="BW893" s="291"/>
      <c r="BX893" s="291"/>
      <c r="BY893" s="291"/>
      <c r="BZ893" s="291"/>
      <c r="CA893" s="291"/>
      <c r="CB893" s="291"/>
      <c r="CC893" s="291"/>
      <c r="CD893" s="291"/>
      <c r="CE893" s="291"/>
      <c r="CF893" s="291"/>
      <c r="CG893" s="291"/>
      <c r="CH893" s="291"/>
      <c r="CI893" s="291"/>
      <c r="CJ893" s="291"/>
      <c r="CK893" s="291"/>
      <c r="CL893" s="291"/>
      <c r="CM893" s="291"/>
      <c r="CN893" s="291"/>
      <c r="CO893" s="291"/>
      <c r="CP893" s="291"/>
      <c r="CQ893" s="291"/>
      <c r="CR893" s="291"/>
      <c r="CS893" s="291"/>
      <c r="CT893" s="291"/>
      <c r="CU893" s="291"/>
      <c r="CV893" s="291"/>
      <c r="CW893" s="291"/>
      <c r="CX893" s="291"/>
      <c r="CY893" s="291"/>
      <c r="CZ893" s="291"/>
      <c r="DA893" s="291"/>
      <c r="DB893" s="291"/>
      <c r="DC893" s="291"/>
      <c r="DD893" s="291"/>
      <c r="DE893" s="291"/>
      <c r="DF893" s="291"/>
      <c r="DG893" s="291"/>
      <c r="DH893" s="291"/>
      <c r="DI893" s="291"/>
      <c r="DJ893" s="291"/>
      <c r="DK893" s="291"/>
      <c r="DL893" s="291"/>
      <c r="DM893" s="291"/>
      <c r="DN893" s="291"/>
      <c r="DO893" s="291"/>
      <c r="DP893" s="291"/>
      <c r="DQ893" s="291"/>
      <c r="DR893" s="291"/>
      <c r="DS893" s="291"/>
      <c r="DT893" s="291"/>
      <c r="DU893" s="291"/>
      <c r="DV893" s="291"/>
      <c r="DW893" s="291"/>
      <c r="DX893" s="291"/>
      <c r="DY893" s="291"/>
      <c r="DZ893" s="291"/>
      <c r="EA893" s="291"/>
      <c r="EB893" s="291"/>
      <c r="EC893" s="291"/>
      <c r="ED893" s="291"/>
      <c r="EE893" s="291"/>
      <c r="EF893" s="291"/>
      <c r="EG893" s="291"/>
      <c r="EH893" s="291"/>
      <c r="EI893" s="291"/>
      <c r="EJ893" s="291"/>
      <c r="EK893" s="291"/>
      <c r="EL893" s="291"/>
      <c r="EM893" s="291"/>
      <c r="EN893" s="291"/>
      <c r="EO893" s="291"/>
      <c r="EP893" s="291"/>
      <c r="EQ893" s="291"/>
      <c r="ER893" s="291"/>
      <c r="ES893" s="291"/>
      <c r="ET893" s="291"/>
      <c r="EU893" s="291"/>
      <c r="EV893" s="291"/>
      <c r="EW893" s="291"/>
      <c r="EX893" s="291"/>
      <c r="EY893" s="291"/>
      <c r="EZ893" s="291"/>
      <c r="FA893" s="291"/>
    </row>
    <row r="894" spans="1:157" s="292" customFormat="1" ht="20.25" customHeight="1">
      <c r="A894" s="291"/>
      <c r="H894" s="437"/>
      <c r="I894" s="437"/>
      <c r="J894" s="437"/>
      <c r="K894" s="437"/>
      <c r="N894" s="438"/>
      <c r="O894" s="291"/>
      <c r="P894" s="291"/>
      <c r="Q894" s="291"/>
      <c r="R894" s="291"/>
      <c r="S894" s="291"/>
      <c r="T894" s="291"/>
      <c r="U894" s="291"/>
      <c r="V894" s="291"/>
      <c r="W894" s="291"/>
      <c r="X894" s="291"/>
      <c r="Y894" s="291"/>
      <c r="Z894" s="291"/>
      <c r="AA894" s="291"/>
      <c r="AB894" s="291"/>
      <c r="AC894" s="291"/>
      <c r="AD894" s="291"/>
      <c r="AE894" s="291"/>
      <c r="AF894" s="291"/>
      <c r="AG894" s="291"/>
      <c r="AH894" s="291"/>
      <c r="AI894" s="291"/>
      <c r="AJ894" s="291"/>
      <c r="AK894" s="291"/>
      <c r="AL894" s="291"/>
      <c r="AM894" s="291"/>
      <c r="AN894" s="291"/>
      <c r="AO894" s="291"/>
      <c r="AP894" s="291"/>
      <c r="AQ894" s="291"/>
      <c r="AR894" s="291"/>
      <c r="AS894" s="291"/>
      <c r="AT894" s="291"/>
      <c r="AU894" s="291"/>
      <c r="AV894" s="291"/>
      <c r="AW894" s="291"/>
      <c r="AX894" s="291"/>
      <c r="AY894" s="291"/>
      <c r="AZ894" s="291"/>
      <c r="BA894" s="291"/>
      <c r="BB894" s="291"/>
      <c r="BC894" s="291"/>
      <c r="BD894" s="291"/>
      <c r="BE894" s="291"/>
      <c r="BF894" s="291"/>
      <c r="BG894" s="291"/>
      <c r="BH894" s="291"/>
      <c r="BI894" s="291"/>
      <c r="BJ894" s="291"/>
      <c r="BK894" s="291"/>
      <c r="BL894" s="291"/>
      <c r="BM894" s="291"/>
      <c r="BN894" s="291"/>
      <c r="BO894" s="291"/>
      <c r="BP894" s="291"/>
      <c r="BQ894" s="291"/>
      <c r="BR894" s="291"/>
      <c r="BS894" s="291"/>
      <c r="BT894" s="291"/>
      <c r="BU894" s="291"/>
      <c r="BV894" s="291"/>
      <c r="BW894" s="291"/>
      <c r="BX894" s="291"/>
      <c r="BY894" s="291"/>
      <c r="BZ894" s="291"/>
      <c r="CA894" s="291"/>
      <c r="CB894" s="291"/>
      <c r="CC894" s="291"/>
      <c r="CD894" s="291"/>
      <c r="CE894" s="291"/>
      <c r="CF894" s="291"/>
      <c r="CG894" s="291"/>
      <c r="CH894" s="291"/>
      <c r="CI894" s="291"/>
      <c r="CJ894" s="291"/>
      <c r="CK894" s="291"/>
      <c r="CL894" s="291"/>
      <c r="CM894" s="291"/>
      <c r="CN894" s="291"/>
      <c r="CO894" s="291"/>
      <c r="CP894" s="291"/>
      <c r="CQ894" s="291"/>
      <c r="CR894" s="291"/>
      <c r="CS894" s="291"/>
      <c r="CT894" s="291"/>
      <c r="CU894" s="291"/>
      <c r="CV894" s="291"/>
      <c r="CW894" s="291"/>
      <c r="CX894" s="291"/>
      <c r="CY894" s="291"/>
      <c r="CZ894" s="291"/>
      <c r="DA894" s="291"/>
      <c r="DB894" s="291"/>
      <c r="DC894" s="291"/>
      <c r="DD894" s="291"/>
      <c r="DE894" s="291"/>
      <c r="DF894" s="291"/>
      <c r="DG894" s="291"/>
      <c r="DH894" s="291"/>
      <c r="DI894" s="291"/>
      <c r="DJ894" s="291"/>
      <c r="DK894" s="291"/>
      <c r="DL894" s="291"/>
      <c r="DM894" s="291"/>
      <c r="DN894" s="291"/>
      <c r="DO894" s="291"/>
      <c r="DP894" s="291"/>
      <c r="DQ894" s="291"/>
      <c r="DR894" s="291"/>
      <c r="DS894" s="291"/>
      <c r="DT894" s="291"/>
      <c r="DU894" s="291"/>
      <c r="DV894" s="291"/>
      <c r="DW894" s="291"/>
      <c r="DX894" s="291"/>
      <c r="DY894" s="291"/>
      <c r="DZ894" s="291"/>
      <c r="EA894" s="291"/>
      <c r="EB894" s="291"/>
      <c r="EC894" s="291"/>
      <c r="ED894" s="291"/>
      <c r="EE894" s="291"/>
      <c r="EF894" s="291"/>
      <c r="EG894" s="291"/>
      <c r="EH894" s="291"/>
      <c r="EI894" s="291"/>
      <c r="EJ894" s="291"/>
      <c r="EK894" s="291"/>
      <c r="EL894" s="291"/>
      <c r="EM894" s="291"/>
      <c r="EN894" s="291"/>
      <c r="EO894" s="291"/>
      <c r="EP894" s="291"/>
      <c r="EQ894" s="291"/>
      <c r="ER894" s="291"/>
      <c r="ES894" s="291"/>
      <c r="ET894" s="291"/>
      <c r="EU894" s="291"/>
      <c r="EV894" s="291"/>
      <c r="EW894" s="291"/>
      <c r="EX894" s="291"/>
      <c r="EY894" s="291"/>
      <c r="EZ894" s="291"/>
      <c r="FA894" s="291"/>
    </row>
    <row r="895" spans="1:157" s="292" customFormat="1" ht="20.25" customHeight="1">
      <c r="A895" s="291"/>
      <c r="H895" s="437"/>
      <c r="I895" s="437"/>
      <c r="J895" s="437"/>
      <c r="K895" s="437"/>
      <c r="N895" s="438"/>
      <c r="O895" s="291"/>
      <c r="P895" s="291"/>
      <c r="Q895" s="291"/>
      <c r="R895" s="291"/>
      <c r="S895" s="291"/>
      <c r="T895" s="291"/>
      <c r="U895" s="291"/>
      <c r="V895" s="291"/>
      <c r="W895" s="291"/>
      <c r="X895" s="291"/>
      <c r="Y895" s="291"/>
      <c r="Z895" s="291"/>
      <c r="AA895" s="291"/>
      <c r="AB895" s="291"/>
      <c r="AC895" s="291"/>
      <c r="AD895" s="291"/>
      <c r="AE895" s="291"/>
      <c r="AF895" s="291"/>
      <c r="AG895" s="291"/>
      <c r="AH895" s="291"/>
      <c r="AI895" s="291"/>
      <c r="AJ895" s="291"/>
      <c r="AK895" s="291"/>
      <c r="AL895" s="291"/>
      <c r="AM895" s="291"/>
      <c r="AN895" s="291"/>
      <c r="AO895" s="291"/>
      <c r="AP895" s="291"/>
      <c r="AQ895" s="291"/>
      <c r="AR895" s="291"/>
      <c r="AS895" s="291"/>
      <c r="AT895" s="291"/>
      <c r="AU895" s="291"/>
      <c r="AV895" s="291"/>
      <c r="AW895" s="291"/>
      <c r="AX895" s="291"/>
      <c r="AY895" s="291"/>
      <c r="AZ895" s="291"/>
      <c r="BA895" s="291"/>
      <c r="BB895" s="291"/>
      <c r="BC895" s="291"/>
      <c r="BD895" s="291"/>
      <c r="BE895" s="291"/>
      <c r="BF895" s="291"/>
      <c r="BG895" s="291"/>
      <c r="BH895" s="291"/>
      <c r="BI895" s="291"/>
      <c r="BJ895" s="291"/>
      <c r="BK895" s="291"/>
      <c r="BL895" s="291"/>
      <c r="BM895" s="291"/>
      <c r="BN895" s="291"/>
      <c r="BO895" s="291"/>
      <c r="BP895" s="291"/>
      <c r="BQ895" s="291"/>
      <c r="BR895" s="291"/>
      <c r="BS895" s="291"/>
      <c r="BT895" s="291"/>
      <c r="BU895" s="291"/>
      <c r="BV895" s="291"/>
      <c r="BW895" s="291"/>
      <c r="BX895" s="291"/>
      <c r="BY895" s="291"/>
      <c r="BZ895" s="291"/>
      <c r="CA895" s="291"/>
      <c r="CB895" s="291"/>
      <c r="CC895" s="291"/>
      <c r="CD895" s="291"/>
      <c r="CE895" s="291"/>
      <c r="CF895" s="291"/>
      <c r="CG895" s="291"/>
      <c r="CH895" s="291"/>
      <c r="CI895" s="291"/>
      <c r="CJ895" s="291"/>
      <c r="CK895" s="291"/>
      <c r="CL895" s="291"/>
      <c r="CM895" s="291"/>
      <c r="CN895" s="291"/>
      <c r="CO895" s="291"/>
      <c r="CP895" s="291"/>
      <c r="CQ895" s="291"/>
      <c r="CR895" s="291"/>
      <c r="CS895" s="291"/>
      <c r="CT895" s="291"/>
      <c r="CU895" s="291"/>
      <c r="CV895" s="291"/>
      <c r="CW895" s="291"/>
      <c r="CX895" s="291"/>
      <c r="CY895" s="291"/>
      <c r="CZ895" s="291"/>
      <c r="DA895" s="291"/>
      <c r="DB895" s="291"/>
      <c r="DC895" s="291"/>
      <c r="DD895" s="291"/>
      <c r="DE895" s="291"/>
      <c r="DF895" s="291"/>
      <c r="DG895" s="291"/>
      <c r="DH895" s="291"/>
      <c r="DI895" s="291"/>
      <c r="DJ895" s="291"/>
      <c r="DK895" s="291"/>
      <c r="DL895" s="291"/>
      <c r="DM895" s="291"/>
      <c r="DN895" s="291"/>
      <c r="DO895" s="291"/>
      <c r="DP895" s="291"/>
      <c r="DQ895" s="291"/>
      <c r="DR895" s="291"/>
      <c r="DS895" s="291"/>
      <c r="DT895" s="291"/>
      <c r="DU895" s="291"/>
      <c r="DV895" s="291"/>
      <c r="DW895" s="291"/>
      <c r="DX895" s="291"/>
      <c r="DY895" s="291"/>
      <c r="DZ895" s="291"/>
      <c r="EA895" s="291"/>
      <c r="EB895" s="291"/>
      <c r="EC895" s="291"/>
      <c r="ED895" s="291"/>
      <c r="EE895" s="291"/>
      <c r="EF895" s="291"/>
      <c r="EG895" s="291"/>
      <c r="EH895" s="291"/>
      <c r="EI895" s="291"/>
      <c r="EJ895" s="291"/>
      <c r="EK895" s="291"/>
      <c r="EL895" s="291"/>
      <c r="EM895" s="291"/>
      <c r="EN895" s="291"/>
      <c r="EO895" s="291"/>
      <c r="EP895" s="291"/>
      <c r="EQ895" s="291"/>
      <c r="ER895" s="291"/>
      <c r="ES895" s="291"/>
      <c r="ET895" s="291"/>
      <c r="EU895" s="291"/>
      <c r="EV895" s="291"/>
      <c r="EW895" s="291"/>
      <c r="EX895" s="291"/>
      <c r="EY895" s="291"/>
      <c r="EZ895" s="291"/>
      <c r="FA895" s="291"/>
    </row>
    <row r="896" spans="1:157" s="292" customFormat="1" ht="20.25" customHeight="1">
      <c r="A896" s="291"/>
      <c r="H896" s="437"/>
      <c r="I896" s="437"/>
      <c r="J896" s="437"/>
      <c r="K896" s="437"/>
      <c r="N896" s="438"/>
      <c r="O896" s="291"/>
      <c r="P896" s="291"/>
      <c r="Q896" s="291"/>
      <c r="R896" s="291"/>
      <c r="S896" s="291"/>
      <c r="T896" s="291"/>
      <c r="U896" s="291"/>
      <c r="V896" s="291"/>
      <c r="W896" s="291"/>
      <c r="X896" s="291"/>
      <c r="Y896" s="291"/>
      <c r="Z896" s="291"/>
      <c r="AA896" s="291"/>
      <c r="AB896" s="291"/>
      <c r="AC896" s="291"/>
      <c r="AD896" s="291"/>
      <c r="AE896" s="291"/>
      <c r="AF896" s="291"/>
      <c r="AG896" s="291"/>
      <c r="AH896" s="291"/>
      <c r="AI896" s="291"/>
      <c r="AJ896" s="291"/>
      <c r="AK896" s="291"/>
      <c r="AL896" s="291"/>
      <c r="AM896" s="291"/>
      <c r="AN896" s="291"/>
      <c r="AO896" s="291"/>
      <c r="AP896" s="291"/>
      <c r="AQ896" s="291"/>
      <c r="AR896" s="291"/>
      <c r="AS896" s="291"/>
      <c r="AT896" s="291"/>
      <c r="AU896" s="291"/>
      <c r="AV896" s="291"/>
      <c r="AW896" s="291"/>
      <c r="AX896" s="291"/>
      <c r="AY896" s="291"/>
      <c r="AZ896" s="291"/>
      <c r="BA896" s="291"/>
      <c r="BB896" s="291"/>
      <c r="BC896" s="291"/>
      <c r="BD896" s="291"/>
      <c r="BE896" s="291"/>
      <c r="BF896" s="291"/>
      <c r="BG896" s="291"/>
      <c r="BH896" s="291"/>
      <c r="BI896" s="291"/>
      <c r="BJ896" s="291"/>
      <c r="BK896" s="291"/>
      <c r="BL896" s="291"/>
      <c r="BM896" s="291"/>
      <c r="BN896" s="291"/>
      <c r="BO896" s="291"/>
      <c r="BP896" s="291"/>
      <c r="BQ896" s="291"/>
      <c r="BR896" s="291"/>
      <c r="BS896" s="291"/>
      <c r="BT896" s="291"/>
      <c r="BU896" s="291"/>
      <c r="BV896" s="291"/>
      <c r="BW896" s="291"/>
      <c r="BX896" s="291"/>
      <c r="BY896" s="291"/>
      <c r="BZ896" s="291"/>
      <c r="CA896" s="291"/>
      <c r="CB896" s="291"/>
      <c r="CC896" s="291"/>
      <c r="CD896" s="291"/>
      <c r="CE896" s="291"/>
      <c r="CF896" s="291"/>
      <c r="CG896" s="291"/>
      <c r="CH896" s="291"/>
      <c r="CI896" s="291"/>
      <c r="CJ896" s="291"/>
      <c r="CK896" s="291"/>
      <c r="CL896" s="291"/>
      <c r="CM896" s="291"/>
      <c r="CN896" s="291"/>
      <c r="CO896" s="291"/>
      <c r="CP896" s="291"/>
      <c r="CQ896" s="291"/>
      <c r="CR896" s="291"/>
      <c r="CS896" s="291"/>
      <c r="CT896" s="291"/>
      <c r="CU896" s="291"/>
      <c r="CV896" s="291"/>
      <c r="CW896" s="291"/>
      <c r="CX896" s="291"/>
      <c r="CY896" s="291"/>
      <c r="CZ896" s="291"/>
      <c r="DA896" s="291"/>
      <c r="DB896" s="291"/>
      <c r="DC896" s="291"/>
      <c r="DD896" s="291"/>
      <c r="DE896" s="291"/>
      <c r="DF896" s="291"/>
      <c r="DG896" s="291"/>
      <c r="DH896" s="291"/>
      <c r="DI896" s="291"/>
      <c r="DJ896" s="291"/>
      <c r="DK896" s="291"/>
      <c r="DL896" s="291"/>
      <c r="DM896" s="291"/>
      <c r="DN896" s="291"/>
      <c r="DO896" s="291"/>
      <c r="DP896" s="291"/>
      <c r="DQ896" s="291"/>
      <c r="DR896" s="291"/>
      <c r="DS896" s="291"/>
      <c r="DT896" s="291"/>
      <c r="DU896" s="291"/>
      <c r="DV896" s="291"/>
      <c r="DW896" s="291"/>
      <c r="DX896" s="291"/>
      <c r="DY896" s="291"/>
      <c r="DZ896" s="291"/>
      <c r="EA896" s="291"/>
      <c r="EB896" s="291"/>
      <c r="EC896" s="291"/>
      <c r="ED896" s="291"/>
      <c r="EE896" s="291"/>
      <c r="EF896" s="291"/>
      <c r="EG896" s="291"/>
      <c r="EH896" s="291"/>
      <c r="EI896" s="291"/>
      <c r="EJ896" s="291"/>
      <c r="EK896" s="291"/>
      <c r="EL896" s="291"/>
      <c r="EM896" s="291"/>
      <c r="EN896" s="291"/>
      <c r="EO896" s="291"/>
      <c r="EP896" s="291"/>
      <c r="EQ896" s="291"/>
      <c r="ER896" s="291"/>
      <c r="ES896" s="291"/>
      <c r="ET896" s="291"/>
      <c r="EU896" s="291"/>
      <c r="EV896" s="291"/>
      <c r="EW896" s="291"/>
      <c r="EX896" s="291"/>
      <c r="EY896" s="291"/>
      <c r="EZ896" s="291"/>
      <c r="FA896" s="291"/>
    </row>
    <row r="897" spans="1:157" s="292" customFormat="1" ht="20.25" customHeight="1">
      <c r="A897" s="291"/>
      <c r="H897" s="437"/>
      <c r="I897" s="437"/>
      <c r="J897" s="437"/>
      <c r="K897" s="437"/>
      <c r="N897" s="438"/>
      <c r="O897" s="291"/>
      <c r="P897" s="291"/>
      <c r="Q897" s="291"/>
      <c r="R897" s="291"/>
      <c r="S897" s="291"/>
      <c r="T897" s="291"/>
      <c r="U897" s="291"/>
      <c r="V897" s="291"/>
      <c r="W897" s="291"/>
      <c r="X897" s="291"/>
      <c r="Y897" s="291"/>
      <c r="Z897" s="291"/>
      <c r="AA897" s="291"/>
      <c r="AB897" s="291"/>
      <c r="AC897" s="291"/>
      <c r="AD897" s="291"/>
      <c r="AE897" s="291"/>
      <c r="AF897" s="291"/>
      <c r="AG897" s="291"/>
      <c r="AH897" s="291"/>
      <c r="AI897" s="291"/>
      <c r="AJ897" s="291"/>
      <c r="AK897" s="291"/>
      <c r="AL897" s="291"/>
      <c r="AM897" s="291"/>
      <c r="AN897" s="291"/>
      <c r="AO897" s="291"/>
      <c r="AP897" s="291"/>
      <c r="AQ897" s="291"/>
      <c r="AR897" s="291"/>
      <c r="AS897" s="291"/>
      <c r="AT897" s="291"/>
      <c r="AU897" s="291"/>
      <c r="AV897" s="291"/>
      <c r="AW897" s="291"/>
      <c r="AX897" s="291"/>
      <c r="AY897" s="291"/>
      <c r="AZ897" s="291"/>
      <c r="BA897" s="291"/>
      <c r="BB897" s="291"/>
      <c r="BC897" s="291"/>
      <c r="BD897" s="291"/>
      <c r="BE897" s="291"/>
      <c r="BF897" s="291"/>
      <c r="BG897" s="291"/>
      <c r="BH897" s="291"/>
      <c r="BI897" s="291"/>
      <c r="BJ897" s="291"/>
      <c r="BK897" s="291"/>
      <c r="BL897" s="291"/>
      <c r="BM897" s="291"/>
      <c r="BN897" s="291"/>
      <c r="BO897" s="291"/>
      <c r="BP897" s="291"/>
      <c r="BQ897" s="291"/>
      <c r="BR897" s="291"/>
      <c r="BS897" s="291"/>
      <c r="BT897" s="291"/>
      <c r="BU897" s="291"/>
      <c r="BV897" s="291"/>
      <c r="BW897" s="291"/>
      <c r="BX897" s="291"/>
      <c r="BY897" s="291"/>
      <c r="BZ897" s="291"/>
      <c r="CA897" s="291"/>
      <c r="CB897" s="291"/>
      <c r="CC897" s="291"/>
      <c r="CD897" s="291"/>
      <c r="CE897" s="291"/>
      <c r="CF897" s="291"/>
      <c r="CG897" s="291"/>
      <c r="CH897" s="291"/>
      <c r="CI897" s="291"/>
      <c r="CJ897" s="291"/>
      <c r="CK897" s="291"/>
      <c r="CL897" s="291"/>
      <c r="CM897" s="291"/>
      <c r="CN897" s="291"/>
      <c r="CO897" s="291"/>
      <c r="CP897" s="291"/>
      <c r="CQ897" s="291"/>
      <c r="CR897" s="291"/>
      <c r="CS897" s="291"/>
      <c r="CT897" s="291"/>
      <c r="CU897" s="291"/>
      <c r="CV897" s="291"/>
      <c r="CW897" s="291"/>
      <c r="CX897" s="291"/>
      <c r="CY897" s="291"/>
      <c r="CZ897" s="291"/>
      <c r="DA897" s="291"/>
      <c r="DB897" s="291"/>
      <c r="DC897" s="291"/>
      <c r="DD897" s="291"/>
      <c r="DE897" s="291"/>
      <c r="DF897" s="291"/>
      <c r="DG897" s="291"/>
      <c r="DH897" s="291"/>
      <c r="DI897" s="291"/>
      <c r="DJ897" s="291"/>
      <c r="DK897" s="291"/>
      <c r="DL897" s="291"/>
      <c r="DM897" s="291"/>
      <c r="DN897" s="291"/>
      <c r="DO897" s="291"/>
      <c r="DP897" s="291"/>
      <c r="DQ897" s="291"/>
      <c r="DR897" s="291"/>
      <c r="DS897" s="291"/>
      <c r="DT897" s="291"/>
      <c r="DU897" s="291"/>
      <c r="DV897" s="291"/>
      <c r="DW897" s="291"/>
      <c r="DX897" s="291"/>
      <c r="DY897" s="291"/>
      <c r="DZ897" s="291"/>
      <c r="EA897" s="291"/>
      <c r="EB897" s="291"/>
      <c r="EC897" s="291"/>
      <c r="ED897" s="291"/>
      <c r="EE897" s="291"/>
      <c r="EF897" s="291"/>
      <c r="EG897" s="291"/>
      <c r="EH897" s="291"/>
      <c r="EI897" s="291"/>
      <c r="EJ897" s="291"/>
      <c r="EK897" s="291"/>
      <c r="EL897" s="291"/>
      <c r="EM897" s="291"/>
      <c r="EN897" s="291"/>
      <c r="EO897" s="291"/>
      <c r="EP897" s="291"/>
      <c r="EQ897" s="291"/>
      <c r="ER897" s="291"/>
      <c r="ES897" s="291"/>
      <c r="ET897" s="291"/>
      <c r="EU897" s="291"/>
      <c r="EV897" s="291"/>
      <c r="EW897" s="291"/>
      <c r="EX897" s="291"/>
      <c r="EY897" s="291"/>
      <c r="EZ897" s="291"/>
      <c r="FA897" s="291"/>
    </row>
    <row r="898" spans="1:157" s="292" customFormat="1" ht="20.25" customHeight="1">
      <c r="A898" s="291"/>
      <c r="H898" s="437"/>
      <c r="I898" s="437"/>
      <c r="J898" s="437"/>
      <c r="K898" s="437"/>
      <c r="N898" s="438"/>
      <c r="O898" s="291"/>
      <c r="P898" s="291"/>
      <c r="Q898" s="291"/>
      <c r="R898" s="291"/>
      <c r="S898" s="291"/>
      <c r="T898" s="291"/>
      <c r="U898" s="291"/>
      <c r="V898" s="291"/>
      <c r="W898" s="291"/>
      <c r="X898" s="291"/>
      <c r="Y898" s="291"/>
      <c r="Z898" s="291"/>
      <c r="AA898" s="291"/>
      <c r="AB898" s="291"/>
      <c r="AC898" s="291"/>
      <c r="AD898" s="291"/>
      <c r="AE898" s="291"/>
      <c r="AF898" s="291"/>
      <c r="AG898" s="291"/>
      <c r="AH898" s="291"/>
      <c r="AI898" s="291"/>
      <c r="AJ898" s="291"/>
      <c r="AK898" s="291"/>
      <c r="AL898" s="291"/>
      <c r="AM898" s="291"/>
      <c r="AN898" s="291"/>
      <c r="AO898" s="291"/>
      <c r="AP898" s="291"/>
      <c r="AQ898" s="291"/>
      <c r="AR898" s="291"/>
      <c r="AS898" s="291"/>
      <c r="AT898" s="291"/>
      <c r="AU898" s="291"/>
      <c r="AV898" s="291"/>
      <c r="AW898" s="291"/>
      <c r="AX898" s="291"/>
      <c r="AY898" s="291"/>
      <c r="AZ898" s="291"/>
      <c r="BA898" s="291"/>
      <c r="BB898" s="291"/>
      <c r="BC898" s="291"/>
      <c r="BD898" s="291"/>
      <c r="BE898" s="291"/>
      <c r="BF898" s="291"/>
      <c r="BG898" s="291"/>
      <c r="BH898" s="291"/>
      <c r="BI898" s="291"/>
      <c r="BJ898" s="291"/>
      <c r="BK898" s="291"/>
      <c r="BL898" s="291"/>
      <c r="BM898" s="291"/>
      <c r="BN898" s="291"/>
      <c r="BO898" s="291"/>
      <c r="BP898" s="291"/>
      <c r="BQ898" s="291"/>
      <c r="BR898" s="291"/>
      <c r="BS898" s="291"/>
      <c r="BT898" s="291"/>
      <c r="BU898" s="291"/>
      <c r="BV898" s="291"/>
      <c r="BW898" s="291"/>
      <c r="BX898" s="291"/>
      <c r="BY898" s="291"/>
      <c r="BZ898" s="291"/>
      <c r="CA898" s="291"/>
      <c r="CB898" s="291"/>
      <c r="CC898" s="291"/>
      <c r="CD898" s="291"/>
      <c r="CE898" s="291"/>
      <c r="CF898" s="291"/>
      <c r="CG898" s="291"/>
      <c r="CH898" s="291"/>
      <c r="CI898" s="291"/>
      <c r="CJ898" s="291"/>
      <c r="CK898" s="291"/>
      <c r="CL898" s="291"/>
      <c r="CM898" s="291"/>
      <c r="CN898" s="291"/>
      <c r="CO898" s="291"/>
      <c r="CP898" s="291"/>
      <c r="CQ898" s="291"/>
      <c r="CR898" s="291"/>
      <c r="CS898" s="291"/>
      <c r="CT898" s="291"/>
      <c r="CU898" s="291"/>
      <c r="CV898" s="291"/>
      <c r="CW898" s="291"/>
      <c r="CX898" s="291"/>
      <c r="CY898" s="291"/>
      <c r="CZ898" s="291"/>
      <c r="DA898" s="291"/>
      <c r="DB898" s="291"/>
      <c r="DC898" s="291"/>
      <c r="DD898" s="291"/>
      <c r="DE898" s="291"/>
      <c r="DF898" s="291"/>
      <c r="DG898" s="291"/>
      <c r="DH898" s="291"/>
      <c r="DI898" s="291"/>
      <c r="DJ898" s="291"/>
      <c r="DK898" s="291"/>
      <c r="DL898" s="291"/>
      <c r="DM898" s="291"/>
      <c r="DN898" s="291"/>
      <c r="DO898" s="291"/>
      <c r="DP898" s="291"/>
      <c r="DQ898" s="291"/>
      <c r="DR898" s="291"/>
      <c r="DS898" s="291"/>
      <c r="DT898" s="291"/>
      <c r="DU898" s="291"/>
      <c r="DV898" s="291"/>
      <c r="DW898" s="291"/>
      <c r="DX898" s="291"/>
      <c r="DY898" s="291"/>
      <c r="DZ898" s="291"/>
      <c r="EA898" s="291"/>
      <c r="EB898" s="291"/>
      <c r="EC898" s="291"/>
      <c r="ED898" s="291"/>
      <c r="EE898" s="291"/>
      <c r="EF898" s="291"/>
      <c r="EG898" s="291"/>
      <c r="EH898" s="291"/>
      <c r="EI898" s="291"/>
      <c r="EJ898" s="291"/>
      <c r="EK898" s="291"/>
      <c r="EL898" s="291"/>
      <c r="EM898" s="291"/>
      <c r="EN898" s="291"/>
      <c r="EO898" s="291"/>
      <c r="EP898" s="291"/>
      <c r="EQ898" s="291"/>
      <c r="ER898" s="291"/>
      <c r="ES898" s="291"/>
      <c r="ET898" s="291"/>
      <c r="EU898" s="291"/>
      <c r="EV898" s="291"/>
      <c r="EW898" s="291"/>
      <c r="EX898" s="291"/>
      <c r="EY898" s="291"/>
      <c r="EZ898" s="291"/>
      <c r="FA898" s="291"/>
    </row>
    <row r="899" spans="1:157" s="292" customFormat="1" ht="20.25" customHeight="1">
      <c r="A899" s="291"/>
      <c r="H899" s="437"/>
      <c r="I899" s="437"/>
      <c r="J899" s="437"/>
      <c r="K899" s="437"/>
      <c r="N899" s="438"/>
      <c r="O899" s="291"/>
      <c r="P899" s="291"/>
      <c r="Q899" s="291"/>
      <c r="R899" s="291"/>
      <c r="S899" s="291"/>
      <c r="T899" s="291"/>
      <c r="U899" s="291"/>
      <c r="V899" s="291"/>
      <c r="W899" s="291"/>
      <c r="X899" s="291"/>
      <c r="Y899" s="291"/>
      <c r="Z899" s="291"/>
      <c r="AA899" s="291"/>
      <c r="AB899" s="291"/>
      <c r="AC899" s="291"/>
      <c r="AD899" s="291"/>
      <c r="AE899" s="291"/>
      <c r="AF899" s="291"/>
      <c r="AG899" s="291"/>
      <c r="AH899" s="291"/>
      <c r="AI899" s="291"/>
      <c r="AJ899" s="291"/>
      <c r="AK899" s="291"/>
      <c r="AL899" s="291"/>
      <c r="AM899" s="291"/>
      <c r="AN899" s="291"/>
      <c r="AO899" s="291"/>
      <c r="AP899" s="291"/>
      <c r="AQ899" s="291"/>
      <c r="AR899" s="291"/>
      <c r="AS899" s="291"/>
      <c r="AT899" s="291"/>
      <c r="AU899" s="291"/>
      <c r="AV899" s="291"/>
      <c r="AW899" s="291"/>
      <c r="AX899" s="291"/>
      <c r="AY899" s="291"/>
      <c r="AZ899" s="291"/>
      <c r="BA899" s="291"/>
      <c r="BB899" s="291"/>
      <c r="BC899" s="291"/>
      <c r="BD899" s="291"/>
      <c r="BE899" s="291"/>
      <c r="BF899" s="291"/>
      <c r="BG899" s="291"/>
      <c r="BH899" s="291"/>
      <c r="BI899" s="291"/>
      <c r="BJ899" s="291"/>
      <c r="BK899" s="291"/>
      <c r="BL899" s="291"/>
      <c r="BM899" s="291"/>
      <c r="BN899" s="291"/>
      <c r="BO899" s="291"/>
      <c r="BP899" s="291"/>
      <c r="BQ899" s="291"/>
      <c r="BR899" s="291"/>
      <c r="BS899" s="291"/>
      <c r="BT899" s="291"/>
      <c r="BU899" s="291"/>
      <c r="BV899" s="291"/>
      <c r="BW899" s="291"/>
      <c r="BX899" s="291"/>
      <c r="BY899" s="291"/>
      <c r="BZ899" s="291"/>
      <c r="CA899" s="291"/>
      <c r="CB899" s="291"/>
      <c r="CC899" s="291"/>
      <c r="CD899" s="291"/>
      <c r="CE899" s="291"/>
      <c r="CF899" s="291"/>
      <c r="CG899" s="291"/>
      <c r="CH899" s="291"/>
      <c r="CI899" s="291"/>
      <c r="CJ899" s="291"/>
      <c r="CK899" s="291"/>
      <c r="CL899" s="291"/>
      <c r="CM899" s="291"/>
      <c r="CN899" s="291"/>
      <c r="CO899" s="291"/>
      <c r="CP899" s="291"/>
      <c r="CQ899" s="291"/>
      <c r="CR899" s="291"/>
      <c r="CS899" s="291"/>
      <c r="CT899" s="291"/>
      <c r="CU899" s="291"/>
      <c r="CV899" s="291"/>
      <c r="CW899" s="291"/>
      <c r="CX899" s="291"/>
      <c r="CY899" s="291"/>
      <c r="CZ899" s="291"/>
      <c r="DA899" s="291"/>
      <c r="DB899" s="291"/>
      <c r="DC899" s="291"/>
      <c r="DD899" s="291"/>
      <c r="DE899" s="291"/>
      <c r="DF899" s="291"/>
      <c r="DG899" s="291"/>
      <c r="DH899" s="291"/>
      <c r="DI899" s="291"/>
      <c r="DJ899" s="291"/>
      <c r="DK899" s="291"/>
      <c r="DL899" s="291"/>
      <c r="DM899" s="291"/>
      <c r="DN899" s="291"/>
      <c r="DO899" s="291"/>
      <c r="DP899" s="291"/>
      <c r="DQ899" s="291"/>
      <c r="DR899" s="291"/>
      <c r="DS899" s="291"/>
      <c r="DT899" s="291"/>
      <c r="DU899" s="291"/>
      <c r="DV899" s="291"/>
      <c r="DW899" s="291"/>
      <c r="DX899" s="291"/>
      <c r="DY899" s="291"/>
      <c r="DZ899" s="291"/>
      <c r="EA899" s="291"/>
      <c r="EB899" s="291"/>
      <c r="EC899" s="291"/>
      <c r="ED899" s="291"/>
      <c r="EE899" s="291"/>
      <c r="EF899" s="291"/>
      <c r="EG899" s="291"/>
      <c r="EH899" s="291"/>
      <c r="EI899" s="291"/>
      <c r="EJ899" s="291"/>
      <c r="EK899" s="291"/>
      <c r="EL899" s="291"/>
      <c r="EM899" s="291"/>
      <c r="EN899" s="291"/>
      <c r="EO899" s="291"/>
      <c r="EP899" s="291"/>
      <c r="EQ899" s="291"/>
      <c r="ER899" s="291"/>
      <c r="ES899" s="291"/>
      <c r="ET899" s="291"/>
      <c r="EU899" s="291"/>
      <c r="EV899" s="291"/>
      <c r="EW899" s="291"/>
      <c r="EX899" s="291"/>
      <c r="EY899" s="291"/>
      <c r="EZ899" s="291"/>
      <c r="FA899" s="291"/>
    </row>
    <row r="900" spans="1:157" s="292" customFormat="1" ht="20.25" customHeight="1">
      <c r="A900" s="291"/>
      <c r="H900" s="437"/>
      <c r="I900" s="437"/>
      <c r="J900" s="437"/>
      <c r="K900" s="437"/>
      <c r="N900" s="438"/>
      <c r="O900" s="291"/>
      <c r="P900" s="291"/>
      <c r="Q900" s="291"/>
      <c r="R900" s="291"/>
      <c r="S900" s="291"/>
      <c r="T900" s="291"/>
      <c r="U900" s="291"/>
      <c r="V900" s="291"/>
      <c r="W900" s="291"/>
      <c r="X900" s="291"/>
      <c r="Y900" s="291"/>
      <c r="Z900" s="291"/>
      <c r="AA900" s="291"/>
      <c r="AB900" s="291"/>
      <c r="AC900" s="291"/>
      <c r="AD900" s="291"/>
      <c r="AE900" s="291"/>
      <c r="AF900" s="291"/>
      <c r="AG900" s="291"/>
      <c r="AH900" s="291"/>
      <c r="AI900" s="291"/>
      <c r="AJ900" s="291"/>
      <c r="AK900" s="291"/>
      <c r="AL900" s="291"/>
      <c r="AM900" s="291"/>
      <c r="AN900" s="291"/>
      <c r="AO900" s="291"/>
      <c r="AP900" s="291"/>
      <c r="AQ900" s="291"/>
      <c r="AR900" s="291"/>
      <c r="AS900" s="291"/>
      <c r="AT900" s="291"/>
      <c r="AU900" s="291"/>
      <c r="AV900" s="291"/>
      <c r="AW900" s="291"/>
      <c r="AX900" s="291"/>
      <c r="AY900" s="291"/>
      <c r="AZ900" s="291"/>
      <c r="BA900" s="291"/>
      <c r="BB900" s="291"/>
      <c r="BC900" s="291"/>
      <c r="BD900" s="291"/>
      <c r="BE900" s="291"/>
      <c r="BF900" s="291"/>
      <c r="BG900" s="291"/>
      <c r="BH900" s="291"/>
      <c r="BI900" s="291"/>
      <c r="BJ900" s="291"/>
      <c r="BK900" s="291"/>
      <c r="BL900" s="291"/>
      <c r="BM900" s="291"/>
      <c r="BN900" s="291"/>
      <c r="BO900" s="291"/>
      <c r="BP900" s="291"/>
      <c r="BQ900" s="291"/>
      <c r="BR900" s="291"/>
      <c r="BS900" s="291"/>
      <c r="BT900" s="291"/>
      <c r="BU900" s="291"/>
      <c r="BV900" s="291"/>
      <c r="BW900" s="291"/>
      <c r="BX900" s="291"/>
      <c r="BY900" s="291"/>
      <c r="BZ900" s="291"/>
      <c r="CA900" s="291"/>
      <c r="CB900" s="291"/>
      <c r="CC900" s="291"/>
      <c r="CD900" s="291"/>
      <c r="CE900" s="291"/>
      <c r="CF900" s="291"/>
      <c r="CG900" s="291"/>
      <c r="CH900" s="291"/>
      <c r="CI900" s="291"/>
      <c r="CJ900" s="291"/>
      <c r="CK900" s="291"/>
      <c r="CL900" s="291"/>
      <c r="CM900" s="291"/>
      <c r="CN900" s="291"/>
      <c r="CO900" s="291"/>
      <c r="CP900" s="291"/>
      <c r="CQ900" s="291"/>
      <c r="CR900" s="291"/>
      <c r="CS900" s="291"/>
      <c r="CT900" s="291"/>
      <c r="CU900" s="291"/>
      <c r="CV900" s="291"/>
      <c r="CW900" s="291"/>
      <c r="CX900" s="291"/>
      <c r="CY900" s="291"/>
      <c r="CZ900" s="291"/>
      <c r="DA900" s="291"/>
      <c r="DB900" s="291"/>
      <c r="DC900" s="291"/>
      <c r="DD900" s="291"/>
      <c r="DE900" s="291"/>
      <c r="DF900" s="291"/>
      <c r="DG900" s="291"/>
      <c r="DH900" s="291"/>
      <c r="DI900" s="291"/>
      <c r="DJ900" s="291"/>
      <c r="DK900" s="291"/>
      <c r="DL900" s="291"/>
      <c r="DM900" s="291"/>
      <c r="DN900" s="291"/>
      <c r="DO900" s="291"/>
      <c r="DP900" s="291"/>
      <c r="DQ900" s="291"/>
      <c r="DR900" s="291"/>
      <c r="DS900" s="291"/>
      <c r="DT900" s="291"/>
      <c r="DU900" s="291"/>
      <c r="DV900" s="291"/>
      <c r="DW900" s="291"/>
      <c r="DX900" s="291"/>
      <c r="DY900" s="291"/>
      <c r="DZ900" s="291"/>
      <c r="EA900" s="291"/>
      <c r="EB900" s="291"/>
      <c r="EC900" s="291"/>
      <c r="ED900" s="291"/>
      <c r="EE900" s="291"/>
      <c r="EF900" s="291"/>
      <c r="EG900" s="291"/>
      <c r="EH900" s="291"/>
      <c r="EI900" s="291"/>
      <c r="EJ900" s="291"/>
      <c r="EK900" s="291"/>
      <c r="EL900" s="291"/>
      <c r="EM900" s="291"/>
      <c r="EN900" s="291"/>
      <c r="EO900" s="291"/>
      <c r="EP900" s="291"/>
      <c r="EQ900" s="291"/>
      <c r="ER900" s="291"/>
      <c r="ES900" s="291"/>
      <c r="ET900" s="291"/>
      <c r="EU900" s="291"/>
      <c r="EV900" s="291"/>
      <c r="EW900" s="291"/>
      <c r="EX900" s="291"/>
      <c r="EY900" s="291"/>
      <c r="EZ900" s="291"/>
      <c r="FA900" s="291"/>
    </row>
    <row r="901" spans="1:157" s="292" customFormat="1" ht="20.25" customHeight="1">
      <c r="A901" s="291"/>
      <c r="H901" s="437"/>
      <c r="I901" s="437"/>
      <c r="J901" s="437"/>
      <c r="K901" s="437"/>
      <c r="N901" s="438"/>
      <c r="O901" s="291"/>
      <c r="P901" s="291"/>
      <c r="Q901" s="291"/>
      <c r="R901" s="291"/>
      <c r="S901" s="291"/>
      <c r="T901" s="291"/>
      <c r="U901" s="291"/>
      <c r="V901" s="291"/>
      <c r="W901" s="291"/>
      <c r="X901" s="291"/>
      <c r="Y901" s="291"/>
      <c r="Z901" s="291"/>
      <c r="AA901" s="291"/>
      <c r="AB901" s="291"/>
      <c r="AC901" s="291"/>
      <c r="AD901" s="291"/>
      <c r="AE901" s="291"/>
      <c r="AF901" s="291"/>
      <c r="AG901" s="291"/>
      <c r="AH901" s="291"/>
      <c r="AI901" s="291"/>
      <c r="AJ901" s="291"/>
      <c r="AK901" s="291"/>
      <c r="AL901" s="291"/>
      <c r="AM901" s="291"/>
      <c r="AN901" s="291"/>
      <c r="AO901" s="291"/>
      <c r="AP901" s="291"/>
      <c r="AQ901" s="291"/>
      <c r="AR901" s="291"/>
      <c r="AS901" s="291"/>
      <c r="AT901" s="291"/>
      <c r="AU901" s="291"/>
      <c r="AV901" s="291"/>
      <c r="AW901" s="291"/>
      <c r="AX901" s="291"/>
      <c r="AY901" s="291"/>
      <c r="AZ901" s="291"/>
      <c r="BA901" s="291"/>
      <c r="BB901" s="291"/>
      <c r="BC901" s="291"/>
      <c r="BD901" s="291"/>
      <c r="BE901" s="291"/>
      <c r="BF901" s="291"/>
      <c r="BG901" s="291"/>
      <c r="BH901" s="291"/>
      <c r="BI901" s="291"/>
      <c r="BJ901" s="291"/>
      <c r="BK901" s="291"/>
      <c r="BL901" s="291"/>
      <c r="BM901" s="291"/>
      <c r="BN901" s="291"/>
      <c r="BO901" s="291"/>
      <c r="BP901" s="291"/>
      <c r="BQ901" s="291"/>
      <c r="BR901" s="291"/>
      <c r="BS901" s="291"/>
      <c r="BT901" s="291"/>
      <c r="BU901" s="291"/>
      <c r="BV901" s="291"/>
      <c r="BW901" s="291"/>
      <c r="BX901" s="291"/>
      <c r="BY901" s="291"/>
      <c r="BZ901" s="291"/>
      <c r="CA901" s="291"/>
      <c r="CB901" s="291"/>
      <c r="CC901" s="291"/>
      <c r="CD901" s="291"/>
      <c r="CE901" s="291"/>
      <c r="CF901" s="291"/>
      <c r="CG901" s="291"/>
      <c r="CH901" s="291"/>
      <c r="CI901" s="291"/>
      <c r="CJ901" s="291"/>
      <c r="CK901" s="291"/>
      <c r="CL901" s="291"/>
      <c r="CM901" s="291"/>
      <c r="CN901" s="291"/>
      <c r="CO901" s="291"/>
      <c r="CP901" s="291"/>
      <c r="CQ901" s="291"/>
      <c r="CR901" s="291"/>
      <c r="CS901" s="291"/>
      <c r="CT901" s="291"/>
      <c r="CU901" s="291"/>
      <c r="CV901" s="291"/>
      <c r="CW901" s="291"/>
      <c r="CX901" s="291"/>
      <c r="CY901" s="291"/>
      <c r="CZ901" s="291"/>
      <c r="DA901" s="291"/>
      <c r="DB901" s="291"/>
      <c r="DC901" s="291"/>
      <c r="DD901" s="291"/>
      <c r="DE901" s="291"/>
      <c r="DF901" s="291"/>
      <c r="DG901" s="291"/>
      <c r="DH901" s="291"/>
      <c r="DI901" s="291"/>
      <c r="DJ901" s="291"/>
      <c r="DK901" s="291"/>
      <c r="DL901" s="291"/>
      <c r="DM901" s="291"/>
      <c r="DN901" s="291"/>
      <c r="DO901" s="291"/>
      <c r="DP901" s="291"/>
      <c r="DQ901" s="291"/>
      <c r="DR901" s="291"/>
      <c r="DS901" s="291"/>
      <c r="DT901" s="291"/>
      <c r="DU901" s="291"/>
      <c r="DV901" s="291"/>
      <c r="DW901" s="291"/>
      <c r="DX901" s="291"/>
      <c r="DY901" s="291"/>
      <c r="DZ901" s="291"/>
      <c r="EA901" s="291"/>
      <c r="EB901" s="291"/>
      <c r="EC901" s="291"/>
      <c r="ED901" s="291"/>
      <c r="EE901" s="291"/>
      <c r="EF901" s="291"/>
      <c r="EG901" s="291"/>
      <c r="EH901" s="291"/>
      <c r="EI901" s="291"/>
      <c r="EJ901" s="291"/>
      <c r="EK901" s="291"/>
      <c r="EL901" s="291"/>
      <c r="EM901" s="291"/>
      <c r="EN901" s="291"/>
      <c r="EO901" s="291"/>
      <c r="EP901" s="291"/>
      <c r="EQ901" s="291"/>
      <c r="ER901" s="291"/>
      <c r="ES901" s="291"/>
      <c r="ET901" s="291"/>
      <c r="EU901" s="291"/>
      <c r="EV901" s="291"/>
      <c r="EW901" s="291"/>
      <c r="EX901" s="291"/>
      <c r="EY901" s="291"/>
      <c r="EZ901" s="291"/>
      <c r="FA901" s="291"/>
    </row>
    <row r="902" spans="1:157" s="292" customFormat="1" ht="20.25" customHeight="1">
      <c r="A902" s="291"/>
      <c r="H902" s="437"/>
      <c r="I902" s="437"/>
      <c r="J902" s="437"/>
      <c r="K902" s="437"/>
      <c r="N902" s="438"/>
      <c r="O902" s="291"/>
      <c r="P902" s="291"/>
      <c r="Q902" s="291"/>
      <c r="R902" s="291"/>
      <c r="S902" s="291"/>
      <c r="T902" s="291"/>
      <c r="U902" s="291"/>
      <c r="V902" s="291"/>
      <c r="W902" s="291"/>
      <c r="X902" s="291"/>
      <c r="Y902" s="291"/>
      <c r="Z902" s="291"/>
      <c r="AA902" s="291"/>
      <c r="AB902" s="291"/>
      <c r="AC902" s="291"/>
      <c r="AD902" s="291"/>
      <c r="AE902" s="291"/>
      <c r="AF902" s="291"/>
      <c r="AG902" s="291"/>
      <c r="AH902" s="291"/>
      <c r="AI902" s="291"/>
      <c r="AJ902" s="291"/>
      <c r="AK902" s="291"/>
      <c r="AL902" s="291"/>
      <c r="AM902" s="291"/>
      <c r="AN902" s="291"/>
      <c r="AO902" s="291"/>
      <c r="AP902" s="291"/>
      <c r="AQ902" s="291"/>
      <c r="AR902" s="291"/>
      <c r="AS902" s="291"/>
      <c r="AT902" s="291"/>
      <c r="AU902" s="291"/>
      <c r="AV902" s="291"/>
      <c r="AW902" s="291"/>
      <c r="AX902" s="291"/>
      <c r="AY902" s="291"/>
      <c r="AZ902" s="291"/>
      <c r="BA902" s="291"/>
      <c r="BB902" s="291"/>
      <c r="BC902" s="291"/>
      <c r="BD902" s="291"/>
      <c r="BE902" s="291"/>
      <c r="BF902" s="291"/>
      <c r="BG902" s="291"/>
      <c r="BH902" s="291"/>
      <c r="BI902" s="291"/>
      <c r="BJ902" s="291"/>
      <c r="BK902" s="291"/>
      <c r="BL902" s="291"/>
      <c r="BM902" s="291"/>
      <c r="BN902" s="291"/>
      <c r="BO902" s="291"/>
      <c r="BP902" s="291"/>
      <c r="BQ902" s="291"/>
      <c r="BR902" s="291"/>
      <c r="BS902" s="291"/>
      <c r="BT902" s="291"/>
      <c r="BU902" s="291"/>
      <c r="BV902" s="291"/>
      <c r="BW902" s="291"/>
      <c r="BX902" s="291"/>
      <c r="BY902" s="291"/>
      <c r="BZ902" s="291"/>
      <c r="CA902" s="291"/>
      <c r="CB902" s="291"/>
      <c r="CC902" s="291"/>
      <c r="CD902" s="291"/>
      <c r="CE902" s="291"/>
      <c r="CF902" s="291"/>
      <c r="CG902" s="291"/>
      <c r="CH902" s="291"/>
      <c r="CI902" s="291"/>
      <c r="CJ902" s="291"/>
      <c r="CK902" s="291"/>
      <c r="CL902" s="291"/>
      <c r="CM902" s="291"/>
      <c r="CN902" s="291"/>
      <c r="CO902" s="291"/>
      <c r="CP902" s="291"/>
      <c r="CQ902" s="291"/>
      <c r="CR902" s="291"/>
      <c r="CS902" s="291"/>
      <c r="CT902" s="291"/>
      <c r="CU902" s="291"/>
      <c r="CV902" s="291"/>
      <c r="CW902" s="291"/>
      <c r="CX902" s="291"/>
      <c r="CY902" s="291"/>
      <c r="CZ902" s="291"/>
      <c r="DA902" s="291"/>
      <c r="DB902" s="291"/>
      <c r="DC902" s="291"/>
      <c r="DD902" s="291"/>
      <c r="DE902" s="291"/>
      <c r="DF902" s="291"/>
      <c r="DG902" s="291"/>
      <c r="DH902" s="291"/>
      <c r="DI902" s="291"/>
      <c r="DJ902" s="291"/>
      <c r="DK902" s="291"/>
      <c r="DL902" s="291"/>
      <c r="DM902" s="291"/>
      <c r="DN902" s="291"/>
      <c r="DO902" s="291"/>
      <c r="DP902" s="291"/>
      <c r="DQ902" s="291"/>
      <c r="DR902" s="291"/>
      <c r="DS902" s="291"/>
      <c r="DT902" s="291"/>
      <c r="DU902" s="291"/>
      <c r="DV902" s="291"/>
      <c r="DW902" s="291"/>
      <c r="DX902" s="291"/>
      <c r="DY902" s="291"/>
      <c r="DZ902" s="291"/>
      <c r="EA902" s="291"/>
      <c r="EB902" s="291"/>
      <c r="EC902" s="291"/>
      <c r="ED902" s="291"/>
      <c r="EE902" s="291"/>
      <c r="EF902" s="291"/>
      <c r="EG902" s="291"/>
      <c r="EH902" s="291"/>
      <c r="EI902" s="291"/>
      <c r="EJ902" s="291"/>
      <c r="EK902" s="291"/>
      <c r="EL902" s="291"/>
      <c r="EM902" s="291"/>
      <c r="EN902" s="291"/>
      <c r="EO902" s="291"/>
      <c r="EP902" s="291"/>
      <c r="EQ902" s="291"/>
      <c r="ER902" s="291"/>
      <c r="ES902" s="291"/>
      <c r="ET902" s="291"/>
      <c r="EU902" s="291"/>
      <c r="EV902" s="291"/>
      <c r="EW902" s="291"/>
      <c r="EX902" s="291"/>
      <c r="EY902" s="291"/>
      <c r="EZ902" s="291"/>
      <c r="FA902" s="291"/>
    </row>
    <row r="903" spans="1:157" s="292" customFormat="1" ht="20.25" customHeight="1">
      <c r="A903" s="291"/>
      <c r="H903" s="437"/>
      <c r="I903" s="437"/>
      <c r="J903" s="437"/>
      <c r="K903" s="437"/>
      <c r="N903" s="438"/>
      <c r="O903" s="291"/>
      <c r="P903" s="291"/>
      <c r="Q903" s="291"/>
      <c r="R903" s="291"/>
      <c r="S903" s="291"/>
      <c r="T903" s="291"/>
      <c r="U903" s="291"/>
      <c r="V903" s="291"/>
      <c r="W903" s="291"/>
      <c r="X903" s="291"/>
      <c r="Y903" s="291"/>
      <c r="Z903" s="291"/>
      <c r="AA903" s="291"/>
      <c r="AB903" s="291"/>
      <c r="AC903" s="291"/>
      <c r="AD903" s="291"/>
      <c r="AE903" s="291"/>
      <c r="AF903" s="291"/>
      <c r="AG903" s="291"/>
      <c r="AH903" s="291"/>
      <c r="AI903" s="291"/>
      <c r="AJ903" s="291"/>
      <c r="AK903" s="291"/>
      <c r="AL903" s="291"/>
      <c r="AM903" s="291"/>
      <c r="AN903" s="291"/>
      <c r="AO903" s="291"/>
      <c r="AP903" s="291"/>
      <c r="AQ903" s="291"/>
      <c r="AR903" s="291"/>
      <c r="AS903" s="291"/>
      <c r="AT903" s="291"/>
      <c r="AU903" s="291"/>
      <c r="AV903" s="291"/>
      <c r="AW903" s="291"/>
      <c r="AX903" s="291"/>
      <c r="AY903" s="291"/>
      <c r="AZ903" s="291"/>
      <c r="BA903" s="291"/>
      <c r="BB903" s="291"/>
      <c r="BC903" s="291"/>
      <c r="BD903" s="291"/>
      <c r="BE903" s="291"/>
      <c r="BF903" s="291"/>
      <c r="BG903" s="291"/>
      <c r="BH903" s="291"/>
      <c r="BI903" s="291"/>
      <c r="BJ903" s="291"/>
      <c r="BK903" s="291"/>
      <c r="BL903" s="291"/>
      <c r="BM903" s="291"/>
      <c r="BN903" s="291"/>
      <c r="BO903" s="291"/>
      <c r="BP903" s="291"/>
      <c r="BQ903" s="291"/>
      <c r="BR903" s="291"/>
      <c r="BS903" s="291"/>
      <c r="BT903" s="291"/>
      <c r="BU903" s="291"/>
      <c r="BV903" s="291"/>
      <c r="BW903" s="291"/>
      <c r="BX903" s="291"/>
      <c r="BY903" s="291"/>
      <c r="BZ903" s="291"/>
      <c r="CA903" s="291"/>
      <c r="CB903" s="291"/>
      <c r="CC903" s="291"/>
      <c r="CD903" s="291"/>
      <c r="CE903" s="291"/>
      <c r="CF903" s="291"/>
      <c r="CG903" s="291"/>
      <c r="CH903" s="291"/>
      <c r="CI903" s="291"/>
      <c r="CJ903" s="291"/>
      <c r="CK903" s="291"/>
      <c r="CL903" s="291"/>
      <c r="CM903" s="291"/>
      <c r="CN903" s="291"/>
      <c r="CO903" s="291"/>
      <c r="CP903" s="291"/>
      <c r="CQ903" s="291"/>
      <c r="CR903" s="291"/>
      <c r="CS903" s="291"/>
      <c r="CT903" s="291"/>
      <c r="CU903" s="291"/>
      <c r="CV903" s="291"/>
      <c r="CW903" s="291"/>
      <c r="CX903" s="291"/>
      <c r="CY903" s="291"/>
      <c r="CZ903" s="291"/>
      <c r="DA903" s="291"/>
      <c r="DB903" s="291"/>
      <c r="DC903" s="291"/>
      <c r="DD903" s="291"/>
      <c r="DE903" s="291"/>
      <c r="DF903" s="291"/>
      <c r="DG903" s="291"/>
      <c r="DH903" s="291"/>
      <c r="DI903" s="291"/>
      <c r="DJ903" s="291"/>
      <c r="DK903" s="291"/>
      <c r="DL903" s="291"/>
      <c r="DM903" s="291"/>
      <c r="DN903" s="291"/>
      <c r="DO903" s="291"/>
      <c r="DP903" s="291"/>
      <c r="DQ903" s="291"/>
      <c r="DR903" s="291"/>
      <c r="DS903" s="291"/>
      <c r="DT903" s="291"/>
      <c r="DU903" s="291"/>
      <c r="DV903" s="291"/>
      <c r="DW903" s="291"/>
      <c r="DX903" s="291"/>
      <c r="DY903" s="291"/>
      <c r="DZ903" s="291"/>
      <c r="EA903" s="291"/>
      <c r="EB903" s="291"/>
      <c r="EC903" s="291"/>
      <c r="ED903" s="291"/>
      <c r="EE903" s="291"/>
      <c r="EF903" s="291"/>
      <c r="EG903" s="291"/>
      <c r="EH903" s="291"/>
      <c r="EI903" s="291"/>
      <c r="EJ903" s="291"/>
      <c r="EK903" s="291"/>
      <c r="EL903" s="291"/>
      <c r="EM903" s="291"/>
      <c r="EN903" s="291"/>
      <c r="EO903" s="291"/>
      <c r="EP903" s="291"/>
      <c r="EQ903" s="291"/>
      <c r="ER903" s="291"/>
      <c r="ES903" s="291"/>
      <c r="ET903" s="291"/>
      <c r="EU903" s="291"/>
      <c r="EV903" s="291"/>
      <c r="EW903" s="291"/>
      <c r="EX903" s="291"/>
      <c r="EY903" s="291"/>
      <c r="EZ903" s="291"/>
      <c r="FA903" s="291"/>
    </row>
    <row r="904" spans="1:157" s="292" customFormat="1" ht="20.25" customHeight="1">
      <c r="A904" s="291"/>
      <c r="H904" s="437"/>
      <c r="I904" s="437"/>
      <c r="J904" s="437"/>
      <c r="K904" s="437"/>
      <c r="N904" s="438"/>
      <c r="O904" s="291"/>
      <c r="P904" s="291"/>
      <c r="Q904" s="291"/>
      <c r="R904" s="291"/>
      <c r="S904" s="291"/>
      <c r="T904" s="291"/>
      <c r="U904" s="291"/>
      <c r="V904" s="291"/>
      <c r="W904" s="291"/>
      <c r="X904" s="291"/>
      <c r="Y904" s="291"/>
      <c r="Z904" s="291"/>
      <c r="AA904" s="291"/>
      <c r="AB904" s="291"/>
      <c r="AC904" s="291"/>
      <c r="AD904" s="291"/>
      <c r="AE904" s="291"/>
      <c r="AF904" s="291"/>
      <c r="AG904" s="291"/>
      <c r="AH904" s="291"/>
      <c r="AI904" s="291"/>
      <c r="AJ904" s="291"/>
      <c r="AK904" s="291"/>
      <c r="AL904" s="291"/>
      <c r="AM904" s="291"/>
      <c r="AN904" s="291"/>
      <c r="AO904" s="291"/>
      <c r="AP904" s="291"/>
      <c r="AQ904" s="291"/>
      <c r="AR904" s="291"/>
      <c r="AS904" s="291"/>
      <c r="AT904" s="291"/>
      <c r="AU904" s="291"/>
      <c r="AV904" s="291"/>
      <c r="AW904" s="291"/>
      <c r="AX904" s="291"/>
      <c r="AY904" s="291"/>
      <c r="AZ904" s="291"/>
      <c r="BA904" s="291"/>
      <c r="BB904" s="291"/>
      <c r="BC904" s="291"/>
      <c r="BD904" s="291"/>
      <c r="BE904" s="291"/>
      <c r="BF904" s="291"/>
      <c r="BG904" s="291"/>
      <c r="BH904" s="291"/>
      <c r="BI904" s="291"/>
      <c r="BJ904" s="291"/>
      <c r="BK904" s="291"/>
      <c r="BL904" s="291"/>
      <c r="BM904" s="291"/>
      <c r="BN904" s="291"/>
      <c r="BO904" s="291"/>
      <c r="BP904" s="291"/>
      <c r="BQ904" s="291"/>
      <c r="BR904" s="291"/>
      <c r="BS904" s="291"/>
      <c r="BT904" s="291"/>
      <c r="BU904" s="291"/>
      <c r="BV904" s="291"/>
      <c r="BW904" s="291"/>
      <c r="BX904" s="291"/>
      <c r="BY904" s="291"/>
      <c r="BZ904" s="291"/>
      <c r="CA904" s="291"/>
      <c r="CB904" s="291"/>
      <c r="CC904" s="291"/>
      <c r="CD904" s="291"/>
      <c r="CE904" s="291"/>
      <c r="CF904" s="291"/>
      <c r="CG904" s="291"/>
      <c r="CH904" s="291"/>
      <c r="CI904" s="291"/>
      <c r="CJ904" s="291"/>
      <c r="CK904" s="291"/>
      <c r="CL904" s="291"/>
      <c r="CM904" s="291"/>
      <c r="CN904" s="291"/>
      <c r="CO904" s="291"/>
      <c r="CP904" s="291"/>
      <c r="CQ904" s="291"/>
      <c r="CR904" s="291"/>
      <c r="CS904" s="291"/>
      <c r="CT904" s="291"/>
      <c r="CU904" s="291"/>
      <c r="CV904" s="291"/>
      <c r="CW904" s="291"/>
      <c r="CX904" s="291"/>
      <c r="CY904" s="291"/>
      <c r="CZ904" s="291"/>
      <c r="DA904" s="291"/>
      <c r="DB904" s="291"/>
      <c r="DC904" s="291"/>
      <c r="DD904" s="291"/>
      <c r="DE904" s="291"/>
      <c r="DF904" s="291"/>
      <c r="DG904" s="291"/>
      <c r="DH904" s="291"/>
      <c r="DI904" s="291"/>
      <c r="DJ904" s="291"/>
      <c r="DK904" s="291"/>
      <c r="DL904" s="291"/>
      <c r="DM904" s="291"/>
      <c r="DN904" s="291"/>
      <c r="DO904" s="291"/>
      <c r="DP904" s="291"/>
      <c r="DQ904" s="291"/>
      <c r="DR904" s="291"/>
      <c r="DS904" s="291"/>
      <c r="DT904" s="291"/>
      <c r="DU904" s="291"/>
      <c r="DV904" s="291"/>
      <c r="DW904" s="291"/>
      <c r="DX904" s="291"/>
      <c r="DY904" s="291"/>
      <c r="DZ904" s="291"/>
      <c r="EA904" s="291"/>
      <c r="EB904" s="291"/>
      <c r="EC904" s="291"/>
      <c r="ED904" s="291"/>
      <c r="EE904" s="291"/>
      <c r="EF904" s="291"/>
      <c r="EG904" s="291"/>
      <c r="EH904" s="291"/>
      <c r="EI904" s="291"/>
      <c r="EJ904" s="291"/>
      <c r="EK904" s="291"/>
      <c r="EL904" s="291"/>
      <c r="EM904" s="291"/>
      <c r="EN904" s="291"/>
      <c r="EO904" s="291"/>
      <c r="EP904" s="291"/>
      <c r="EQ904" s="291"/>
      <c r="ER904" s="291"/>
      <c r="ES904" s="291"/>
      <c r="ET904" s="291"/>
      <c r="EU904" s="291"/>
      <c r="EV904" s="291"/>
      <c r="EW904" s="291"/>
      <c r="EX904" s="291"/>
      <c r="EY904" s="291"/>
      <c r="EZ904" s="291"/>
      <c r="FA904" s="291"/>
    </row>
    <row r="905" spans="1:157" s="292" customFormat="1" ht="20.25" customHeight="1">
      <c r="A905" s="291"/>
      <c r="H905" s="437"/>
      <c r="I905" s="437"/>
      <c r="J905" s="437"/>
      <c r="K905" s="437"/>
      <c r="N905" s="438"/>
      <c r="O905" s="291"/>
      <c r="P905" s="291"/>
      <c r="Q905" s="291"/>
      <c r="R905" s="291"/>
      <c r="S905" s="291"/>
      <c r="T905" s="291"/>
      <c r="U905" s="291"/>
      <c r="V905" s="291"/>
      <c r="W905" s="291"/>
      <c r="X905" s="291"/>
      <c r="Y905" s="291"/>
      <c r="Z905" s="291"/>
      <c r="AA905" s="291"/>
      <c r="AB905" s="291"/>
      <c r="AC905" s="291"/>
      <c r="AD905" s="291"/>
      <c r="AE905" s="291"/>
      <c r="AF905" s="291"/>
      <c r="AG905" s="291"/>
      <c r="AH905" s="291"/>
      <c r="AI905" s="291"/>
      <c r="AJ905" s="291"/>
      <c r="AK905" s="291"/>
      <c r="AL905" s="291"/>
      <c r="AM905" s="291"/>
      <c r="AN905" s="291"/>
      <c r="AO905" s="291"/>
      <c r="AP905" s="291"/>
      <c r="AQ905" s="291"/>
      <c r="AR905" s="291"/>
      <c r="AS905" s="291"/>
      <c r="AT905" s="291"/>
      <c r="AU905" s="291"/>
      <c r="AV905" s="291"/>
      <c r="AW905" s="291"/>
      <c r="AX905" s="291"/>
      <c r="AY905" s="291"/>
      <c r="AZ905" s="291"/>
      <c r="BA905" s="291"/>
      <c r="BB905" s="291"/>
      <c r="BC905" s="291"/>
      <c r="BD905" s="291"/>
      <c r="BE905" s="291"/>
      <c r="BF905" s="291"/>
      <c r="BG905" s="291"/>
      <c r="BH905" s="291"/>
      <c r="BI905" s="291"/>
      <c r="BJ905" s="291"/>
      <c r="BK905" s="291"/>
      <c r="BL905" s="291"/>
      <c r="BM905" s="291"/>
      <c r="BN905" s="291"/>
      <c r="BO905" s="291"/>
      <c r="BP905" s="291"/>
      <c r="BQ905" s="291"/>
      <c r="BR905" s="291"/>
      <c r="BS905" s="291"/>
      <c r="BT905" s="291"/>
      <c r="BU905" s="291"/>
      <c r="BV905" s="291"/>
      <c r="BW905" s="291"/>
      <c r="BX905" s="291"/>
      <c r="BY905" s="291"/>
      <c r="BZ905" s="291"/>
      <c r="CA905" s="291"/>
      <c r="CB905" s="291"/>
      <c r="CC905" s="291"/>
      <c r="CD905" s="291"/>
      <c r="CE905" s="291"/>
      <c r="CF905" s="291"/>
      <c r="CG905" s="291"/>
      <c r="CH905" s="291"/>
      <c r="CI905" s="291"/>
      <c r="CJ905" s="291"/>
      <c r="CK905" s="291"/>
      <c r="CL905" s="291"/>
      <c r="CM905" s="291"/>
      <c r="CN905" s="291"/>
      <c r="CO905" s="291"/>
      <c r="CP905" s="291"/>
      <c r="CQ905" s="291"/>
      <c r="CR905" s="291"/>
      <c r="CS905" s="291"/>
      <c r="CT905" s="291"/>
      <c r="CU905" s="291"/>
      <c r="CV905" s="291"/>
      <c r="CW905" s="291"/>
      <c r="CX905" s="291"/>
      <c r="CY905" s="291"/>
      <c r="CZ905" s="291"/>
      <c r="DA905" s="291"/>
      <c r="DB905" s="291"/>
      <c r="DC905" s="291"/>
      <c r="DD905" s="291"/>
      <c r="DE905" s="291"/>
      <c r="DF905" s="291"/>
      <c r="DG905" s="291"/>
      <c r="DH905" s="291"/>
      <c r="DI905" s="291"/>
      <c r="DJ905" s="291"/>
      <c r="DK905" s="291"/>
      <c r="DL905" s="291"/>
      <c r="DM905" s="291"/>
      <c r="DN905" s="291"/>
      <c r="DO905" s="291"/>
      <c r="DP905" s="291"/>
      <c r="DQ905" s="291"/>
      <c r="DR905" s="291"/>
      <c r="DS905" s="291"/>
      <c r="DT905" s="291"/>
      <c r="DU905" s="291"/>
      <c r="DV905" s="291"/>
      <c r="DW905" s="291"/>
      <c r="DX905" s="291"/>
      <c r="DY905" s="291"/>
      <c r="DZ905" s="291"/>
      <c r="EA905" s="291"/>
      <c r="EB905" s="291"/>
      <c r="EC905" s="291"/>
      <c r="ED905" s="291"/>
      <c r="EE905" s="291"/>
      <c r="EF905" s="291"/>
      <c r="EG905" s="291"/>
      <c r="EH905" s="291"/>
      <c r="EI905" s="291"/>
      <c r="EJ905" s="291"/>
      <c r="EK905" s="291"/>
      <c r="EL905" s="291"/>
      <c r="EM905" s="291"/>
      <c r="EN905" s="291"/>
      <c r="EO905" s="291"/>
      <c r="EP905" s="291"/>
      <c r="EQ905" s="291"/>
      <c r="ER905" s="291"/>
      <c r="ES905" s="291"/>
      <c r="ET905" s="291"/>
      <c r="EU905" s="291"/>
      <c r="EV905" s="291"/>
      <c r="EW905" s="291"/>
      <c r="EX905" s="291"/>
      <c r="EY905" s="291"/>
      <c r="EZ905" s="291"/>
      <c r="FA905" s="291"/>
    </row>
    <row r="906" spans="1:157" s="292" customFormat="1" ht="20.25" customHeight="1">
      <c r="A906" s="291"/>
      <c r="H906" s="437"/>
      <c r="I906" s="437"/>
      <c r="J906" s="437"/>
      <c r="K906" s="437"/>
      <c r="N906" s="438"/>
      <c r="O906" s="291"/>
      <c r="P906" s="291"/>
      <c r="Q906" s="291"/>
      <c r="R906" s="291"/>
      <c r="S906" s="291"/>
      <c r="T906" s="291"/>
      <c r="U906" s="291"/>
      <c r="V906" s="291"/>
      <c r="W906" s="291"/>
      <c r="X906" s="291"/>
      <c r="Y906" s="291"/>
      <c r="Z906" s="291"/>
      <c r="AA906" s="291"/>
      <c r="AB906" s="291"/>
      <c r="AC906" s="291"/>
      <c r="AD906" s="291"/>
      <c r="AE906" s="291"/>
      <c r="AF906" s="291"/>
      <c r="AG906" s="291"/>
      <c r="AH906" s="291"/>
      <c r="AI906" s="291"/>
      <c r="AJ906" s="291"/>
      <c r="AK906" s="291"/>
      <c r="AL906" s="291"/>
      <c r="AM906" s="291"/>
      <c r="AN906" s="291"/>
      <c r="AO906" s="291"/>
      <c r="AP906" s="291"/>
      <c r="AQ906" s="291"/>
      <c r="AR906" s="291"/>
      <c r="AS906" s="291"/>
      <c r="AT906" s="291"/>
      <c r="AU906" s="291"/>
      <c r="AV906" s="291"/>
      <c r="AW906" s="291"/>
      <c r="AX906" s="291"/>
      <c r="AY906" s="291"/>
      <c r="AZ906" s="291"/>
      <c r="BA906" s="291"/>
      <c r="BB906" s="291"/>
      <c r="BC906" s="291"/>
      <c r="BD906" s="291"/>
      <c r="BE906" s="291"/>
      <c r="BF906" s="291"/>
      <c r="BG906" s="291"/>
      <c r="BH906" s="291"/>
      <c r="BI906" s="291"/>
      <c r="BJ906" s="291"/>
      <c r="BK906" s="291"/>
      <c r="BL906" s="291"/>
      <c r="BM906" s="291"/>
      <c r="BN906" s="291"/>
      <c r="BO906" s="291"/>
      <c r="BP906" s="291"/>
      <c r="BQ906" s="291"/>
      <c r="BR906" s="291"/>
      <c r="BS906" s="291"/>
      <c r="BT906" s="291"/>
      <c r="BU906" s="291"/>
      <c r="BV906" s="291"/>
      <c r="BW906" s="291"/>
      <c r="BX906" s="291"/>
      <c r="BY906" s="291"/>
      <c r="BZ906" s="291"/>
      <c r="CA906" s="291"/>
      <c r="CB906" s="291"/>
      <c r="CC906" s="291"/>
      <c r="CD906" s="291"/>
      <c r="CE906" s="291"/>
      <c r="CF906" s="291"/>
      <c r="CG906" s="291"/>
      <c r="CH906" s="291"/>
      <c r="CI906" s="291"/>
      <c r="CJ906" s="291"/>
      <c r="CK906" s="291"/>
      <c r="CL906" s="291"/>
      <c r="CM906" s="291"/>
      <c r="CN906" s="291"/>
      <c r="CO906" s="291"/>
      <c r="CP906" s="291"/>
      <c r="CQ906" s="291"/>
      <c r="CR906" s="291"/>
      <c r="CS906" s="291"/>
      <c r="CT906" s="291"/>
      <c r="CU906" s="291"/>
      <c r="CV906" s="291"/>
      <c r="CW906" s="291"/>
      <c r="CX906" s="291"/>
      <c r="CY906" s="291"/>
      <c r="CZ906" s="291"/>
      <c r="DA906" s="291"/>
      <c r="DB906" s="291"/>
      <c r="DC906" s="291"/>
      <c r="DD906" s="291"/>
      <c r="DE906" s="291"/>
      <c r="DF906" s="291"/>
      <c r="DG906" s="291"/>
      <c r="DH906" s="291"/>
      <c r="DI906" s="291"/>
      <c r="DJ906" s="291"/>
      <c r="DK906" s="291"/>
      <c r="DL906" s="291"/>
      <c r="DM906" s="291"/>
      <c r="DN906" s="291"/>
      <c r="DO906" s="291"/>
      <c r="DP906" s="291"/>
      <c r="DQ906" s="291"/>
      <c r="DR906" s="291"/>
      <c r="DS906" s="291"/>
      <c r="DT906" s="291"/>
      <c r="DU906" s="291"/>
      <c r="DV906" s="291"/>
      <c r="DW906" s="291"/>
      <c r="DX906" s="291"/>
      <c r="DY906" s="291"/>
      <c r="DZ906" s="291"/>
      <c r="EA906" s="291"/>
      <c r="EB906" s="291"/>
      <c r="EC906" s="291"/>
      <c r="ED906" s="291"/>
      <c r="EE906" s="291"/>
      <c r="EF906" s="291"/>
      <c r="EG906" s="291"/>
      <c r="EH906" s="291"/>
      <c r="EI906" s="291"/>
      <c r="EJ906" s="291"/>
      <c r="EK906" s="291"/>
      <c r="EL906" s="291"/>
      <c r="EM906" s="291"/>
      <c r="EN906" s="291"/>
      <c r="EO906" s="291"/>
      <c r="EP906" s="291"/>
      <c r="EQ906" s="291"/>
      <c r="ER906" s="291"/>
      <c r="ES906" s="291"/>
      <c r="ET906" s="291"/>
      <c r="EU906" s="291"/>
      <c r="EV906" s="291"/>
      <c r="EW906" s="291"/>
      <c r="EX906" s="291"/>
      <c r="EY906" s="291"/>
      <c r="EZ906" s="291"/>
      <c r="FA906" s="291"/>
    </row>
    <row r="907" spans="1:157" s="292" customFormat="1" ht="20.25" customHeight="1">
      <c r="A907" s="291"/>
      <c r="H907" s="437"/>
      <c r="I907" s="437"/>
      <c r="J907" s="437"/>
      <c r="K907" s="437"/>
      <c r="N907" s="438"/>
      <c r="O907" s="291"/>
      <c r="P907" s="291"/>
      <c r="Q907" s="291"/>
      <c r="R907" s="291"/>
      <c r="S907" s="291"/>
      <c r="T907" s="291"/>
      <c r="U907" s="291"/>
      <c r="V907" s="291"/>
      <c r="W907" s="291"/>
      <c r="X907" s="291"/>
      <c r="Y907" s="291"/>
      <c r="Z907" s="291"/>
      <c r="AA907" s="291"/>
      <c r="AB907" s="291"/>
      <c r="AC907" s="291"/>
      <c r="AD907" s="291"/>
      <c r="AE907" s="291"/>
      <c r="AF907" s="291"/>
      <c r="AG907" s="291"/>
      <c r="AH907" s="291"/>
      <c r="AI907" s="291"/>
      <c r="AJ907" s="291"/>
      <c r="AK907" s="291"/>
      <c r="AL907" s="291"/>
      <c r="AM907" s="291"/>
      <c r="AN907" s="291"/>
      <c r="AO907" s="291"/>
      <c r="AP907" s="291"/>
      <c r="AQ907" s="291"/>
      <c r="AR907" s="291"/>
      <c r="AS907" s="291"/>
      <c r="AT907" s="291"/>
      <c r="AU907" s="291"/>
      <c r="AV907" s="291"/>
      <c r="AW907" s="291"/>
      <c r="AX907" s="291"/>
      <c r="AY907" s="291"/>
      <c r="AZ907" s="291"/>
      <c r="BA907" s="291"/>
      <c r="BB907" s="291"/>
      <c r="BC907" s="291"/>
      <c r="BD907" s="291"/>
      <c r="BE907" s="291"/>
      <c r="BF907" s="291"/>
      <c r="BG907" s="291"/>
      <c r="BH907" s="291"/>
      <c r="BI907" s="291"/>
      <c r="BJ907" s="291"/>
      <c r="BK907" s="291"/>
      <c r="BL907" s="291"/>
      <c r="BM907" s="291"/>
      <c r="BN907" s="291"/>
      <c r="BO907" s="291"/>
      <c r="BP907" s="291"/>
      <c r="BQ907" s="291"/>
      <c r="BR907" s="291"/>
      <c r="BS907" s="291"/>
      <c r="BT907" s="291"/>
      <c r="BU907" s="291"/>
      <c r="BV907" s="291"/>
      <c r="BW907" s="291"/>
      <c r="BX907" s="291"/>
      <c r="BY907" s="291"/>
      <c r="BZ907" s="291"/>
      <c r="CA907" s="291"/>
      <c r="CB907" s="291"/>
      <c r="CC907" s="291"/>
      <c r="CD907" s="291"/>
      <c r="CE907" s="291"/>
      <c r="CF907" s="291"/>
      <c r="CG907" s="291"/>
      <c r="CH907" s="291"/>
      <c r="CI907" s="291"/>
      <c r="CJ907" s="291"/>
      <c r="CK907" s="291"/>
      <c r="CL907" s="291"/>
      <c r="CM907" s="291"/>
      <c r="CN907" s="291"/>
      <c r="CO907" s="291"/>
      <c r="CP907" s="291"/>
      <c r="CQ907" s="291"/>
      <c r="CR907" s="291"/>
      <c r="CS907" s="291"/>
      <c r="CT907" s="291"/>
      <c r="CU907" s="291"/>
      <c r="CV907" s="291"/>
      <c r="CW907" s="291"/>
      <c r="CX907" s="291"/>
      <c r="CY907" s="291"/>
      <c r="CZ907" s="291"/>
      <c r="DA907" s="291"/>
      <c r="DB907" s="291"/>
      <c r="DC907" s="291"/>
      <c r="DD907" s="291"/>
      <c r="DE907" s="291"/>
      <c r="DF907" s="291"/>
      <c r="DG907" s="291"/>
      <c r="DH907" s="291"/>
      <c r="DI907" s="291"/>
      <c r="DJ907" s="291"/>
      <c r="DK907" s="291"/>
      <c r="DL907" s="291"/>
      <c r="DM907" s="291"/>
      <c r="DN907" s="291"/>
      <c r="DO907" s="291"/>
      <c r="DP907" s="291"/>
      <c r="DQ907" s="291"/>
      <c r="DR907" s="291"/>
      <c r="DS907" s="291"/>
      <c r="DT907" s="291"/>
      <c r="DU907" s="291"/>
      <c r="DV907" s="291"/>
      <c r="DW907" s="291"/>
      <c r="DX907" s="291"/>
      <c r="DY907" s="291"/>
      <c r="DZ907" s="291"/>
      <c r="EA907" s="291"/>
      <c r="EB907" s="291"/>
      <c r="EC907" s="291"/>
      <c r="ED907" s="291"/>
      <c r="EE907" s="291"/>
      <c r="EF907" s="291"/>
      <c r="EG907" s="291"/>
      <c r="EH907" s="291"/>
      <c r="EI907" s="291"/>
      <c r="EJ907" s="291"/>
      <c r="EK907" s="291"/>
      <c r="EL907" s="291"/>
      <c r="EM907" s="291"/>
      <c r="EN907" s="291"/>
      <c r="EO907" s="291"/>
      <c r="EP907" s="291"/>
      <c r="EQ907" s="291"/>
      <c r="ER907" s="291"/>
      <c r="ES907" s="291"/>
      <c r="ET907" s="291"/>
      <c r="EU907" s="291"/>
      <c r="EV907" s="291"/>
      <c r="EW907" s="291"/>
      <c r="EX907" s="291"/>
      <c r="EY907" s="291"/>
      <c r="EZ907" s="291"/>
      <c r="FA907" s="291"/>
    </row>
    <row r="908" spans="1:157" s="292" customFormat="1" ht="20.25" customHeight="1">
      <c r="A908" s="291"/>
      <c r="H908" s="437"/>
      <c r="I908" s="437"/>
      <c r="J908" s="437"/>
      <c r="K908" s="437"/>
      <c r="N908" s="438"/>
      <c r="O908" s="291"/>
      <c r="P908" s="291"/>
      <c r="Q908" s="291"/>
      <c r="R908" s="291"/>
      <c r="S908" s="291"/>
      <c r="T908" s="291"/>
      <c r="U908" s="291"/>
      <c r="V908" s="291"/>
      <c r="W908" s="291"/>
      <c r="X908" s="291"/>
      <c r="Y908" s="291"/>
      <c r="Z908" s="291"/>
      <c r="AA908" s="291"/>
      <c r="AB908" s="291"/>
      <c r="AC908" s="291"/>
      <c r="AD908" s="291"/>
      <c r="AE908" s="291"/>
      <c r="AF908" s="291"/>
      <c r="AG908" s="291"/>
      <c r="AH908" s="291"/>
      <c r="AI908" s="291"/>
      <c r="AJ908" s="291"/>
      <c r="AK908" s="291"/>
      <c r="AL908" s="291"/>
      <c r="AM908" s="291"/>
      <c r="AN908" s="291"/>
      <c r="AO908" s="291"/>
      <c r="AP908" s="291"/>
      <c r="AQ908" s="291"/>
      <c r="AR908" s="291"/>
      <c r="AS908" s="291"/>
      <c r="AT908" s="291"/>
      <c r="AU908" s="291"/>
      <c r="AV908" s="291"/>
      <c r="AW908" s="291"/>
      <c r="AX908" s="291"/>
      <c r="AY908" s="291"/>
      <c r="AZ908" s="291"/>
      <c r="BA908" s="291"/>
      <c r="BB908" s="291"/>
      <c r="BC908" s="291"/>
      <c r="BD908" s="291"/>
      <c r="BE908" s="291"/>
      <c r="BF908" s="291"/>
      <c r="BG908" s="291"/>
      <c r="BH908" s="291"/>
      <c r="BI908" s="291"/>
      <c r="BJ908" s="291"/>
      <c r="BK908" s="291"/>
      <c r="BL908" s="291"/>
      <c r="BM908" s="291"/>
      <c r="BN908" s="291"/>
      <c r="BO908" s="291"/>
      <c r="BP908" s="291"/>
      <c r="BQ908" s="291"/>
      <c r="BR908" s="291"/>
      <c r="BS908" s="291"/>
      <c r="BT908" s="291"/>
      <c r="BU908" s="291"/>
      <c r="BV908" s="291"/>
      <c r="BW908" s="291"/>
      <c r="BX908" s="291"/>
      <c r="BY908" s="291"/>
      <c r="BZ908" s="291"/>
      <c r="CA908" s="291"/>
      <c r="CB908" s="291"/>
      <c r="CC908" s="291"/>
      <c r="CD908" s="291"/>
      <c r="CE908" s="291"/>
      <c r="CF908" s="291"/>
      <c r="CG908" s="291"/>
      <c r="CH908" s="291"/>
      <c r="CI908" s="291"/>
      <c r="CJ908" s="291"/>
      <c r="CK908" s="291"/>
      <c r="CL908" s="291"/>
      <c r="CM908" s="291"/>
      <c r="CN908" s="291"/>
      <c r="CO908" s="291"/>
      <c r="CP908" s="291"/>
      <c r="CQ908" s="291"/>
      <c r="CR908" s="291"/>
      <c r="CS908" s="291"/>
      <c r="CT908" s="291"/>
      <c r="CU908" s="291"/>
      <c r="CV908" s="291"/>
      <c r="CW908" s="291"/>
      <c r="CX908" s="291"/>
      <c r="CY908" s="291"/>
      <c r="CZ908" s="291"/>
      <c r="DA908" s="291"/>
      <c r="DB908" s="291"/>
      <c r="DC908" s="291"/>
      <c r="DD908" s="291"/>
      <c r="DE908" s="291"/>
      <c r="DF908" s="291"/>
      <c r="DG908" s="291"/>
      <c r="DH908" s="291"/>
      <c r="DI908" s="291"/>
      <c r="DJ908" s="291"/>
      <c r="DK908" s="291"/>
      <c r="DL908" s="291"/>
      <c r="DM908" s="291"/>
      <c r="DN908" s="291"/>
      <c r="DO908" s="291"/>
      <c r="DP908" s="291"/>
      <c r="DQ908" s="291"/>
      <c r="DR908" s="291"/>
      <c r="DS908" s="291"/>
      <c r="DT908" s="291"/>
      <c r="DU908" s="291"/>
      <c r="DV908" s="291"/>
      <c r="DW908" s="291"/>
      <c r="DX908" s="291"/>
      <c r="DY908" s="291"/>
      <c r="DZ908" s="291"/>
      <c r="EA908" s="291"/>
      <c r="EB908" s="291"/>
      <c r="EC908" s="291"/>
      <c r="ED908" s="291"/>
      <c r="EE908" s="291"/>
      <c r="EF908" s="291"/>
      <c r="EG908" s="291"/>
      <c r="EH908" s="291"/>
      <c r="EI908" s="291"/>
      <c r="EJ908" s="291"/>
      <c r="EK908" s="291"/>
      <c r="EL908" s="291"/>
      <c r="EM908" s="291"/>
      <c r="EN908" s="291"/>
      <c r="EO908" s="291"/>
      <c r="EP908" s="291"/>
      <c r="EQ908" s="291"/>
      <c r="ER908" s="291"/>
      <c r="ES908" s="291"/>
      <c r="ET908" s="291"/>
      <c r="EU908" s="291"/>
      <c r="EV908" s="291"/>
      <c r="EW908" s="291"/>
      <c r="EX908" s="291"/>
      <c r="EY908" s="291"/>
      <c r="EZ908" s="291"/>
      <c r="FA908" s="291"/>
    </row>
    <row r="909" spans="1:157" s="292" customFormat="1" ht="20.25" customHeight="1">
      <c r="A909" s="291"/>
      <c r="H909" s="437"/>
      <c r="I909" s="437"/>
      <c r="J909" s="437"/>
      <c r="K909" s="437"/>
      <c r="N909" s="438"/>
      <c r="O909" s="291"/>
      <c r="P909" s="291"/>
      <c r="Q909" s="291"/>
      <c r="R909" s="291"/>
      <c r="S909" s="291"/>
      <c r="T909" s="291"/>
      <c r="U909" s="291"/>
      <c r="V909" s="291"/>
      <c r="W909" s="291"/>
      <c r="X909" s="291"/>
      <c r="Y909" s="291"/>
      <c r="Z909" s="291"/>
      <c r="AA909" s="291"/>
      <c r="AB909" s="291"/>
      <c r="AC909" s="291"/>
      <c r="AD909" s="291"/>
      <c r="AE909" s="291"/>
      <c r="AF909" s="291"/>
      <c r="AG909" s="291"/>
      <c r="AH909" s="291"/>
      <c r="AI909" s="291"/>
      <c r="AJ909" s="291"/>
      <c r="AK909" s="291"/>
      <c r="AL909" s="291"/>
      <c r="AM909" s="291"/>
      <c r="AN909" s="291"/>
      <c r="AO909" s="291"/>
      <c r="AP909" s="291"/>
      <c r="AQ909" s="291"/>
      <c r="AR909" s="291"/>
      <c r="AS909" s="291"/>
      <c r="AT909" s="291"/>
      <c r="AU909" s="291"/>
      <c r="AV909" s="291"/>
      <c r="AW909" s="291"/>
      <c r="AX909" s="291"/>
      <c r="AY909" s="291"/>
      <c r="AZ909" s="291"/>
      <c r="BA909" s="291"/>
      <c r="BB909" s="291"/>
      <c r="BC909" s="291"/>
      <c r="BD909" s="291"/>
      <c r="BE909" s="291"/>
      <c r="BF909" s="291"/>
      <c r="BG909" s="291"/>
      <c r="BH909" s="291"/>
      <c r="BI909" s="291"/>
      <c r="BJ909" s="291"/>
      <c r="BK909" s="291"/>
      <c r="BL909" s="291"/>
      <c r="BM909" s="291"/>
      <c r="BN909" s="291"/>
      <c r="BO909" s="291"/>
      <c r="BP909" s="291"/>
      <c r="BQ909" s="291"/>
      <c r="BR909" s="291"/>
      <c r="BS909" s="291"/>
      <c r="BT909" s="291"/>
      <c r="BU909" s="291"/>
      <c r="BV909" s="291"/>
      <c r="BW909" s="291"/>
      <c r="BX909" s="291"/>
      <c r="BY909" s="291"/>
      <c r="BZ909" s="291"/>
      <c r="CA909" s="291"/>
      <c r="CB909" s="291"/>
      <c r="CC909" s="291"/>
      <c r="CD909" s="291"/>
      <c r="CE909" s="291"/>
      <c r="CF909" s="291"/>
      <c r="CG909" s="291"/>
      <c r="CH909" s="291"/>
      <c r="CI909" s="291"/>
      <c r="CJ909" s="291"/>
      <c r="CK909" s="291"/>
      <c r="CL909" s="291"/>
      <c r="CM909" s="291"/>
      <c r="CN909" s="291"/>
      <c r="CO909" s="291"/>
      <c r="CP909" s="291"/>
      <c r="CQ909" s="291"/>
      <c r="CR909" s="291"/>
      <c r="CS909" s="291"/>
      <c r="CT909" s="291"/>
      <c r="CU909" s="291"/>
      <c r="CV909" s="291"/>
      <c r="CW909" s="291"/>
      <c r="CX909" s="291"/>
      <c r="CY909" s="291"/>
      <c r="CZ909" s="291"/>
      <c r="DA909" s="291"/>
      <c r="DB909" s="291"/>
      <c r="DC909" s="291"/>
      <c r="DD909" s="291"/>
      <c r="DE909" s="291"/>
      <c r="DF909" s="291"/>
      <c r="DG909" s="291"/>
      <c r="DH909" s="291"/>
      <c r="DI909" s="291"/>
      <c r="DJ909" s="291"/>
      <c r="DK909" s="291"/>
      <c r="DL909" s="291"/>
      <c r="DM909" s="291"/>
      <c r="DN909" s="291"/>
      <c r="DO909" s="291"/>
      <c r="DP909" s="291"/>
      <c r="DQ909" s="291"/>
      <c r="DR909" s="291"/>
      <c r="DS909" s="291"/>
      <c r="DT909" s="291"/>
      <c r="DU909" s="291"/>
      <c r="DV909" s="291"/>
      <c r="DW909" s="291"/>
      <c r="DX909" s="291"/>
      <c r="DY909" s="291"/>
      <c r="DZ909" s="291"/>
      <c r="EA909" s="291"/>
      <c r="EB909" s="291"/>
      <c r="EC909" s="291"/>
      <c r="ED909" s="291"/>
      <c r="EE909" s="291"/>
      <c r="EF909" s="291"/>
      <c r="EG909" s="291"/>
      <c r="EH909" s="291"/>
      <c r="EI909" s="291"/>
      <c r="EJ909" s="291"/>
      <c r="EK909" s="291"/>
      <c r="EL909" s="291"/>
      <c r="EM909" s="291"/>
      <c r="EN909" s="291"/>
      <c r="EO909" s="291"/>
      <c r="EP909" s="291"/>
      <c r="EQ909" s="291"/>
      <c r="ER909" s="291"/>
      <c r="ES909" s="291"/>
      <c r="ET909" s="291"/>
      <c r="EU909" s="291"/>
      <c r="EV909" s="291"/>
      <c r="EW909" s="291"/>
      <c r="EX909" s="291"/>
      <c r="EY909" s="291"/>
      <c r="EZ909" s="291"/>
      <c r="FA909" s="291"/>
    </row>
    <row r="910" spans="1:157" s="292" customFormat="1" ht="20.25" customHeight="1">
      <c r="A910" s="291"/>
      <c r="H910" s="437"/>
      <c r="I910" s="437"/>
      <c r="J910" s="437"/>
      <c r="K910" s="437"/>
      <c r="N910" s="438"/>
      <c r="O910" s="291"/>
      <c r="P910" s="291"/>
      <c r="Q910" s="291"/>
      <c r="R910" s="291"/>
      <c r="S910" s="291"/>
      <c r="T910" s="291"/>
      <c r="U910" s="291"/>
      <c r="V910" s="291"/>
      <c r="W910" s="291"/>
      <c r="X910" s="291"/>
      <c r="Y910" s="291"/>
      <c r="Z910" s="291"/>
      <c r="AA910" s="291"/>
      <c r="AB910" s="291"/>
      <c r="AC910" s="291"/>
      <c r="AD910" s="291"/>
      <c r="AE910" s="291"/>
      <c r="AF910" s="291"/>
      <c r="AG910" s="291"/>
      <c r="AH910" s="291"/>
      <c r="AI910" s="291"/>
      <c r="AJ910" s="291"/>
      <c r="AK910" s="291"/>
      <c r="AL910" s="291"/>
      <c r="AM910" s="291"/>
      <c r="AN910" s="291"/>
      <c r="AO910" s="291"/>
      <c r="AP910" s="291"/>
      <c r="AQ910" s="291"/>
      <c r="AR910" s="291"/>
      <c r="AS910" s="291"/>
      <c r="AT910" s="291"/>
      <c r="AU910" s="291"/>
      <c r="AV910" s="291"/>
      <c r="AW910" s="291"/>
      <c r="AX910" s="291"/>
      <c r="AY910" s="291"/>
      <c r="AZ910" s="291"/>
      <c r="BA910" s="291"/>
      <c r="BB910" s="291"/>
      <c r="BC910" s="291"/>
      <c r="BD910" s="291"/>
      <c r="BE910" s="291"/>
      <c r="BF910" s="291"/>
      <c r="BG910" s="291"/>
      <c r="BH910" s="291"/>
      <c r="BI910" s="291"/>
      <c r="BJ910" s="291"/>
      <c r="BK910" s="291"/>
      <c r="BL910" s="291"/>
      <c r="BM910" s="291"/>
      <c r="BN910" s="291"/>
      <c r="BO910" s="291"/>
      <c r="BP910" s="291"/>
      <c r="BQ910" s="291"/>
      <c r="BR910" s="291"/>
      <c r="BS910" s="291"/>
      <c r="BT910" s="291"/>
      <c r="BU910" s="291"/>
      <c r="BV910" s="291"/>
      <c r="BW910" s="291"/>
      <c r="BX910" s="291"/>
      <c r="BY910" s="291"/>
      <c r="BZ910" s="291"/>
      <c r="CA910" s="291"/>
      <c r="CB910" s="291"/>
      <c r="CC910" s="291"/>
      <c r="CD910" s="291"/>
      <c r="CE910" s="291"/>
      <c r="CF910" s="291"/>
      <c r="CG910" s="291"/>
      <c r="CH910" s="291"/>
      <c r="CI910" s="291"/>
      <c r="CJ910" s="291"/>
      <c r="CK910" s="291"/>
      <c r="CL910" s="291"/>
      <c r="CM910" s="291"/>
      <c r="CN910" s="291"/>
      <c r="CO910" s="291"/>
      <c r="CP910" s="291"/>
      <c r="CQ910" s="291"/>
      <c r="CR910" s="291"/>
      <c r="CS910" s="291"/>
      <c r="CT910" s="291"/>
      <c r="CU910" s="291"/>
      <c r="CV910" s="291"/>
      <c r="CW910" s="291"/>
      <c r="CX910" s="291"/>
      <c r="CY910" s="291"/>
      <c r="CZ910" s="291"/>
      <c r="DA910" s="291"/>
      <c r="DB910" s="291"/>
      <c r="DC910" s="291"/>
      <c r="DD910" s="291"/>
      <c r="DE910" s="291"/>
      <c r="DF910" s="291"/>
      <c r="DG910" s="291"/>
      <c r="DH910" s="291"/>
      <c r="DI910" s="291"/>
      <c r="DJ910" s="291"/>
      <c r="DK910" s="291"/>
      <c r="DL910" s="291"/>
      <c r="DM910" s="291"/>
      <c r="DN910" s="291"/>
      <c r="DO910" s="291"/>
      <c r="DP910" s="291"/>
      <c r="DQ910" s="291"/>
      <c r="DR910" s="291"/>
      <c r="DS910" s="291"/>
      <c r="DT910" s="291"/>
      <c r="DU910" s="291"/>
      <c r="DV910" s="291"/>
      <c r="DW910" s="291"/>
      <c r="DX910" s="291"/>
      <c r="DY910" s="291"/>
      <c r="DZ910" s="291"/>
      <c r="EA910" s="291"/>
      <c r="EB910" s="291"/>
      <c r="EC910" s="291"/>
      <c r="ED910" s="291"/>
      <c r="EE910" s="291"/>
      <c r="EF910" s="291"/>
      <c r="EG910" s="291"/>
      <c r="EH910" s="291"/>
      <c r="EI910" s="291"/>
      <c r="EJ910" s="291"/>
      <c r="EK910" s="291"/>
      <c r="EL910" s="291"/>
      <c r="EM910" s="291"/>
      <c r="EN910" s="291"/>
      <c r="EO910" s="291"/>
      <c r="EP910" s="291"/>
      <c r="EQ910" s="291"/>
      <c r="ER910" s="291"/>
      <c r="ES910" s="291"/>
      <c r="ET910" s="291"/>
      <c r="EU910" s="291"/>
      <c r="EV910" s="291"/>
      <c r="EW910" s="291"/>
      <c r="EX910" s="291"/>
      <c r="EY910" s="291"/>
      <c r="EZ910" s="291"/>
      <c r="FA910" s="291"/>
    </row>
    <row r="911" spans="1:157" s="292" customFormat="1" ht="20.25" customHeight="1">
      <c r="A911" s="291"/>
      <c r="H911" s="437"/>
      <c r="I911" s="437"/>
      <c r="J911" s="437"/>
      <c r="K911" s="437"/>
      <c r="N911" s="438"/>
      <c r="O911" s="291"/>
      <c r="P911" s="291"/>
      <c r="Q911" s="291"/>
      <c r="R911" s="291"/>
      <c r="S911" s="291"/>
      <c r="T911" s="291"/>
      <c r="U911" s="291"/>
      <c r="V911" s="291"/>
      <c r="W911" s="291"/>
      <c r="X911" s="291"/>
      <c r="Y911" s="291"/>
      <c r="Z911" s="291"/>
      <c r="AA911" s="291"/>
      <c r="AB911" s="291"/>
      <c r="AC911" s="291"/>
      <c r="AD911" s="291"/>
      <c r="AE911" s="291"/>
      <c r="AF911" s="291"/>
      <c r="AG911" s="291"/>
      <c r="AH911" s="291"/>
      <c r="AI911" s="291"/>
      <c r="AJ911" s="291"/>
      <c r="AK911" s="291"/>
      <c r="AL911" s="291"/>
      <c r="AM911" s="291"/>
      <c r="AN911" s="291"/>
      <c r="AO911" s="291"/>
      <c r="AP911" s="291"/>
      <c r="AQ911" s="291"/>
      <c r="AR911" s="291"/>
      <c r="AS911" s="291"/>
      <c r="AT911" s="291"/>
      <c r="AU911" s="291"/>
      <c r="AV911" s="291"/>
      <c r="AW911" s="291"/>
      <c r="AX911" s="291"/>
      <c r="AY911" s="291"/>
      <c r="AZ911" s="291"/>
      <c r="BA911" s="291"/>
      <c r="BB911" s="291"/>
      <c r="BC911" s="291"/>
      <c r="BD911" s="291"/>
      <c r="BE911" s="291"/>
      <c r="BF911" s="291"/>
      <c r="BG911" s="291"/>
      <c r="BH911" s="291"/>
      <c r="BI911" s="291"/>
      <c r="BJ911" s="291"/>
      <c r="BK911" s="291"/>
      <c r="BL911" s="291"/>
      <c r="BM911" s="291"/>
      <c r="BN911" s="291"/>
      <c r="BO911" s="291"/>
      <c r="BP911" s="291"/>
      <c r="BQ911" s="291"/>
      <c r="BR911" s="291"/>
      <c r="BS911" s="291"/>
      <c r="BT911" s="291"/>
      <c r="BU911" s="291"/>
      <c r="BV911" s="291"/>
      <c r="BW911" s="291"/>
      <c r="BX911" s="291"/>
      <c r="BY911" s="291"/>
      <c r="BZ911" s="291"/>
      <c r="CA911" s="291"/>
      <c r="CB911" s="291"/>
      <c r="CC911" s="291"/>
      <c r="CD911" s="291"/>
      <c r="CE911" s="291"/>
      <c r="CF911" s="291"/>
      <c r="CG911" s="291"/>
      <c r="CH911" s="291"/>
      <c r="CI911" s="291"/>
      <c r="CJ911" s="291"/>
      <c r="CK911" s="291"/>
      <c r="CL911" s="291"/>
      <c r="CM911" s="291"/>
      <c r="CN911" s="291"/>
      <c r="CO911" s="291"/>
      <c r="CP911" s="291"/>
      <c r="CQ911" s="291"/>
      <c r="CR911" s="291"/>
      <c r="CS911" s="291"/>
      <c r="CT911" s="291"/>
      <c r="CU911" s="291"/>
      <c r="CV911" s="291"/>
      <c r="CW911" s="291"/>
      <c r="CX911" s="291"/>
      <c r="CY911" s="291"/>
      <c r="CZ911" s="291"/>
      <c r="DA911" s="291"/>
      <c r="DB911" s="291"/>
      <c r="DC911" s="291"/>
      <c r="DD911" s="291"/>
      <c r="DE911" s="291"/>
      <c r="DF911" s="291"/>
      <c r="DG911" s="291"/>
      <c r="DH911" s="291"/>
      <c r="DI911" s="291"/>
      <c r="DJ911" s="291"/>
      <c r="DK911" s="291"/>
      <c r="DL911" s="291"/>
      <c r="DM911" s="291"/>
      <c r="DN911" s="291"/>
      <c r="DO911" s="291"/>
      <c r="DP911" s="291"/>
      <c r="DQ911" s="291"/>
      <c r="DR911" s="291"/>
      <c r="DS911" s="291"/>
      <c r="DT911" s="291"/>
      <c r="DU911" s="291"/>
      <c r="DV911" s="291"/>
      <c r="DW911" s="291"/>
      <c r="DX911" s="291"/>
      <c r="DY911" s="291"/>
      <c r="DZ911" s="291"/>
      <c r="EA911" s="291"/>
      <c r="EB911" s="291"/>
      <c r="EC911" s="291"/>
      <c r="ED911" s="291"/>
      <c r="EE911" s="291"/>
      <c r="EF911" s="291"/>
      <c r="EG911" s="291"/>
      <c r="EH911" s="291"/>
      <c r="EI911" s="291"/>
      <c r="EJ911" s="291"/>
      <c r="EK911" s="291"/>
      <c r="EL911" s="291"/>
      <c r="EM911" s="291"/>
      <c r="EN911" s="291"/>
      <c r="EO911" s="291"/>
      <c r="EP911" s="291"/>
      <c r="EQ911" s="291"/>
      <c r="ER911" s="291"/>
      <c r="ES911" s="291"/>
      <c r="ET911" s="291"/>
      <c r="EU911" s="291"/>
      <c r="EV911" s="291"/>
      <c r="EW911" s="291"/>
      <c r="EX911" s="291"/>
      <c r="EY911" s="291"/>
      <c r="EZ911" s="291"/>
      <c r="FA911" s="291"/>
    </row>
    <row r="912" spans="1:157" s="292" customFormat="1" ht="20.25" customHeight="1">
      <c r="A912" s="291"/>
      <c r="H912" s="437"/>
      <c r="I912" s="437"/>
      <c r="J912" s="437"/>
      <c r="K912" s="437"/>
      <c r="N912" s="438"/>
      <c r="O912" s="291"/>
      <c r="P912" s="291"/>
      <c r="Q912" s="291"/>
      <c r="R912" s="291"/>
      <c r="S912" s="291"/>
      <c r="T912" s="291"/>
      <c r="U912" s="291"/>
      <c r="V912" s="291"/>
      <c r="W912" s="291"/>
      <c r="X912" s="291"/>
      <c r="Y912" s="291"/>
      <c r="Z912" s="291"/>
      <c r="AA912" s="291"/>
      <c r="AB912" s="291"/>
      <c r="AC912" s="291"/>
      <c r="AD912" s="291"/>
      <c r="AE912" s="291"/>
      <c r="AF912" s="291"/>
      <c r="AG912" s="291"/>
      <c r="AH912" s="291"/>
      <c r="AI912" s="291"/>
      <c r="AJ912" s="291"/>
      <c r="AK912" s="291"/>
      <c r="AL912" s="291"/>
      <c r="AM912" s="291"/>
      <c r="AN912" s="291"/>
      <c r="AO912" s="291"/>
      <c r="AP912" s="291"/>
      <c r="AQ912" s="291"/>
      <c r="AR912" s="291"/>
      <c r="AS912" s="291"/>
      <c r="AT912" s="291"/>
      <c r="AU912" s="291"/>
      <c r="AV912" s="291"/>
      <c r="AW912" s="291"/>
      <c r="AX912" s="291"/>
      <c r="AY912" s="291"/>
      <c r="AZ912" s="291"/>
      <c r="BA912" s="291"/>
      <c r="BB912" s="291"/>
      <c r="BC912" s="291"/>
      <c r="BD912" s="291"/>
      <c r="BE912" s="291"/>
      <c r="BF912" s="291"/>
      <c r="BG912" s="291"/>
      <c r="BH912" s="291"/>
      <c r="BI912" s="291"/>
      <c r="BJ912" s="291"/>
      <c r="BK912" s="291"/>
      <c r="BL912" s="291"/>
      <c r="BM912" s="291"/>
      <c r="BN912" s="291"/>
      <c r="BO912" s="291"/>
      <c r="BP912" s="291"/>
      <c r="BQ912" s="291"/>
      <c r="BR912" s="291"/>
      <c r="BS912" s="291"/>
      <c r="BT912" s="291"/>
      <c r="BU912" s="291"/>
      <c r="BV912" s="291"/>
      <c r="BW912" s="291"/>
      <c r="BX912" s="291"/>
      <c r="BY912" s="291"/>
      <c r="BZ912" s="291"/>
      <c r="CA912" s="291"/>
      <c r="CB912" s="291"/>
      <c r="CC912" s="291"/>
      <c r="CD912" s="291"/>
      <c r="CE912" s="291"/>
      <c r="CF912" s="291"/>
      <c r="CG912" s="291"/>
      <c r="CH912" s="291"/>
      <c r="CI912" s="291"/>
      <c r="CJ912" s="291"/>
      <c r="CK912" s="291"/>
      <c r="CL912" s="291"/>
      <c r="CM912" s="291"/>
      <c r="CN912" s="291"/>
      <c r="CO912" s="291"/>
      <c r="CP912" s="291"/>
      <c r="CQ912" s="291"/>
      <c r="CR912" s="291"/>
      <c r="CS912" s="291"/>
      <c r="CT912" s="291"/>
      <c r="CU912" s="291"/>
      <c r="CV912" s="291"/>
      <c r="CW912" s="291"/>
      <c r="CX912" s="291"/>
      <c r="CY912" s="291"/>
      <c r="CZ912" s="291"/>
      <c r="DA912" s="291"/>
      <c r="DB912" s="291"/>
      <c r="DC912" s="291"/>
      <c r="DD912" s="291"/>
      <c r="DE912" s="291"/>
      <c r="DF912" s="291"/>
      <c r="DG912" s="291"/>
      <c r="DH912" s="291"/>
      <c r="DI912" s="291"/>
      <c r="DJ912" s="291"/>
      <c r="DK912" s="291"/>
      <c r="DL912" s="291"/>
      <c r="DM912" s="291"/>
      <c r="DN912" s="291"/>
      <c r="DO912" s="291"/>
      <c r="DP912" s="291"/>
      <c r="DQ912" s="291"/>
      <c r="DR912" s="291"/>
      <c r="DS912" s="291"/>
      <c r="DT912" s="291"/>
      <c r="DU912" s="291"/>
      <c r="DV912" s="291"/>
      <c r="DW912" s="291"/>
      <c r="DX912" s="291"/>
      <c r="DY912" s="291"/>
      <c r="DZ912" s="291"/>
      <c r="EA912" s="291"/>
      <c r="EB912" s="291"/>
      <c r="EC912" s="291"/>
      <c r="ED912" s="291"/>
      <c r="EE912" s="291"/>
      <c r="EF912" s="291"/>
      <c r="EG912" s="291"/>
      <c r="EH912" s="291"/>
      <c r="EI912" s="291"/>
      <c r="EJ912" s="291"/>
      <c r="EK912" s="291"/>
      <c r="EL912" s="291"/>
      <c r="EM912" s="291"/>
      <c r="EN912" s="291"/>
      <c r="EO912" s="291"/>
      <c r="EP912" s="291"/>
      <c r="EQ912" s="291"/>
      <c r="ER912" s="291"/>
      <c r="ES912" s="291"/>
      <c r="ET912" s="291"/>
      <c r="EU912" s="291"/>
      <c r="EV912" s="291"/>
      <c r="EW912" s="291"/>
      <c r="EX912" s="291"/>
      <c r="EY912" s="291"/>
      <c r="EZ912" s="291"/>
      <c r="FA912" s="291"/>
    </row>
    <row r="913" spans="1:157" s="292" customFormat="1" ht="20.25" customHeight="1">
      <c r="A913" s="291"/>
      <c r="H913" s="437"/>
      <c r="I913" s="437"/>
      <c r="J913" s="437"/>
      <c r="K913" s="437"/>
      <c r="N913" s="438"/>
      <c r="O913" s="291"/>
      <c r="P913" s="291"/>
      <c r="Q913" s="291"/>
      <c r="R913" s="291"/>
      <c r="S913" s="291"/>
      <c r="T913" s="291"/>
      <c r="U913" s="291"/>
      <c r="V913" s="291"/>
      <c r="W913" s="291"/>
      <c r="X913" s="291"/>
      <c r="Y913" s="291"/>
      <c r="Z913" s="291"/>
      <c r="AA913" s="291"/>
      <c r="AB913" s="291"/>
      <c r="AC913" s="291"/>
      <c r="AD913" s="291"/>
      <c r="AE913" s="291"/>
      <c r="AF913" s="291"/>
      <c r="AG913" s="291"/>
      <c r="AH913" s="291"/>
      <c r="AI913" s="291"/>
      <c r="AJ913" s="291"/>
      <c r="AK913" s="291"/>
      <c r="AL913" s="291"/>
      <c r="AM913" s="291"/>
      <c r="AN913" s="291"/>
      <c r="AO913" s="291"/>
      <c r="AP913" s="291"/>
      <c r="AQ913" s="291"/>
      <c r="AR913" s="291"/>
      <c r="AS913" s="291"/>
      <c r="AT913" s="291"/>
      <c r="AU913" s="291"/>
      <c r="AV913" s="291"/>
      <c r="AW913" s="291"/>
      <c r="AX913" s="291"/>
      <c r="AY913" s="291"/>
      <c r="AZ913" s="291"/>
      <c r="BA913" s="291"/>
      <c r="BB913" s="291"/>
      <c r="BC913" s="291"/>
      <c r="BD913" s="291"/>
      <c r="BE913" s="291"/>
      <c r="BF913" s="291"/>
      <c r="BG913" s="291"/>
      <c r="BH913" s="291"/>
      <c r="BI913" s="291"/>
      <c r="BJ913" s="291"/>
      <c r="BK913" s="291"/>
      <c r="BL913" s="291"/>
      <c r="BM913" s="291"/>
      <c r="BN913" s="291"/>
      <c r="BO913" s="291"/>
      <c r="BP913" s="291"/>
      <c r="BQ913" s="291"/>
      <c r="BR913" s="291"/>
      <c r="BS913" s="291"/>
      <c r="BT913" s="291"/>
      <c r="BU913" s="291"/>
      <c r="BV913" s="291"/>
      <c r="BW913" s="291"/>
      <c r="BX913" s="291"/>
      <c r="BY913" s="291"/>
      <c r="BZ913" s="291"/>
      <c r="CA913" s="291"/>
      <c r="CB913" s="291"/>
      <c r="CC913" s="291"/>
      <c r="CD913" s="291"/>
      <c r="CE913" s="291"/>
      <c r="CF913" s="291"/>
      <c r="CG913" s="291"/>
      <c r="CH913" s="291"/>
      <c r="CI913" s="291"/>
      <c r="CJ913" s="291"/>
      <c r="CK913" s="291"/>
      <c r="CL913" s="291"/>
      <c r="CM913" s="291"/>
      <c r="CN913" s="291"/>
      <c r="CO913" s="291"/>
      <c r="CP913" s="291"/>
      <c r="CQ913" s="291"/>
      <c r="CR913" s="291"/>
      <c r="CS913" s="291"/>
      <c r="CT913" s="291"/>
      <c r="CU913" s="291"/>
      <c r="CV913" s="291"/>
      <c r="CW913" s="291"/>
      <c r="CX913" s="291"/>
      <c r="CY913" s="291"/>
      <c r="CZ913" s="291"/>
      <c r="DA913" s="291"/>
      <c r="DB913" s="291"/>
      <c r="DC913" s="291"/>
      <c r="DD913" s="291"/>
      <c r="DE913" s="291"/>
      <c r="DF913" s="291"/>
      <c r="DG913" s="291"/>
      <c r="DH913" s="291"/>
      <c r="DI913" s="291"/>
      <c r="DJ913" s="291"/>
      <c r="DK913" s="291"/>
      <c r="DL913" s="291"/>
      <c r="DM913" s="291"/>
      <c r="DN913" s="291"/>
      <c r="DO913" s="291"/>
      <c r="DP913" s="291"/>
      <c r="DQ913" s="291"/>
      <c r="DR913" s="291"/>
      <c r="DS913" s="291"/>
      <c r="DT913" s="291"/>
      <c r="DU913" s="291"/>
      <c r="DV913" s="291"/>
      <c r="DW913" s="291"/>
      <c r="DX913" s="291"/>
      <c r="DY913" s="291"/>
      <c r="DZ913" s="291"/>
      <c r="EA913" s="291"/>
      <c r="EB913" s="291"/>
      <c r="EC913" s="291"/>
      <c r="ED913" s="291"/>
      <c r="EE913" s="291"/>
      <c r="EF913" s="291"/>
      <c r="EG913" s="291"/>
      <c r="EH913" s="291"/>
      <c r="EI913" s="291"/>
      <c r="EJ913" s="291"/>
      <c r="EK913" s="291"/>
      <c r="EL913" s="291"/>
      <c r="EM913" s="291"/>
      <c r="EN913" s="291"/>
      <c r="EO913" s="291"/>
      <c r="EP913" s="291"/>
      <c r="EQ913" s="291"/>
      <c r="ER913" s="291"/>
      <c r="ES913" s="291"/>
      <c r="ET913" s="291"/>
      <c r="EU913" s="291"/>
      <c r="EV913" s="291"/>
      <c r="EW913" s="291"/>
      <c r="EX913" s="291"/>
      <c r="EY913" s="291"/>
      <c r="EZ913" s="291"/>
      <c r="FA913" s="291"/>
    </row>
    <row r="914" spans="1:157" s="292" customFormat="1" ht="20.25" customHeight="1">
      <c r="A914" s="291"/>
      <c r="H914" s="437"/>
      <c r="I914" s="437"/>
      <c r="J914" s="437"/>
      <c r="K914" s="437"/>
      <c r="N914" s="438"/>
      <c r="O914" s="291"/>
      <c r="P914" s="291"/>
      <c r="Q914" s="291"/>
      <c r="R914" s="291"/>
      <c r="S914" s="291"/>
      <c r="T914" s="291"/>
      <c r="U914" s="291"/>
      <c r="V914" s="291"/>
      <c r="W914" s="291"/>
      <c r="X914" s="291"/>
      <c r="Y914" s="291"/>
      <c r="Z914" s="291"/>
      <c r="AA914" s="291"/>
      <c r="AB914" s="291"/>
      <c r="AC914" s="291"/>
      <c r="AD914" s="291"/>
      <c r="AE914" s="291"/>
      <c r="AF914" s="291"/>
      <c r="AG914" s="291"/>
      <c r="AH914" s="291"/>
      <c r="AI914" s="291"/>
      <c r="AJ914" s="291"/>
      <c r="AK914" s="291"/>
      <c r="AL914" s="291"/>
      <c r="AM914" s="291"/>
      <c r="AN914" s="291"/>
      <c r="AO914" s="291"/>
      <c r="AP914" s="291"/>
      <c r="AQ914" s="291"/>
      <c r="AR914" s="291"/>
      <c r="AS914" s="291"/>
      <c r="AT914" s="291"/>
      <c r="AU914" s="291"/>
      <c r="AV914" s="291"/>
      <c r="AW914" s="291"/>
      <c r="AX914" s="291"/>
      <c r="AY914" s="291"/>
      <c r="AZ914" s="291"/>
      <c r="BA914" s="291"/>
      <c r="BB914" s="291"/>
      <c r="BC914" s="291"/>
      <c r="BD914" s="291"/>
      <c r="BE914" s="291"/>
      <c r="BF914" s="291"/>
      <c r="BG914" s="291"/>
      <c r="BH914" s="291"/>
      <c r="BI914" s="291"/>
      <c r="BJ914" s="291"/>
      <c r="BK914" s="291"/>
      <c r="BL914" s="291"/>
      <c r="BM914" s="291"/>
      <c r="BN914" s="291"/>
      <c r="BO914" s="291"/>
      <c r="BP914" s="291"/>
      <c r="BQ914" s="291"/>
      <c r="BR914" s="291"/>
      <c r="BS914" s="291"/>
      <c r="BT914" s="291"/>
      <c r="BU914" s="291"/>
      <c r="BV914" s="291"/>
      <c r="BW914" s="291"/>
      <c r="BX914" s="291"/>
      <c r="BY914" s="291"/>
      <c r="BZ914" s="291"/>
      <c r="CA914" s="291"/>
      <c r="CB914" s="291"/>
      <c r="CC914" s="291"/>
      <c r="CD914" s="291"/>
      <c r="CE914" s="291"/>
      <c r="CF914" s="291"/>
      <c r="CG914" s="291"/>
      <c r="CH914" s="291"/>
      <c r="CI914" s="291"/>
      <c r="CJ914" s="291"/>
      <c r="CK914" s="291"/>
      <c r="CL914" s="291"/>
      <c r="CM914" s="291"/>
      <c r="CN914" s="291"/>
      <c r="CO914" s="291"/>
      <c r="CP914" s="291"/>
      <c r="CQ914" s="291"/>
      <c r="CR914" s="291"/>
      <c r="CS914" s="291"/>
      <c r="CT914" s="291"/>
      <c r="CU914" s="291"/>
      <c r="CV914" s="291"/>
      <c r="CW914" s="291"/>
      <c r="CX914" s="291"/>
      <c r="CY914" s="291"/>
      <c r="CZ914" s="291"/>
      <c r="DA914" s="291"/>
      <c r="DB914" s="291"/>
      <c r="DC914" s="291"/>
      <c r="DD914" s="291"/>
      <c r="DE914" s="291"/>
      <c r="DF914" s="291"/>
      <c r="DG914" s="291"/>
      <c r="DH914" s="291"/>
      <c r="DI914" s="291"/>
      <c r="DJ914" s="291"/>
      <c r="DK914" s="291"/>
      <c r="DL914" s="291"/>
      <c r="DM914" s="291"/>
      <c r="DN914" s="291"/>
      <c r="DO914" s="291"/>
      <c r="DP914" s="291"/>
      <c r="DQ914" s="291"/>
      <c r="DR914" s="291"/>
      <c r="DS914" s="291"/>
      <c r="DT914" s="291"/>
      <c r="DU914" s="291"/>
      <c r="DV914" s="291"/>
      <c r="DW914" s="291"/>
      <c r="DX914" s="291"/>
      <c r="DY914" s="291"/>
      <c r="DZ914" s="291"/>
      <c r="EA914" s="291"/>
      <c r="EB914" s="291"/>
      <c r="EC914" s="291"/>
      <c r="ED914" s="291"/>
      <c r="EE914" s="291"/>
      <c r="EF914" s="291"/>
      <c r="EG914" s="291"/>
      <c r="EH914" s="291"/>
      <c r="EI914" s="291"/>
      <c r="EJ914" s="291"/>
      <c r="EK914" s="291"/>
      <c r="EL914" s="291"/>
      <c r="EM914" s="291"/>
      <c r="EN914" s="291"/>
      <c r="EO914" s="291"/>
      <c r="EP914" s="291"/>
      <c r="EQ914" s="291"/>
      <c r="ER914" s="291"/>
      <c r="ES914" s="291"/>
      <c r="ET914" s="291"/>
      <c r="EU914" s="291"/>
      <c r="EV914" s="291"/>
      <c r="EW914" s="291"/>
      <c r="EX914" s="291"/>
      <c r="EY914" s="291"/>
      <c r="EZ914" s="291"/>
      <c r="FA914" s="291"/>
    </row>
    <row r="915" spans="1:157" s="292" customFormat="1" ht="20.25" customHeight="1">
      <c r="A915" s="291"/>
      <c r="H915" s="437"/>
      <c r="I915" s="437"/>
      <c r="J915" s="437"/>
      <c r="K915" s="437"/>
      <c r="N915" s="438"/>
      <c r="O915" s="291"/>
      <c r="P915" s="291"/>
      <c r="Q915" s="291"/>
      <c r="R915" s="291"/>
      <c r="S915" s="291"/>
      <c r="T915" s="291"/>
      <c r="U915" s="291"/>
      <c r="V915" s="291"/>
      <c r="W915" s="291"/>
      <c r="X915" s="291"/>
      <c r="Y915" s="291"/>
      <c r="Z915" s="291"/>
      <c r="AA915" s="291"/>
      <c r="AB915" s="291"/>
      <c r="AC915" s="291"/>
      <c r="AD915" s="291"/>
      <c r="AE915" s="291"/>
      <c r="AF915" s="291"/>
      <c r="AG915" s="291"/>
      <c r="AH915" s="291"/>
      <c r="AI915" s="291"/>
      <c r="AJ915" s="291"/>
      <c r="AK915" s="291"/>
      <c r="AL915" s="291"/>
      <c r="AM915" s="291"/>
      <c r="AN915" s="291"/>
      <c r="AO915" s="291"/>
      <c r="AP915" s="291"/>
      <c r="AQ915" s="291"/>
      <c r="AR915" s="291"/>
      <c r="AS915" s="291"/>
      <c r="AT915" s="291"/>
      <c r="AU915" s="291"/>
      <c r="AV915" s="291"/>
      <c r="AW915" s="291"/>
      <c r="AX915" s="291"/>
      <c r="AY915" s="291"/>
      <c r="AZ915" s="291"/>
      <c r="BA915" s="291"/>
      <c r="BB915" s="291"/>
      <c r="BC915" s="291"/>
      <c r="BD915" s="291"/>
      <c r="BE915" s="291"/>
      <c r="BF915" s="291"/>
      <c r="BG915" s="291"/>
      <c r="BH915" s="291"/>
      <c r="BI915" s="291"/>
      <c r="BJ915" s="291"/>
      <c r="BK915" s="291"/>
      <c r="BL915" s="291"/>
      <c r="BM915" s="291"/>
      <c r="BN915" s="291"/>
      <c r="BO915" s="291"/>
      <c r="BP915" s="291"/>
      <c r="BQ915" s="291"/>
      <c r="BR915" s="291"/>
      <c r="BS915" s="291"/>
      <c r="BT915" s="291"/>
      <c r="BU915" s="291"/>
      <c r="BV915" s="291"/>
      <c r="BW915" s="291"/>
      <c r="BX915" s="291"/>
      <c r="BY915" s="291"/>
      <c r="BZ915" s="291"/>
      <c r="CA915" s="291"/>
      <c r="CB915" s="291"/>
      <c r="CC915" s="291"/>
      <c r="CD915" s="291"/>
      <c r="CE915" s="291"/>
      <c r="CF915" s="291"/>
      <c r="CG915" s="291"/>
      <c r="CH915" s="291"/>
      <c r="CI915" s="291"/>
      <c r="CJ915" s="291"/>
      <c r="CK915" s="291"/>
      <c r="CL915" s="291"/>
      <c r="CM915" s="291"/>
      <c r="CN915" s="291"/>
      <c r="CO915" s="291"/>
      <c r="CP915" s="291"/>
      <c r="CQ915" s="291"/>
      <c r="CR915" s="291"/>
      <c r="CS915" s="291"/>
      <c r="CT915" s="291"/>
      <c r="CU915" s="291"/>
      <c r="CV915" s="291"/>
      <c r="CW915" s="291"/>
      <c r="CX915" s="291"/>
      <c r="CY915" s="291"/>
      <c r="CZ915" s="291"/>
      <c r="DA915" s="291"/>
      <c r="DB915" s="291"/>
      <c r="DC915" s="291"/>
      <c r="DD915" s="291"/>
      <c r="DE915" s="291"/>
      <c r="DF915" s="291"/>
      <c r="DG915" s="291"/>
      <c r="DH915" s="291"/>
      <c r="DI915" s="291"/>
      <c r="DJ915" s="291"/>
      <c r="DK915" s="291"/>
      <c r="DL915" s="291"/>
      <c r="DM915" s="291"/>
      <c r="DN915" s="291"/>
      <c r="DO915" s="291"/>
      <c r="DP915" s="291"/>
      <c r="DQ915" s="291"/>
      <c r="DR915" s="291"/>
      <c r="DS915" s="291"/>
      <c r="DT915" s="291"/>
      <c r="DU915" s="291"/>
      <c r="DV915" s="291"/>
      <c r="DW915" s="291"/>
      <c r="DX915" s="291"/>
      <c r="DY915" s="291"/>
      <c r="DZ915" s="291"/>
      <c r="EA915" s="291"/>
      <c r="EB915" s="291"/>
      <c r="EC915" s="291"/>
      <c r="ED915" s="291"/>
      <c r="EE915" s="291"/>
      <c r="EF915" s="291"/>
      <c r="EG915" s="291"/>
      <c r="EH915" s="291"/>
      <c r="EI915" s="291"/>
      <c r="EJ915" s="291"/>
      <c r="EK915" s="291"/>
      <c r="EL915" s="291"/>
      <c r="EM915" s="291"/>
      <c r="EN915" s="291"/>
      <c r="EO915" s="291"/>
      <c r="EP915" s="291"/>
      <c r="EQ915" s="291"/>
      <c r="ER915" s="291"/>
      <c r="ES915" s="291"/>
      <c r="ET915" s="291"/>
      <c r="EU915" s="291"/>
      <c r="EV915" s="291"/>
      <c r="EW915" s="291"/>
      <c r="EX915" s="291"/>
      <c r="EY915" s="291"/>
      <c r="EZ915" s="291"/>
      <c r="FA915" s="291"/>
    </row>
    <row r="916" spans="1:157" s="292" customFormat="1" ht="20.25" customHeight="1">
      <c r="A916" s="291"/>
      <c r="H916" s="437"/>
      <c r="I916" s="437"/>
      <c r="J916" s="437"/>
      <c r="K916" s="437"/>
      <c r="N916" s="438"/>
      <c r="O916" s="291"/>
      <c r="P916" s="291"/>
      <c r="Q916" s="291"/>
      <c r="R916" s="291"/>
      <c r="S916" s="291"/>
      <c r="T916" s="291"/>
      <c r="U916" s="291"/>
      <c r="V916" s="291"/>
      <c r="W916" s="291"/>
      <c r="X916" s="291"/>
      <c r="Y916" s="291"/>
      <c r="Z916" s="291"/>
      <c r="AA916" s="291"/>
      <c r="AB916" s="291"/>
      <c r="AC916" s="291"/>
      <c r="AD916" s="291"/>
      <c r="AE916" s="291"/>
      <c r="AF916" s="291"/>
      <c r="AG916" s="291"/>
      <c r="AH916" s="291"/>
      <c r="AI916" s="291"/>
      <c r="AJ916" s="291"/>
      <c r="AK916" s="291"/>
      <c r="AL916" s="291"/>
      <c r="AM916" s="291"/>
      <c r="AN916" s="291"/>
      <c r="AO916" s="291"/>
      <c r="AP916" s="291"/>
      <c r="AQ916" s="291"/>
      <c r="AR916" s="291"/>
      <c r="AS916" s="291"/>
      <c r="AT916" s="291"/>
      <c r="AU916" s="291"/>
      <c r="AV916" s="291"/>
      <c r="AW916" s="291"/>
      <c r="AX916" s="291"/>
      <c r="AY916" s="291"/>
      <c r="AZ916" s="291"/>
      <c r="BA916" s="291"/>
      <c r="BB916" s="291"/>
      <c r="BC916" s="291"/>
      <c r="BD916" s="291"/>
      <c r="BE916" s="291"/>
      <c r="BF916" s="291"/>
      <c r="BG916" s="291"/>
      <c r="BH916" s="291"/>
      <c r="BI916" s="291"/>
      <c r="BJ916" s="291"/>
      <c r="BK916" s="291"/>
      <c r="BL916" s="291"/>
      <c r="BM916" s="291"/>
      <c r="BN916" s="291"/>
      <c r="BO916" s="291"/>
      <c r="BP916" s="291"/>
      <c r="BQ916" s="291"/>
      <c r="BR916" s="291"/>
      <c r="BS916" s="291"/>
      <c r="BT916" s="291"/>
      <c r="BU916" s="291"/>
      <c r="BV916" s="291"/>
      <c r="BW916" s="291"/>
      <c r="BX916" s="291"/>
      <c r="BY916" s="291"/>
      <c r="BZ916" s="291"/>
      <c r="CA916" s="291"/>
      <c r="CB916" s="291"/>
      <c r="CC916" s="291"/>
      <c r="CD916" s="291"/>
      <c r="CE916" s="291"/>
      <c r="CF916" s="291"/>
      <c r="CG916" s="291"/>
      <c r="CH916" s="291"/>
      <c r="CI916" s="291"/>
      <c r="CJ916" s="291"/>
      <c r="CK916" s="291"/>
      <c r="CL916" s="291"/>
      <c r="CM916" s="291"/>
      <c r="CN916" s="291"/>
      <c r="CO916" s="291"/>
      <c r="CP916" s="291"/>
      <c r="CQ916" s="291"/>
      <c r="CR916" s="291"/>
      <c r="CS916" s="291"/>
      <c r="CT916" s="291"/>
      <c r="CU916" s="291"/>
      <c r="CV916" s="291"/>
      <c r="CW916" s="291"/>
      <c r="CX916" s="291"/>
      <c r="CY916" s="291"/>
      <c r="CZ916" s="291"/>
      <c r="DA916" s="291"/>
      <c r="DB916" s="291"/>
      <c r="DC916" s="291"/>
      <c r="DD916" s="291"/>
      <c r="DE916" s="291"/>
      <c r="DF916" s="291"/>
      <c r="DG916" s="291"/>
      <c r="DH916" s="291"/>
      <c r="DI916" s="291"/>
      <c r="DJ916" s="291"/>
      <c r="DK916" s="291"/>
      <c r="DL916" s="291"/>
      <c r="DM916" s="291"/>
      <c r="DN916" s="291"/>
      <c r="DO916" s="291"/>
      <c r="DP916" s="291"/>
      <c r="DQ916" s="291"/>
      <c r="DR916" s="291"/>
      <c r="DS916" s="291"/>
      <c r="DT916" s="291"/>
      <c r="DU916" s="291"/>
      <c r="DV916" s="291"/>
      <c r="DW916" s="291"/>
      <c r="DX916" s="291"/>
      <c r="DY916" s="291"/>
      <c r="DZ916" s="291"/>
      <c r="EA916" s="291"/>
      <c r="EB916" s="291"/>
      <c r="EC916" s="291"/>
      <c r="ED916" s="291"/>
      <c r="EE916" s="291"/>
      <c r="EF916" s="291"/>
      <c r="EG916" s="291"/>
      <c r="EH916" s="291"/>
      <c r="EI916" s="291"/>
      <c r="EJ916" s="291"/>
      <c r="EK916" s="291"/>
      <c r="EL916" s="291"/>
      <c r="EM916" s="291"/>
      <c r="EN916" s="291"/>
      <c r="EO916" s="291"/>
      <c r="EP916" s="291"/>
      <c r="EQ916" s="291"/>
      <c r="ER916" s="291"/>
      <c r="ES916" s="291"/>
      <c r="ET916" s="291"/>
      <c r="EU916" s="291"/>
      <c r="EV916" s="291"/>
      <c r="EW916" s="291"/>
      <c r="EX916" s="291"/>
      <c r="EY916" s="291"/>
      <c r="EZ916" s="291"/>
      <c r="FA916" s="291"/>
    </row>
    <row r="917" spans="1:157" s="292" customFormat="1" ht="20.25" customHeight="1">
      <c r="A917" s="291"/>
      <c r="H917" s="437"/>
      <c r="I917" s="437"/>
      <c r="J917" s="437"/>
      <c r="K917" s="437"/>
      <c r="N917" s="438"/>
      <c r="O917" s="291"/>
      <c r="P917" s="291"/>
      <c r="Q917" s="291"/>
      <c r="R917" s="291"/>
      <c r="S917" s="291"/>
      <c r="T917" s="291"/>
      <c r="U917" s="291"/>
      <c r="V917" s="291"/>
      <c r="W917" s="291"/>
      <c r="X917" s="291"/>
      <c r="Y917" s="291"/>
      <c r="Z917" s="291"/>
      <c r="AA917" s="291"/>
      <c r="AB917" s="291"/>
      <c r="AC917" s="291"/>
      <c r="AD917" s="291"/>
      <c r="AE917" s="291"/>
      <c r="AF917" s="291"/>
      <c r="AG917" s="291"/>
      <c r="AH917" s="291"/>
      <c r="AI917" s="291"/>
      <c r="AJ917" s="291"/>
      <c r="AK917" s="291"/>
      <c r="AL917" s="291"/>
      <c r="AM917" s="291"/>
      <c r="AN917" s="291"/>
      <c r="AO917" s="291"/>
      <c r="AP917" s="291"/>
      <c r="AQ917" s="291"/>
      <c r="AR917" s="291"/>
      <c r="AS917" s="291"/>
      <c r="AT917" s="291"/>
      <c r="AU917" s="291"/>
      <c r="AV917" s="291"/>
      <c r="AW917" s="291"/>
      <c r="AX917" s="291"/>
      <c r="AY917" s="291"/>
      <c r="AZ917" s="291"/>
      <c r="BA917" s="291"/>
      <c r="BB917" s="291"/>
      <c r="BC917" s="291"/>
      <c r="BD917" s="291"/>
      <c r="BE917" s="291"/>
      <c r="BF917" s="291"/>
      <c r="BG917" s="291"/>
      <c r="BH917" s="291"/>
      <c r="BI917" s="291"/>
      <c r="BJ917" s="291"/>
      <c r="BK917" s="291"/>
      <c r="BL917" s="291"/>
      <c r="BM917" s="291"/>
      <c r="BN917" s="291"/>
      <c r="BO917" s="291"/>
      <c r="BP917" s="291"/>
      <c r="BQ917" s="291"/>
      <c r="BR917" s="291"/>
      <c r="BS917" s="291"/>
      <c r="BT917" s="291"/>
      <c r="BU917" s="291"/>
      <c r="BV917" s="291"/>
      <c r="BW917" s="291"/>
      <c r="BX917" s="291"/>
      <c r="BY917" s="291"/>
      <c r="BZ917" s="291"/>
      <c r="CA917" s="291"/>
      <c r="CB917" s="291"/>
      <c r="CC917" s="291"/>
      <c r="CD917" s="291"/>
      <c r="CE917" s="291"/>
      <c r="CF917" s="291"/>
      <c r="CG917" s="291"/>
      <c r="CH917" s="291"/>
      <c r="CI917" s="291"/>
      <c r="CJ917" s="291"/>
      <c r="CK917" s="291"/>
      <c r="CL917" s="291"/>
      <c r="CM917" s="291"/>
      <c r="CN917" s="291"/>
      <c r="CO917" s="291"/>
      <c r="CP917" s="291"/>
      <c r="CQ917" s="291"/>
      <c r="CR917" s="291"/>
      <c r="CS917" s="291"/>
      <c r="CT917" s="291"/>
      <c r="CU917" s="291"/>
      <c r="CV917" s="291"/>
      <c r="CW917" s="291"/>
      <c r="CX917" s="291"/>
      <c r="CY917" s="291"/>
      <c r="CZ917" s="291"/>
      <c r="DA917" s="291"/>
      <c r="DB917" s="291"/>
      <c r="DC917" s="291"/>
      <c r="DD917" s="291"/>
      <c r="DE917" s="291"/>
      <c r="DF917" s="291"/>
      <c r="DG917" s="291"/>
      <c r="DH917" s="291"/>
      <c r="DI917" s="291"/>
      <c r="DJ917" s="291"/>
      <c r="DK917" s="291"/>
      <c r="DL917" s="291"/>
      <c r="DM917" s="291"/>
      <c r="DN917" s="291"/>
      <c r="DO917" s="291"/>
      <c r="DP917" s="291"/>
      <c r="DQ917" s="291"/>
      <c r="DR917" s="291"/>
      <c r="DS917" s="291"/>
      <c r="DT917" s="291"/>
      <c r="DU917" s="291"/>
      <c r="DV917" s="291"/>
      <c r="DW917" s="291"/>
      <c r="DX917" s="291"/>
      <c r="DY917" s="291"/>
      <c r="DZ917" s="291"/>
      <c r="EA917" s="291"/>
      <c r="EB917" s="291"/>
      <c r="EC917" s="291"/>
      <c r="ED917" s="291"/>
      <c r="EE917" s="291"/>
      <c r="EF917" s="291"/>
      <c r="EG917" s="291"/>
      <c r="EH917" s="291"/>
      <c r="EI917" s="291"/>
      <c r="EJ917" s="291"/>
      <c r="EK917" s="291"/>
      <c r="EL917" s="291"/>
      <c r="EM917" s="291"/>
      <c r="EN917" s="291"/>
      <c r="EO917" s="291"/>
      <c r="EP917" s="291"/>
      <c r="EQ917" s="291"/>
      <c r="ER917" s="291"/>
      <c r="ES917" s="291"/>
      <c r="ET917" s="291"/>
      <c r="EU917" s="291"/>
      <c r="EV917" s="291"/>
      <c r="EW917" s="291"/>
      <c r="EX917" s="291"/>
      <c r="EY917" s="291"/>
      <c r="EZ917" s="291"/>
      <c r="FA917" s="291"/>
    </row>
    <row r="918" spans="1:157" s="292" customFormat="1" ht="20.25" customHeight="1">
      <c r="A918" s="291"/>
      <c r="H918" s="437"/>
      <c r="I918" s="437"/>
      <c r="J918" s="437"/>
      <c r="K918" s="437"/>
      <c r="N918" s="438"/>
      <c r="O918" s="291"/>
      <c r="P918" s="291"/>
      <c r="Q918" s="291"/>
      <c r="R918" s="291"/>
      <c r="S918" s="291"/>
      <c r="T918" s="291"/>
      <c r="U918" s="291"/>
      <c r="V918" s="291"/>
      <c r="W918" s="291"/>
      <c r="X918" s="291"/>
      <c r="Y918" s="291"/>
      <c r="Z918" s="291"/>
      <c r="AA918" s="291"/>
      <c r="AB918" s="291"/>
      <c r="AC918" s="291"/>
      <c r="AD918" s="291"/>
      <c r="AE918" s="291"/>
      <c r="AF918" s="291"/>
      <c r="AG918" s="291"/>
      <c r="AH918" s="291"/>
      <c r="AI918" s="291"/>
      <c r="AJ918" s="291"/>
      <c r="AK918" s="291"/>
      <c r="AL918" s="291"/>
      <c r="AM918" s="291"/>
      <c r="AN918" s="291"/>
      <c r="AO918" s="291"/>
      <c r="AP918" s="291"/>
      <c r="AQ918" s="291"/>
      <c r="AR918" s="291"/>
      <c r="AS918" s="291"/>
      <c r="AT918" s="291"/>
      <c r="AU918" s="291"/>
      <c r="AV918" s="291"/>
      <c r="AW918" s="291"/>
      <c r="AX918" s="291"/>
      <c r="AY918" s="291"/>
      <c r="AZ918" s="291"/>
      <c r="BA918" s="291"/>
      <c r="BB918" s="291"/>
      <c r="BC918" s="291"/>
      <c r="BD918" s="291"/>
      <c r="BE918" s="291"/>
      <c r="BF918" s="291"/>
      <c r="BG918" s="291"/>
      <c r="BH918" s="291"/>
      <c r="BI918" s="291"/>
      <c r="BJ918" s="291"/>
      <c r="BK918" s="291"/>
      <c r="BL918" s="291"/>
      <c r="BM918" s="291"/>
      <c r="BN918" s="291"/>
      <c r="BO918" s="291"/>
      <c r="BP918" s="291"/>
      <c r="BQ918" s="291"/>
      <c r="BR918" s="291"/>
      <c r="BS918" s="291"/>
      <c r="BT918" s="291"/>
      <c r="BU918" s="291"/>
      <c r="BV918" s="291"/>
      <c r="BW918" s="291"/>
      <c r="BX918" s="291"/>
      <c r="BY918" s="291"/>
      <c r="BZ918" s="291"/>
      <c r="CA918" s="291"/>
      <c r="CB918" s="291"/>
      <c r="CC918" s="291"/>
      <c r="CD918" s="291"/>
      <c r="CE918" s="291"/>
      <c r="CF918" s="291"/>
      <c r="CG918" s="291"/>
      <c r="CH918" s="291"/>
      <c r="CI918" s="291"/>
      <c r="CJ918" s="291"/>
      <c r="CK918" s="291"/>
      <c r="CL918" s="291"/>
      <c r="CM918" s="291"/>
      <c r="CN918" s="291"/>
      <c r="CO918" s="291"/>
      <c r="CP918" s="291"/>
      <c r="CQ918" s="291"/>
      <c r="CR918" s="291"/>
      <c r="CS918" s="291"/>
      <c r="CT918" s="291"/>
      <c r="CU918" s="291"/>
      <c r="CV918" s="291"/>
      <c r="CW918" s="291"/>
      <c r="CX918" s="291"/>
      <c r="CY918" s="291"/>
      <c r="CZ918" s="291"/>
      <c r="DA918" s="291"/>
      <c r="DB918" s="291"/>
      <c r="DC918" s="291"/>
      <c r="DD918" s="291"/>
      <c r="DE918" s="291"/>
      <c r="DF918" s="291"/>
      <c r="DG918" s="291"/>
      <c r="DH918" s="291"/>
      <c r="DI918" s="291"/>
      <c r="DJ918" s="291"/>
      <c r="DK918" s="291"/>
      <c r="DL918" s="291"/>
      <c r="DM918" s="291"/>
      <c r="DN918" s="291"/>
      <c r="DO918" s="291"/>
      <c r="DP918" s="291"/>
      <c r="DQ918" s="291"/>
      <c r="DR918" s="291"/>
      <c r="DS918" s="291"/>
      <c r="DT918" s="291"/>
      <c r="DU918" s="291"/>
      <c r="DV918" s="291"/>
      <c r="DW918" s="291"/>
      <c r="DX918" s="291"/>
      <c r="DY918" s="291"/>
      <c r="DZ918" s="291"/>
      <c r="EA918" s="291"/>
      <c r="EB918" s="291"/>
      <c r="EC918" s="291"/>
      <c r="ED918" s="291"/>
      <c r="EE918" s="291"/>
      <c r="EF918" s="291"/>
      <c r="EG918" s="291"/>
      <c r="EH918" s="291"/>
      <c r="EI918" s="291"/>
      <c r="EJ918" s="291"/>
      <c r="EK918" s="291"/>
      <c r="EL918" s="291"/>
      <c r="EM918" s="291"/>
      <c r="EN918" s="291"/>
      <c r="EO918" s="291"/>
      <c r="EP918" s="291"/>
      <c r="EQ918" s="291"/>
      <c r="ER918" s="291"/>
      <c r="ES918" s="291"/>
      <c r="ET918" s="291"/>
      <c r="EU918" s="291"/>
      <c r="EV918" s="291"/>
      <c r="EW918" s="291"/>
      <c r="EX918" s="291"/>
      <c r="EY918" s="291"/>
      <c r="EZ918" s="291"/>
      <c r="FA918" s="291"/>
    </row>
    <row r="919" spans="1:157" s="292" customFormat="1" ht="20.25" customHeight="1">
      <c r="A919" s="291"/>
      <c r="H919" s="437"/>
      <c r="I919" s="437"/>
      <c r="J919" s="437"/>
      <c r="K919" s="437"/>
      <c r="N919" s="438"/>
      <c r="O919" s="291"/>
      <c r="P919" s="291"/>
      <c r="Q919" s="291"/>
      <c r="R919" s="291"/>
      <c r="S919" s="291"/>
      <c r="T919" s="291"/>
      <c r="U919" s="291"/>
      <c r="V919" s="291"/>
      <c r="W919" s="291"/>
      <c r="X919" s="291"/>
      <c r="Y919" s="291"/>
      <c r="Z919" s="291"/>
      <c r="AA919" s="291"/>
      <c r="AB919" s="291"/>
      <c r="AC919" s="291"/>
      <c r="AD919" s="291"/>
      <c r="AE919" s="291"/>
      <c r="AF919" s="291"/>
      <c r="AG919" s="291"/>
      <c r="AH919" s="291"/>
      <c r="AI919" s="291"/>
      <c r="AJ919" s="291"/>
      <c r="AK919" s="291"/>
      <c r="AL919" s="291"/>
      <c r="AM919" s="291"/>
      <c r="AN919" s="291"/>
      <c r="AO919" s="291"/>
      <c r="AP919" s="291"/>
      <c r="AQ919" s="291"/>
      <c r="AR919" s="291"/>
      <c r="AS919" s="291"/>
      <c r="AT919" s="291"/>
      <c r="AU919" s="291"/>
      <c r="AV919" s="291"/>
      <c r="AW919" s="291"/>
      <c r="AX919" s="291"/>
      <c r="AY919" s="291"/>
      <c r="AZ919" s="291"/>
      <c r="BA919" s="291"/>
      <c r="BB919" s="291"/>
      <c r="BC919" s="291"/>
      <c r="BD919" s="291"/>
      <c r="BE919" s="291"/>
      <c r="BF919" s="291"/>
      <c r="BG919" s="291"/>
      <c r="BH919" s="291"/>
      <c r="BI919" s="291"/>
      <c r="BJ919" s="291"/>
      <c r="BK919" s="291"/>
      <c r="BL919" s="291"/>
      <c r="BM919" s="291"/>
      <c r="BN919" s="291"/>
      <c r="BO919" s="291"/>
      <c r="BP919" s="291"/>
      <c r="BQ919" s="291"/>
      <c r="BR919" s="291"/>
      <c r="BS919" s="291"/>
      <c r="BT919" s="291"/>
      <c r="BU919" s="291"/>
      <c r="BV919" s="291"/>
      <c r="BW919" s="291"/>
      <c r="BX919" s="291"/>
      <c r="BY919" s="291"/>
      <c r="BZ919" s="291"/>
      <c r="CA919" s="291"/>
      <c r="CB919" s="291"/>
      <c r="CC919" s="291"/>
      <c r="CD919" s="291"/>
      <c r="CE919" s="291"/>
      <c r="CF919" s="291"/>
      <c r="CG919" s="291"/>
      <c r="CH919" s="291"/>
      <c r="CI919" s="291"/>
      <c r="CJ919" s="291"/>
      <c r="CK919" s="291"/>
      <c r="CL919" s="291"/>
      <c r="CM919" s="291"/>
      <c r="CN919" s="291"/>
      <c r="CO919" s="291"/>
      <c r="CP919" s="291"/>
      <c r="CQ919" s="291"/>
      <c r="CR919" s="291"/>
      <c r="CS919" s="291"/>
      <c r="CT919" s="291"/>
      <c r="CU919" s="291"/>
      <c r="CV919" s="291"/>
      <c r="CW919" s="291"/>
      <c r="CX919" s="291"/>
      <c r="CY919" s="291"/>
      <c r="CZ919" s="291"/>
      <c r="DA919" s="291"/>
      <c r="DB919" s="291"/>
      <c r="DC919" s="291"/>
      <c r="DD919" s="291"/>
      <c r="DE919" s="291"/>
      <c r="DF919" s="291"/>
      <c r="DG919" s="291"/>
      <c r="DH919" s="291"/>
      <c r="DI919" s="291"/>
      <c r="DJ919" s="291"/>
      <c r="DK919" s="291"/>
      <c r="DL919" s="291"/>
      <c r="DM919" s="291"/>
      <c r="DN919" s="291"/>
      <c r="DO919" s="291"/>
      <c r="DP919" s="291"/>
      <c r="DQ919" s="291"/>
      <c r="DR919" s="291"/>
      <c r="DS919" s="291"/>
      <c r="DT919" s="291"/>
      <c r="DU919" s="291"/>
      <c r="DV919" s="291"/>
      <c r="DW919" s="291"/>
      <c r="DX919" s="291"/>
      <c r="DY919" s="291"/>
      <c r="DZ919" s="291"/>
      <c r="EA919" s="291"/>
      <c r="EB919" s="291"/>
      <c r="EC919" s="291"/>
      <c r="ED919" s="291"/>
      <c r="EE919" s="291"/>
      <c r="EF919" s="291"/>
      <c r="EG919" s="291"/>
      <c r="EH919" s="291"/>
      <c r="EI919" s="291"/>
      <c r="EJ919" s="291"/>
      <c r="EK919" s="291"/>
      <c r="EL919" s="291"/>
      <c r="EM919" s="291"/>
      <c r="EN919" s="291"/>
      <c r="EO919" s="291"/>
      <c r="EP919" s="291"/>
      <c r="EQ919" s="291"/>
      <c r="ER919" s="291"/>
      <c r="ES919" s="291"/>
      <c r="ET919" s="291"/>
      <c r="EU919" s="291"/>
      <c r="EV919" s="291"/>
      <c r="EW919" s="291"/>
      <c r="EX919" s="291"/>
      <c r="EY919" s="291"/>
      <c r="EZ919" s="291"/>
      <c r="FA919" s="291"/>
    </row>
    <row r="920" spans="1:157" s="292" customFormat="1" ht="20.25" customHeight="1">
      <c r="A920" s="291"/>
      <c r="H920" s="437"/>
      <c r="I920" s="437"/>
      <c r="J920" s="437"/>
      <c r="K920" s="437"/>
      <c r="N920" s="438"/>
      <c r="O920" s="291"/>
      <c r="P920" s="291"/>
      <c r="Q920" s="291"/>
      <c r="R920" s="291"/>
      <c r="S920" s="291"/>
      <c r="T920" s="291"/>
      <c r="U920" s="291"/>
      <c r="V920" s="291"/>
      <c r="W920" s="291"/>
      <c r="X920" s="291"/>
      <c r="Y920" s="291"/>
      <c r="Z920" s="291"/>
      <c r="AA920" s="291"/>
      <c r="AB920" s="291"/>
      <c r="AC920" s="291"/>
      <c r="AD920" s="291"/>
      <c r="AE920" s="291"/>
      <c r="AF920" s="291"/>
      <c r="AG920" s="291"/>
      <c r="AH920" s="291"/>
      <c r="AI920" s="291"/>
      <c r="AJ920" s="291"/>
      <c r="AK920" s="291"/>
      <c r="AL920" s="291"/>
      <c r="AM920" s="291"/>
      <c r="AN920" s="291"/>
      <c r="AO920" s="291"/>
      <c r="AP920" s="291"/>
      <c r="AQ920" s="291"/>
      <c r="AR920" s="291"/>
      <c r="AS920" s="291"/>
      <c r="AT920" s="291"/>
      <c r="AU920" s="291"/>
      <c r="AV920" s="291"/>
      <c r="AW920" s="291"/>
      <c r="AX920" s="291"/>
      <c r="AY920" s="291"/>
      <c r="AZ920" s="291"/>
      <c r="BA920" s="291"/>
      <c r="BB920" s="291"/>
      <c r="BC920" s="291"/>
      <c r="BD920" s="291"/>
      <c r="BE920" s="291"/>
      <c r="BF920" s="291"/>
      <c r="BG920" s="291"/>
      <c r="BH920" s="291"/>
      <c r="BI920" s="291"/>
      <c r="BJ920" s="291"/>
      <c r="BK920" s="291"/>
      <c r="BL920" s="291"/>
      <c r="BM920" s="291"/>
      <c r="BN920" s="291"/>
      <c r="BO920" s="291"/>
      <c r="BP920" s="291"/>
      <c r="BQ920" s="291"/>
      <c r="BR920" s="291"/>
      <c r="BS920" s="291"/>
      <c r="BT920" s="291"/>
      <c r="BU920" s="291"/>
      <c r="BV920" s="291"/>
      <c r="BW920" s="291"/>
      <c r="BX920" s="291"/>
      <c r="BY920" s="291"/>
      <c r="BZ920" s="291"/>
      <c r="CA920" s="291"/>
      <c r="CB920" s="291"/>
      <c r="CC920" s="291"/>
      <c r="CD920" s="291"/>
      <c r="CE920" s="291"/>
      <c r="CF920" s="291"/>
      <c r="CG920" s="291"/>
      <c r="CH920" s="291"/>
      <c r="CI920" s="291"/>
      <c r="CJ920" s="291"/>
      <c r="CK920" s="291"/>
      <c r="CL920" s="291"/>
      <c r="CM920" s="291"/>
      <c r="CN920" s="291"/>
      <c r="CO920" s="291"/>
      <c r="CP920" s="291"/>
      <c r="CQ920" s="291"/>
      <c r="CR920" s="291"/>
      <c r="CS920" s="291"/>
      <c r="CT920" s="291"/>
      <c r="CU920" s="291"/>
      <c r="CV920" s="291"/>
      <c r="CW920" s="291"/>
      <c r="CX920" s="291"/>
      <c r="CY920" s="291"/>
      <c r="CZ920" s="291"/>
      <c r="DA920" s="291"/>
      <c r="DB920" s="291"/>
      <c r="DC920" s="291"/>
      <c r="DD920" s="291"/>
      <c r="DE920" s="291"/>
      <c r="DF920" s="291"/>
      <c r="DG920" s="291"/>
      <c r="DH920" s="291"/>
      <c r="DI920" s="291"/>
      <c r="DJ920" s="291"/>
      <c r="DK920" s="291"/>
      <c r="DL920" s="291"/>
      <c r="DM920" s="291"/>
      <c r="DN920" s="291"/>
      <c r="DO920" s="291"/>
      <c r="DP920" s="291"/>
      <c r="DQ920" s="291"/>
      <c r="DR920" s="291"/>
      <c r="DS920" s="291"/>
      <c r="DT920" s="291"/>
      <c r="DU920" s="291"/>
      <c r="DV920" s="291"/>
      <c r="DW920" s="291"/>
      <c r="DX920" s="291"/>
      <c r="DY920" s="291"/>
      <c r="DZ920" s="291"/>
      <c r="EA920" s="291"/>
      <c r="EB920" s="291"/>
      <c r="EC920" s="291"/>
      <c r="ED920" s="291"/>
      <c r="EE920" s="291"/>
      <c r="EF920" s="291"/>
      <c r="EG920" s="291"/>
      <c r="EH920" s="291"/>
      <c r="EI920" s="291"/>
      <c r="EJ920" s="291"/>
      <c r="EK920" s="291"/>
      <c r="EL920" s="291"/>
      <c r="EM920" s="291"/>
      <c r="EN920" s="291"/>
      <c r="EO920" s="291"/>
      <c r="EP920" s="291"/>
      <c r="EQ920" s="291"/>
      <c r="ER920" s="291"/>
      <c r="ES920" s="291"/>
      <c r="ET920" s="291"/>
      <c r="EU920" s="291"/>
      <c r="EV920" s="291"/>
      <c r="EW920" s="291"/>
      <c r="EX920" s="291"/>
      <c r="EY920" s="291"/>
      <c r="EZ920" s="291"/>
      <c r="FA920" s="291"/>
    </row>
    <row r="921" spans="1:157" s="292" customFormat="1" ht="20.25" customHeight="1">
      <c r="A921" s="291"/>
      <c r="H921" s="437"/>
      <c r="I921" s="437"/>
      <c r="J921" s="437"/>
      <c r="K921" s="437"/>
      <c r="N921" s="438"/>
      <c r="O921" s="291"/>
      <c r="P921" s="291"/>
      <c r="Q921" s="291"/>
      <c r="R921" s="291"/>
      <c r="S921" s="291"/>
      <c r="T921" s="291"/>
      <c r="U921" s="291"/>
      <c r="V921" s="291"/>
      <c r="W921" s="291"/>
      <c r="X921" s="291"/>
      <c r="Y921" s="291"/>
      <c r="Z921" s="291"/>
      <c r="AA921" s="291"/>
      <c r="AB921" s="291"/>
      <c r="AC921" s="291"/>
      <c r="AD921" s="291"/>
      <c r="AE921" s="291"/>
      <c r="AF921" s="291"/>
      <c r="AG921" s="291"/>
      <c r="AH921" s="291"/>
      <c r="AI921" s="291"/>
      <c r="AJ921" s="291"/>
      <c r="AK921" s="291"/>
      <c r="AL921" s="291"/>
      <c r="AM921" s="291"/>
      <c r="AN921" s="291"/>
      <c r="AO921" s="291"/>
      <c r="AP921" s="291"/>
      <c r="AQ921" s="291"/>
      <c r="AR921" s="291"/>
      <c r="AS921" s="291"/>
      <c r="AT921" s="291"/>
      <c r="AU921" s="291"/>
      <c r="AV921" s="291"/>
      <c r="AW921" s="291"/>
      <c r="AX921" s="291"/>
      <c r="AY921" s="291"/>
      <c r="AZ921" s="291"/>
      <c r="BA921" s="291"/>
      <c r="BB921" s="291"/>
      <c r="BC921" s="291"/>
      <c r="BD921" s="291"/>
      <c r="BE921" s="291"/>
      <c r="BF921" s="291"/>
      <c r="BG921" s="291"/>
      <c r="BH921" s="291"/>
      <c r="BI921" s="291"/>
      <c r="BJ921" s="291"/>
      <c r="BK921" s="291"/>
      <c r="BL921" s="291"/>
      <c r="BM921" s="291"/>
      <c r="BN921" s="291"/>
      <c r="BO921" s="291"/>
      <c r="BP921" s="291"/>
      <c r="BQ921" s="291"/>
      <c r="BR921" s="291"/>
      <c r="BS921" s="291"/>
      <c r="BT921" s="291"/>
      <c r="BU921" s="291"/>
      <c r="BV921" s="291"/>
      <c r="BW921" s="291"/>
      <c r="BX921" s="291"/>
      <c r="BY921" s="291"/>
      <c r="BZ921" s="291"/>
      <c r="CA921" s="291"/>
      <c r="CB921" s="291"/>
      <c r="CC921" s="291"/>
      <c r="CD921" s="291"/>
      <c r="CE921" s="291"/>
      <c r="CF921" s="291"/>
      <c r="CG921" s="291"/>
      <c r="CH921" s="291"/>
      <c r="CI921" s="291"/>
      <c r="CJ921" s="291"/>
      <c r="CK921" s="291"/>
      <c r="CL921" s="291"/>
      <c r="CM921" s="291"/>
      <c r="CN921" s="291"/>
      <c r="CO921" s="291"/>
      <c r="CP921" s="291"/>
      <c r="CQ921" s="291"/>
      <c r="CR921" s="291"/>
      <c r="CS921" s="291"/>
      <c r="CT921" s="291"/>
      <c r="CU921" s="291"/>
      <c r="CV921" s="291"/>
      <c r="CW921" s="291"/>
      <c r="CX921" s="291"/>
      <c r="CY921" s="291"/>
      <c r="CZ921" s="291"/>
      <c r="DA921" s="291"/>
      <c r="DB921" s="291"/>
      <c r="DC921" s="291"/>
      <c r="DD921" s="291"/>
      <c r="DE921" s="291"/>
      <c r="DF921" s="291"/>
      <c r="DG921" s="291"/>
      <c r="DH921" s="291"/>
      <c r="DI921" s="291"/>
      <c r="DJ921" s="291"/>
      <c r="DK921" s="291"/>
      <c r="DL921" s="291"/>
      <c r="DM921" s="291"/>
      <c r="DN921" s="291"/>
      <c r="DO921" s="291"/>
      <c r="DP921" s="291"/>
      <c r="DQ921" s="291"/>
      <c r="DR921" s="291"/>
      <c r="DS921" s="291"/>
      <c r="DT921" s="291"/>
      <c r="DU921" s="291"/>
      <c r="DV921" s="291"/>
      <c r="DW921" s="291"/>
      <c r="DX921" s="291"/>
      <c r="DY921" s="291"/>
      <c r="DZ921" s="291"/>
      <c r="EA921" s="291"/>
      <c r="EB921" s="291"/>
      <c r="EC921" s="291"/>
      <c r="ED921" s="291"/>
      <c r="EE921" s="291"/>
      <c r="EF921" s="291"/>
      <c r="EG921" s="291"/>
      <c r="EH921" s="291"/>
      <c r="EI921" s="291"/>
      <c r="EJ921" s="291"/>
      <c r="EK921" s="291"/>
      <c r="EL921" s="291"/>
      <c r="EM921" s="291"/>
      <c r="EN921" s="291"/>
      <c r="EO921" s="291"/>
      <c r="EP921" s="291"/>
      <c r="EQ921" s="291"/>
      <c r="ER921" s="291"/>
      <c r="ES921" s="291"/>
      <c r="ET921" s="291"/>
      <c r="EU921" s="291"/>
      <c r="EV921" s="291"/>
      <c r="EW921" s="291"/>
      <c r="EX921" s="291"/>
      <c r="EY921" s="291"/>
      <c r="EZ921" s="291"/>
      <c r="FA921" s="291"/>
    </row>
    <row r="922" spans="1:157" s="292" customFormat="1" ht="20.25" customHeight="1">
      <c r="A922" s="291"/>
      <c r="H922" s="437"/>
      <c r="I922" s="437"/>
      <c r="J922" s="437"/>
      <c r="K922" s="437"/>
      <c r="N922" s="438"/>
      <c r="O922" s="291"/>
      <c r="P922" s="291"/>
      <c r="Q922" s="291"/>
      <c r="R922" s="291"/>
      <c r="S922" s="291"/>
      <c r="T922" s="291"/>
      <c r="U922" s="291"/>
      <c r="V922" s="291"/>
      <c r="W922" s="291"/>
      <c r="X922" s="291"/>
      <c r="Y922" s="291"/>
      <c r="Z922" s="291"/>
      <c r="AA922" s="291"/>
      <c r="AB922" s="291"/>
      <c r="AC922" s="291"/>
      <c r="AD922" s="291"/>
      <c r="AE922" s="291"/>
      <c r="AF922" s="291"/>
      <c r="AG922" s="291"/>
      <c r="AH922" s="291"/>
      <c r="AI922" s="291"/>
      <c r="AJ922" s="291"/>
      <c r="AK922" s="291"/>
      <c r="AL922" s="291"/>
      <c r="AM922" s="291"/>
      <c r="AN922" s="291"/>
      <c r="AO922" s="291"/>
      <c r="AP922" s="291"/>
      <c r="AQ922" s="291"/>
      <c r="AR922" s="291"/>
      <c r="AS922" s="291"/>
      <c r="AT922" s="291"/>
      <c r="AU922" s="291"/>
      <c r="AV922" s="291"/>
      <c r="AW922" s="291"/>
      <c r="AX922" s="291"/>
      <c r="AY922" s="291"/>
      <c r="AZ922" s="291"/>
      <c r="BA922" s="291"/>
      <c r="BB922" s="291"/>
      <c r="BC922" s="291"/>
      <c r="BD922" s="291"/>
      <c r="BE922" s="291"/>
      <c r="BF922" s="291"/>
      <c r="BG922" s="291"/>
      <c r="BH922" s="291"/>
      <c r="BI922" s="291"/>
      <c r="BJ922" s="291"/>
      <c r="BK922" s="291"/>
      <c r="BL922" s="291"/>
      <c r="BM922" s="291"/>
      <c r="BN922" s="291"/>
      <c r="BO922" s="291"/>
      <c r="BP922" s="291"/>
      <c r="BQ922" s="291"/>
      <c r="BR922" s="291"/>
      <c r="BS922" s="291"/>
      <c r="BT922" s="291"/>
      <c r="BU922" s="291"/>
      <c r="BV922" s="291"/>
      <c r="BW922" s="291"/>
      <c r="BX922" s="291"/>
      <c r="BY922" s="291"/>
      <c r="BZ922" s="291"/>
      <c r="CA922" s="291"/>
      <c r="CB922" s="291"/>
      <c r="CC922" s="291"/>
      <c r="CD922" s="291"/>
      <c r="CE922" s="291"/>
      <c r="CF922" s="291"/>
      <c r="CG922" s="291"/>
      <c r="CH922" s="291"/>
      <c r="CI922" s="291"/>
      <c r="CJ922" s="291"/>
      <c r="CK922" s="291"/>
      <c r="CL922" s="291"/>
      <c r="CM922" s="291"/>
      <c r="CN922" s="291"/>
      <c r="CO922" s="291"/>
      <c r="CP922" s="291"/>
      <c r="CQ922" s="291"/>
      <c r="CR922" s="291"/>
      <c r="CS922" s="291"/>
      <c r="CT922" s="291"/>
      <c r="CU922" s="291"/>
      <c r="CV922" s="291"/>
      <c r="CW922" s="291"/>
      <c r="CX922" s="291"/>
      <c r="CY922" s="291"/>
      <c r="CZ922" s="291"/>
      <c r="DA922" s="291"/>
      <c r="DB922" s="291"/>
      <c r="DC922" s="291"/>
      <c r="DD922" s="291"/>
      <c r="DE922" s="291"/>
      <c r="DF922" s="291"/>
      <c r="DG922" s="291"/>
      <c r="DH922" s="291"/>
      <c r="DI922" s="291"/>
      <c r="DJ922" s="291"/>
      <c r="DK922" s="291"/>
      <c r="DL922" s="291"/>
      <c r="DM922" s="291"/>
      <c r="DN922" s="291"/>
      <c r="DO922" s="291"/>
      <c r="DP922" s="291"/>
      <c r="DQ922" s="291"/>
      <c r="DR922" s="291"/>
      <c r="DS922" s="291"/>
      <c r="DT922" s="291"/>
      <c r="DU922" s="291"/>
      <c r="DV922" s="291"/>
      <c r="DW922" s="291"/>
      <c r="DX922" s="291"/>
      <c r="DY922" s="291"/>
      <c r="DZ922" s="291"/>
      <c r="EA922" s="291"/>
      <c r="EB922" s="291"/>
      <c r="EC922" s="291"/>
      <c r="ED922" s="291"/>
      <c r="EE922" s="291"/>
      <c r="EF922" s="291"/>
      <c r="EG922" s="291"/>
      <c r="EH922" s="291"/>
      <c r="EI922" s="291"/>
      <c r="EJ922" s="291"/>
      <c r="EK922" s="291"/>
      <c r="EL922" s="291"/>
      <c r="EM922" s="291"/>
      <c r="EN922" s="291"/>
      <c r="EO922" s="291"/>
      <c r="EP922" s="291"/>
      <c r="EQ922" s="291"/>
      <c r="ER922" s="291"/>
      <c r="ES922" s="291"/>
      <c r="ET922" s="291"/>
      <c r="EU922" s="291"/>
      <c r="EV922" s="291"/>
      <c r="EW922" s="291"/>
      <c r="EX922" s="291"/>
      <c r="EY922" s="291"/>
      <c r="EZ922" s="291"/>
      <c r="FA922" s="291"/>
    </row>
    <row r="923" spans="1:157" s="292" customFormat="1" ht="20.25" customHeight="1">
      <c r="A923" s="291"/>
      <c r="H923" s="437"/>
      <c r="I923" s="437"/>
      <c r="J923" s="437"/>
      <c r="K923" s="437"/>
      <c r="N923" s="438"/>
      <c r="O923" s="291"/>
      <c r="P923" s="291"/>
      <c r="Q923" s="291"/>
      <c r="R923" s="291"/>
      <c r="S923" s="291"/>
      <c r="T923" s="291"/>
      <c r="U923" s="291"/>
      <c r="V923" s="291"/>
      <c r="W923" s="291"/>
      <c r="X923" s="291"/>
      <c r="Y923" s="291"/>
      <c r="Z923" s="291"/>
      <c r="AA923" s="291"/>
      <c r="AB923" s="291"/>
      <c r="AC923" s="291"/>
      <c r="AD923" s="291"/>
      <c r="AE923" s="291"/>
      <c r="AF923" s="291"/>
      <c r="AG923" s="291"/>
      <c r="AH923" s="291"/>
      <c r="AI923" s="291"/>
      <c r="AJ923" s="291"/>
      <c r="AK923" s="291"/>
      <c r="AL923" s="291"/>
      <c r="AM923" s="291"/>
      <c r="AN923" s="291"/>
      <c r="AO923" s="291"/>
      <c r="AP923" s="291"/>
      <c r="AQ923" s="291"/>
      <c r="AR923" s="291"/>
      <c r="AS923" s="291"/>
      <c r="AT923" s="291"/>
      <c r="AU923" s="291"/>
      <c r="AV923" s="291"/>
      <c r="AW923" s="291"/>
      <c r="AX923" s="291"/>
      <c r="AY923" s="291"/>
      <c r="AZ923" s="291"/>
      <c r="BA923" s="291"/>
      <c r="BB923" s="291"/>
      <c r="BC923" s="291"/>
      <c r="BD923" s="291"/>
      <c r="BE923" s="291"/>
      <c r="BF923" s="291"/>
      <c r="BG923" s="291"/>
      <c r="BH923" s="291"/>
      <c r="BI923" s="291"/>
      <c r="BJ923" s="291"/>
      <c r="BK923" s="291"/>
      <c r="BL923" s="291"/>
      <c r="BM923" s="291"/>
      <c r="BN923" s="291"/>
      <c r="BO923" s="291"/>
      <c r="BP923" s="291"/>
      <c r="BQ923" s="291"/>
      <c r="BR923" s="291"/>
      <c r="BS923" s="291"/>
      <c r="BT923" s="291"/>
      <c r="BU923" s="291"/>
      <c r="BV923" s="291"/>
      <c r="BW923" s="291"/>
      <c r="BX923" s="291"/>
      <c r="BY923" s="291"/>
      <c r="BZ923" s="291"/>
      <c r="CA923" s="291"/>
      <c r="CB923" s="291"/>
      <c r="CC923" s="291"/>
      <c r="CD923" s="291"/>
      <c r="CE923" s="291"/>
      <c r="CF923" s="291"/>
      <c r="CG923" s="291"/>
      <c r="CH923" s="291"/>
      <c r="CI923" s="291"/>
      <c r="CJ923" s="291"/>
      <c r="CK923" s="291"/>
      <c r="CL923" s="291"/>
      <c r="CM923" s="291"/>
      <c r="CN923" s="291"/>
      <c r="CO923" s="291"/>
      <c r="CP923" s="291"/>
      <c r="CQ923" s="291"/>
      <c r="CR923" s="291"/>
      <c r="CS923" s="291"/>
      <c r="CT923" s="291"/>
      <c r="CU923" s="291"/>
      <c r="CV923" s="291"/>
      <c r="CW923" s="291"/>
      <c r="CX923" s="291"/>
      <c r="CY923" s="291"/>
      <c r="CZ923" s="291"/>
      <c r="DA923" s="291"/>
      <c r="DB923" s="291"/>
      <c r="DC923" s="291"/>
      <c r="DD923" s="291"/>
      <c r="DE923" s="291"/>
      <c r="DF923" s="291"/>
      <c r="DG923" s="291"/>
      <c r="DH923" s="291"/>
      <c r="DI923" s="291"/>
      <c r="DJ923" s="291"/>
      <c r="DK923" s="291"/>
      <c r="DL923" s="291"/>
      <c r="DM923" s="291"/>
      <c r="DN923" s="291"/>
      <c r="DO923" s="291"/>
      <c r="DP923" s="291"/>
      <c r="DQ923" s="291"/>
      <c r="DR923" s="291"/>
      <c r="DS923" s="291"/>
      <c r="DT923" s="291"/>
      <c r="DU923" s="291"/>
      <c r="DV923" s="291"/>
      <c r="DW923" s="291"/>
      <c r="DX923" s="291"/>
      <c r="DY923" s="291"/>
      <c r="DZ923" s="291"/>
      <c r="EA923" s="291"/>
      <c r="EB923" s="291"/>
      <c r="EC923" s="291"/>
      <c r="ED923" s="291"/>
      <c r="EE923" s="291"/>
      <c r="EF923" s="291"/>
      <c r="EG923" s="291"/>
      <c r="EH923" s="291"/>
      <c r="EI923" s="291"/>
      <c r="EJ923" s="291"/>
      <c r="EK923" s="291"/>
      <c r="EL923" s="291"/>
      <c r="EM923" s="291"/>
      <c r="EN923" s="291"/>
      <c r="EO923" s="291"/>
      <c r="EP923" s="291"/>
      <c r="EQ923" s="291"/>
      <c r="ER923" s="291"/>
      <c r="ES923" s="291"/>
      <c r="ET923" s="291"/>
      <c r="EU923" s="291"/>
      <c r="EV923" s="291"/>
      <c r="EW923" s="291"/>
      <c r="EX923" s="291"/>
      <c r="EY923" s="291"/>
      <c r="EZ923" s="291"/>
      <c r="FA923" s="291"/>
    </row>
    <row r="924" spans="1:157" s="292" customFormat="1" ht="20.25" customHeight="1">
      <c r="A924" s="291"/>
      <c r="H924" s="437"/>
      <c r="I924" s="437"/>
      <c r="J924" s="437"/>
      <c r="K924" s="437"/>
      <c r="N924" s="438"/>
      <c r="O924" s="291"/>
      <c r="P924" s="291"/>
      <c r="Q924" s="291"/>
      <c r="R924" s="291"/>
      <c r="S924" s="291"/>
      <c r="T924" s="291"/>
      <c r="U924" s="291"/>
      <c r="V924" s="291"/>
      <c r="W924" s="291"/>
      <c r="X924" s="291"/>
      <c r="Y924" s="291"/>
      <c r="Z924" s="291"/>
      <c r="AA924" s="291"/>
      <c r="AB924" s="291"/>
      <c r="AC924" s="291"/>
      <c r="AD924" s="291"/>
      <c r="AE924" s="291"/>
      <c r="AF924" s="291"/>
      <c r="AG924" s="291"/>
      <c r="AH924" s="291"/>
      <c r="AI924" s="291"/>
      <c r="AJ924" s="291"/>
      <c r="AK924" s="291"/>
      <c r="AL924" s="291"/>
      <c r="AM924" s="291"/>
      <c r="AN924" s="291"/>
      <c r="AO924" s="291"/>
      <c r="AP924" s="291"/>
      <c r="AQ924" s="291"/>
      <c r="AR924" s="291"/>
      <c r="AS924" s="291"/>
      <c r="AT924" s="291"/>
      <c r="AU924" s="291"/>
      <c r="AV924" s="291"/>
      <c r="AW924" s="291"/>
      <c r="AX924" s="291"/>
      <c r="AY924" s="291"/>
      <c r="AZ924" s="291"/>
      <c r="BA924" s="291"/>
      <c r="BB924" s="291"/>
      <c r="BC924" s="291"/>
      <c r="BD924" s="291"/>
      <c r="BE924" s="291"/>
      <c r="BF924" s="291"/>
      <c r="BG924" s="291"/>
      <c r="BH924" s="291"/>
      <c r="BI924" s="291"/>
      <c r="BJ924" s="291"/>
      <c r="BK924" s="291"/>
      <c r="BL924" s="291"/>
      <c r="BM924" s="291"/>
      <c r="BN924" s="291"/>
      <c r="BO924" s="291"/>
      <c r="BP924" s="291"/>
      <c r="BQ924" s="291"/>
      <c r="BR924" s="291"/>
      <c r="BS924" s="291"/>
      <c r="BT924" s="291"/>
      <c r="BU924" s="291"/>
      <c r="BV924" s="291"/>
      <c r="BW924" s="291"/>
      <c r="BX924" s="291"/>
      <c r="BY924" s="291"/>
      <c r="BZ924" s="291"/>
      <c r="CA924" s="291"/>
      <c r="CB924" s="291"/>
      <c r="CC924" s="291"/>
      <c r="CD924" s="291"/>
      <c r="CE924" s="291"/>
      <c r="CF924" s="291"/>
      <c r="CG924" s="291"/>
      <c r="CH924" s="291"/>
      <c r="CI924" s="291"/>
      <c r="CJ924" s="291"/>
      <c r="CK924" s="291"/>
      <c r="CL924" s="291"/>
      <c r="CM924" s="291"/>
      <c r="CN924" s="291"/>
      <c r="CO924" s="291"/>
      <c r="CP924" s="291"/>
      <c r="CQ924" s="291"/>
      <c r="CR924" s="291"/>
      <c r="CS924" s="291"/>
      <c r="CT924" s="291"/>
      <c r="CU924" s="291"/>
      <c r="CV924" s="291"/>
      <c r="CW924" s="291"/>
      <c r="CX924" s="291"/>
      <c r="CY924" s="291"/>
      <c r="CZ924" s="291"/>
      <c r="DA924" s="291"/>
      <c r="DB924" s="291"/>
      <c r="DC924" s="291"/>
      <c r="DD924" s="291"/>
      <c r="DE924" s="291"/>
      <c r="DF924" s="291"/>
      <c r="DG924" s="291"/>
      <c r="DH924" s="291"/>
      <c r="DI924" s="291"/>
      <c r="DJ924" s="291"/>
      <c r="DK924" s="291"/>
      <c r="DL924" s="291"/>
      <c r="DM924" s="291"/>
      <c r="DN924" s="291"/>
      <c r="DO924" s="291"/>
      <c r="DP924" s="291"/>
      <c r="DQ924" s="291"/>
      <c r="DR924" s="291"/>
      <c r="DS924" s="291"/>
      <c r="DT924" s="291"/>
      <c r="DU924" s="291"/>
      <c r="DV924" s="291"/>
      <c r="DW924" s="291"/>
      <c r="DX924" s="291"/>
      <c r="DY924" s="291"/>
      <c r="DZ924" s="291"/>
      <c r="EA924" s="291"/>
      <c r="EB924" s="291"/>
      <c r="EC924" s="291"/>
      <c r="ED924" s="291"/>
      <c r="EE924" s="291"/>
      <c r="EF924" s="291"/>
      <c r="EG924" s="291"/>
      <c r="EH924" s="291"/>
      <c r="EI924" s="291"/>
      <c r="EJ924" s="291"/>
      <c r="EK924" s="291"/>
      <c r="EL924" s="291"/>
      <c r="EM924" s="291"/>
      <c r="EN924" s="291"/>
      <c r="EO924" s="291"/>
      <c r="EP924" s="291"/>
      <c r="EQ924" s="291"/>
      <c r="ER924" s="291"/>
      <c r="ES924" s="291"/>
      <c r="ET924" s="291"/>
      <c r="EU924" s="291"/>
      <c r="EV924" s="291"/>
      <c r="EW924" s="291"/>
      <c r="EX924" s="291"/>
      <c r="EY924" s="291"/>
      <c r="EZ924" s="291"/>
      <c r="FA924" s="291"/>
    </row>
    <row r="925" spans="1:157" s="292" customFormat="1" ht="20.25" customHeight="1">
      <c r="A925" s="291"/>
      <c r="H925" s="437"/>
      <c r="I925" s="437"/>
      <c r="J925" s="437"/>
      <c r="K925" s="437"/>
      <c r="N925" s="438"/>
      <c r="O925" s="291"/>
      <c r="P925" s="291"/>
      <c r="Q925" s="291"/>
      <c r="R925" s="291"/>
      <c r="S925" s="291"/>
      <c r="T925" s="291"/>
      <c r="U925" s="291"/>
      <c r="V925" s="291"/>
      <c r="W925" s="291"/>
      <c r="X925" s="291"/>
      <c r="Y925" s="291"/>
      <c r="Z925" s="291"/>
      <c r="AA925" s="291"/>
      <c r="AB925" s="291"/>
      <c r="AC925" s="291"/>
      <c r="AD925" s="291"/>
      <c r="AE925" s="291"/>
      <c r="AF925" s="291"/>
      <c r="AG925" s="291"/>
      <c r="AH925" s="291"/>
      <c r="AI925" s="291"/>
      <c r="AJ925" s="291"/>
      <c r="AK925" s="291"/>
      <c r="AL925" s="291"/>
      <c r="AM925" s="291"/>
      <c r="AN925" s="291"/>
      <c r="AO925" s="291"/>
      <c r="AP925" s="291"/>
      <c r="AQ925" s="291"/>
      <c r="AR925" s="291"/>
      <c r="AS925" s="291"/>
      <c r="AT925" s="291"/>
      <c r="AU925" s="291"/>
      <c r="AV925" s="291"/>
      <c r="AW925" s="291"/>
      <c r="AX925" s="291"/>
      <c r="AY925" s="291"/>
      <c r="AZ925" s="291"/>
      <c r="BA925" s="291"/>
      <c r="BB925" s="291"/>
      <c r="BC925" s="291"/>
      <c r="BD925" s="291"/>
      <c r="BE925" s="291"/>
      <c r="BF925" s="291"/>
      <c r="BG925" s="291"/>
      <c r="BH925" s="291"/>
      <c r="BI925" s="291"/>
      <c r="BJ925" s="291"/>
      <c r="BK925" s="291"/>
      <c r="BL925" s="291"/>
      <c r="BM925" s="291"/>
      <c r="BN925" s="291"/>
      <c r="BO925" s="291"/>
      <c r="BP925" s="291"/>
      <c r="BQ925" s="291"/>
      <c r="BR925" s="291"/>
      <c r="BS925" s="291"/>
      <c r="BT925" s="291"/>
      <c r="BU925" s="291"/>
      <c r="BV925" s="291"/>
      <c r="BW925" s="291"/>
      <c r="BX925" s="291"/>
      <c r="BY925" s="291"/>
      <c r="BZ925" s="291"/>
      <c r="CA925" s="291"/>
      <c r="CB925" s="291"/>
      <c r="CC925" s="291"/>
      <c r="CD925" s="291"/>
      <c r="CE925" s="291"/>
      <c r="CF925" s="291"/>
      <c r="CG925" s="291"/>
      <c r="CH925" s="291"/>
      <c r="CI925" s="291"/>
      <c r="CJ925" s="291"/>
      <c r="CK925" s="291"/>
      <c r="CL925" s="291"/>
      <c r="CM925" s="291"/>
      <c r="CN925" s="291"/>
      <c r="CO925" s="291"/>
      <c r="CP925" s="291"/>
      <c r="CQ925" s="291"/>
      <c r="CR925" s="291"/>
      <c r="CS925" s="291"/>
      <c r="CT925" s="291"/>
      <c r="CU925" s="291"/>
      <c r="CV925" s="291"/>
      <c r="CW925" s="291"/>
      <c r="CX925" s="291"/>
      <c r="CY925" s="291"/>
      <c r="CZ925" s="291"/>
      <c r="DA925" s="291"/>
      <c r="DB925" s="291"/>
      <c r="DC925" s="291"/>
      <c r="DD925" s="291"/>
      <c r="DE925" s="291"/>
      <c r="DF925" s="291"/>
      <c r="DG925" s="291"/>
      <c r="DH925" s="291"/>
      <c r="DI925" s="291"/>
      <c r="DJ925" s="291"/>
      <c r="DK925" s="291"/>
      <c r="DL925" s="291"/>
      <c r="DM925" s="291"/>
      <c r="DN925" s="291"/>
      <c r="DO925" s="291"/>
      <c r="DP925" s="291"/>
      <c r="DQ925" s="291"/>
      <c r="DR925" s="291"/>
      <c r="DS925" s="291"/>
      <c r="DT925" s="291"/>
      <c r="DU925" s="291"/>
      <c r="DV925" s="291"/>
      <c r="DW925" s="291"/>
      <c r="DX925" s="291"/>
      <c r="DY925" s="291"/>
      <c r="DZ925" s="291"/>
      <c r="EA925" s="291"/>
      <c r="EB925" s="291"/>
      <c r="EC925" s="291"/>
      <c r="ED925" s="291"/>
      <c r="EE925" s="291"/>
      <c r="EF925" s="291"/>
      <c r="EG925" s="291"/>
      <c r="EH925" s="291"/>
      <c r="EI925" s="291"/>
      <c r="EJ925" s="291"/>
      <c r="EK925" s="291"/>
      <c r="EL925" s="291"/>
      <c r="EM925" s="291"/>
      <c r="EN925" s="291"/>
      <c r="EO925" s="291"/>
      <c r="EP925" s="291"/>
      <c r="EQ925" s="291"/>
      <c r="ER925" s="291"/>
      <c r="ES925" s="291"/>
      <c r="ET925" s="291"/>
      <c r="EU925" s="291"/>
      <c r="EV925" s="291"/>
      <c r="EW925" s="291"/>
      <c r="EX925" s="291"/>
      <c r="EY925" s="291"/>
      <c r="EZ925" s="291"/>
      <c r="FA925" s="291"/>
    </row>
    <row r="926" spans="1:157" s="292" customFormat="1" ht="20.25" customHeight="1">
      <c r="A926" s="291"/>
      <c r="H926" s="437"/>
      <c r="I926" s="437"/>
      <c r="J926" s="437"/>
      <c r="K926" s="437"/>
      <c r="N926" s="438"/>
      <c r="O926" s="291"/>
      <c r="P926" s="291"/>
      <c r="Q926" s="291"/>
      <c r="R926" s="291"/>
      <c r="S926" s="291"/>
      <c r="T926" s="291"/>
      <c r="U926" s="291"/>
      <c r="V926" s="291"/>
      <c r="W926" s="291"/>
      <c r="X926" s="291"/>
      <c r="Y926" s="291"/>
      <c r="Z926" s="291"/>
      <c r="AA926" s="291"/>
      <c r="AB926" s="291"/>
      <c r="AC926" s="291"/>
      <c r="AD926" s="291"/>
      <c r="AE926" s="291"/>
      <c r="AF926" s="291"/>
      <c r="AG926" s="291"/>
      <c r="AH926" s="291"/>
      <c r="AI926" s="291"/>
      <c r="AJ926" s="291"/>
      <c r="AK926" s="291"/>
      <c r="AL926" s="291"/>
      <c r="AM926" s="291"/>
      <c r="AN926" s="291"/>
      <c r="AO926" s="291"/>
      <c r="AP926" s="291"/>
      <c r="AQ926" s="291"/>
      <c r="AR926" s="291"/>
      <c r="AS926" s="291"/>
      <c r="AT926" s="291"/>
      <c r="AU926" s="291"/>
      <c r="AV926" s="291"/>
      <c r="AW926" s="291"/>
      <c r="AX926" s="291"/>
      <c r="AY926" s="291"/>
      <c r="AZ926" s="291"/>
      <c r="BA926" s="291"/>
      <c r="BB926" s="291"/>
      <c r="BC926" s="291"/>
      <c r="BD926" s="291"/>
      <c r="BE926" s="291"/>
      <c r="BF926" s="291"/>
      <c r="BG926" s="291"/>
      <c r="BH926" s="291"/>
      <c r="BI926" s="291"/>
      <c r="BJ926" s="291"/>
      <c r="BK926" s="291"/>
      <c r="BL926" s="291"/>
      <c r="BM926" s="291"/>
      <c r="BN926" s="291"/>
      <c r="BO926" s="291"/>
      <c r="BP926" s="291"/>
      <c r="BQ926" s="291"/>
      <c r="BR926" s="291"/>
      <c r="BS926" s="291"/>
      <c r="BT926" s="291"/>
      <c r="BU926" s="291"/>
      <c r="BV926" s="291"/>
      <c r="BW926" s="291"/>
      <c r="BX926" s="291"/>
      <c r="BY926" s="291"/>
      <c r="BZ926" s="291"/>
      <c r="CA926" s="291"/>
      <c r="CB926" s="291"/>
      <c r="CC926" s="291"/>
      <c r="CD926" s="291"/>
      <c r="CE926" s="291"/>
      <c r="CF926" s="291"/>
      <c r="CG926" s="291"/>
      <c r="CH926" s="291"/>
      <c r="CI926" s="291"/>
      <c r="CJ926" s="291"/>
      <c r="CK926" s="291"/>
      <c r="CL926" s="291"/>
      <c r="CM926" s="291"/>
      <c r="CN926" s="291"/>
      <c r="CO926" s="291"/>
      <c r="CP926" s="291"/>
      <c r="CQ926" s="291"/>
      <c r="CR926" s="291"/>
      <c r="CS926" s="291"/>
      <c r="CT926" s="291"/>
      <c r="CU926" s="291"/>
      <c r="CV926" s="291"/>
      <c r="CW926" s="291"/>
      <c r="CX926" s="291"/>
      <c r="CY926" s="291"/>
      <c r="CZ926" s="291"/>
      <c r="DA926" s="291"/>
      <c r="DB926" s="291"/>
      <c r="DC926" s="291"/>
      <c r="DD926" s="291"/>
      <c r="DE926" s="291"/>
      <c r="DF926" s="291"/>
      <c r="DG926" s="291"/>
      <c r="DH926" s="291"/>
      <c r="DI926" s="291"/>
      <c r="DJ926" s="291"/>
      <c r="DK926" s="291"/>
      <c r="DL926" s="291"/>
      <c r="DM926" s="291"/>
      <c r="DN926" s="291"/>
      <c r="DO926" s="291"/>
      <c r="DP926" s="291"/>
      <c r="DQ926" s="291"/>
      <c r="DR926" s="291"/>
      <c r="DS926" s="291"/>
      <c r="DT926" s="291"/>
      <c r="DU926" s="291"/>
      <c r="DV926" s="291"/>
      <c r="DW926" s="291"/>
      <c r="DX926" s="291"/>
      <c r="DY926" s="291"/>
      <c r="DZ926" s="291"/>
      <c r="EA926" s="291"/>
      <c r="EB926" s="291"/>
      <c r="EC926" s="291"/>
      <c r="ED926" s="291"/>
      <c r="EE926" s="291"/>
      <c r="EF926" s="291"/>
      <c r="EG926" s="291"/>
      <c r="EH926" s="291"/>
      <c r="EI926" s="291"/>
      <c r="EJ926" s="291"/>
      <c r="EK926" s="291"/>
      <c r="EL926" s="291"/>
      <c r="EM926" s="291"/>
      <c r="EN926" s="291"/>
      <c r="EO926" s="291"/>
      <c r="EP926" s="291"/>
      <c r="EQ926" s="291"/>
      <c r="ER926" s="291"/>
      <c r="ES926" s="291"/>
      <c r="ET926" s="291"/>
      <c r="EU926" s="291"/>
      <c r="EV926" s="291"/>
      <c r="EW926" s="291"/>
      <c r="EX926" s="291"/>
      <c r="EY926" s="291"/>
      <c r="EZ926" s="291"/>
      <c r="FA926" s="291"/>
    </row>
    <row r="927" spans="1:157" s="292" customFormat="1" ht="20.25" customHeight="1">
      <c r="A927" s="291"/>
      <c r="H927" s="437"/>
      <c r="I927" s="437"/>
      <c r="J927" s="437"/>
      <c r="K927" s="437"/>
      <c r="N927" s="438"/>
      <c r="O927" s="291"/>
      <c r="P927" s="291"/>
      <c r="Q927" s="291"/>
      <c r="R927" s="291"/>
      <c r="S927" s="291"/>
      <c r="T927" s="291"/>
      <c r="U927" s="291"/>
      <c r="V927" s="291"/>
      <c r="W927" s="291"/>
      <c r="X927" s="291"/>
      <c r="Y927" s="291"/>
      <c r="Z927" s="291"/>
      <c r="AA927" s="291"/>
      <c r="AB927" s="291"/>
      <c r="AC927" s="291"/>
      <c r="AD927" s="291"/>
      <c r="AE927" s="291"/>
      <c r="AF927" s="291"/>
      <c r="AG927" s="291"/>
      <c r="AH927" s="291"/>
      <c r="AI927" s="291"/>
      <c r="AJ927" s="291"/>
      <c r="AK927" s="291"/>
      <c r="AL927" s="291"/>
      <c r="AM927" s="291"/>
      <c r="AN927" s="291"/>
      <c r="AO927" s="291"/>
      <c r="AP927" s="291"/>
      <c r="AQ927" s="291"/>
      <c r="AR927" s="291"/>
      <c r="AS927" s="291"/>
      <c r="AT927" s="291"/>
      <c r="AU927" s="291"/>
      <c r="AV927" s="291"/>
      <c r="AW927" s="291"/>
      <c r="AX927" s="291"/>
      <c r="AY927" s="291"/>
      <c r="AZ927" s="291"/>
      <c r="BA927" s="291"/>
      <c r="BB927" s="291"/>
      <c r="BC927" s="291"/>
      <c r="BD927" s="291"/>
      <c r="BE927" s="291"/>
      <c r="BF927" s="291"/>
      <c r="BG927" s="291"/>
      <c r="BH927" s="291"/>
      <c r="BI927" s="291"/>
      <c r="BJ927" s="291"/>
      <c r="BK927" s="291"/>
      <c r="BL927" s="291"/>
      <c r="BM927" s="291"/>
      <c r="BN927" s="291"/>
      <c r="BO927" s="291"/>
      <c r="BP927" s="291"/>
      <c r="BQ927" s="291"/>
      <c r="BR927" s="291"/>
      <c r="BS927" s="291"/>
      <c r="BT927" s="291"/>
      <c r="BU927" s="291"/>
      <c r="BV927" s="291"/>
      <c r="BW927" s="291"/>
      <c r="BX927" s="291"/>
      <c r="BY927" s="291"/>
      <c r="BZ927" s="291"/>
      <c r="CA927" s="291"/>
      <c r="CB927" s="291"/>
      <c r="CC927" s="291"/>
      <c r="CD927" s="291"/>
      <c r="CE927" s="291"/>
      <c r="CF927" s="291"/>
      <c r="CG927" s="291"/>
      <c r="CH927" s="291"/>
      <c r="CI927" s="291"/>
      <c r="CJ927" s="291"/>
      <c r="CK927" s="291"/>
      <c r="CL927" s="291"/>
      <c r="CM927" s="291"/>
      <c r="CN927" s="291"/>
      <c r="CO927" s="291"/>
      <c r="CP927" s="291"/>
      <c r="CQ927" s="291"/>
      <c r="CR927" s="291"/>
      <c r="CS927" s="291"/>
      <c r="CT927" s="291"/>
      <c r="CU927" s="291"/>
      <c r="CV927" s="291"/>
      <c r="CW927" s="291"/>
      <c r="CX927" s="291"/>
      <c r="CY927" s="291"/>
      <c r="CZ927" s="291"/>
      <c r="DA927" s="291"/>
      <c r="DB927" s="291"/>
      <c r="DC927" s="291"/>
      <c r="DD927" s="291"/>
      <c r="DE927" s="291"/>
      <c r="DF927" s="291"/>
      <c r="DG927" s="291"/>
      <c r="DH927" s="291"/>
      <c r="DI927" s="291"/>
      <c r="DJ927" s="291"/>
      <c r="DK927" s="291"/>
      <c r="DL927" s="291"/>
      <c r="DM927" s="291"/>
      <c r="DN927" s="291"/>
      <c r="DO927" s="291"/>
      <c r="DP927" s="291"/>
      <c r="DQ927" s="291"/>
      <c r="DR927" s="291"/>
      <c r="DS927" s="291"/>
      <c r="DT927" s="291"/>
      <c r="DU927" s="291"/>
      <c r="DV927" s="291"/>
      <c r="DW927" s="291"/>
      <c r="DX927" s="291"/>
      <c r="DY927" s="291"/>
      <c r="DZ927" s="291"/>
      <c r="EA927" s="291"/>
      <c r="EB927" s="291"/>
      <c r="EC927" s="291"/>
      <c r="ED927" s="291"/>
      <c r="EE927" s="291"/>
      <c r="EF927" s="291"/>
      <c r="EG927" s="291"/>
      <c r="EH927" s="291"/>
      <c r="EI927" s="291"/>
      <c r="EJ927" s="291"/>
      <c r="EK927" s="291"/>
      <c r="EL927" s="291"/>
      <c r="EM927" s="291"/>
      <c r="EN927" s="291"/>
      <c r="EO927" s="291"/>
      <c r="EP927" s="291"/>
      <c r="EQ927" s="291"/>
      <c r="ER927" s="291"/>
      <c r="ES927" s="291"/>
      <c r="ET927" s="291"/>
      <c r="EU927" s="291"/>
      <c r="EV927" s="291"/>
      <c r="EW927" s="291"/>
      <c r="EX927" s="291"/>
      <c r="EY927" s="291"/>
      <c r="EZ927" s="291"/>
      <c r="FA927" s="291"/>
    </row>
    <row r="928" spans="1:157" s="292" customFormat="1" ht="20.25" customHeight="1">
      <c r="A928" s="291"/>
      <c r="H928" s="437"/>
      <c r="I928" s="437"/>
      <c r="J928" s="437"/>
      <c r="K928" s="437"/>
      <c r="N928" s="438"/>
      <c r="O928" s="291"/>
      <c r="P928" s="291"/>
      <c r="Q928" s="291"/>
      <c r="R928" s="291"/>
      <c r="S928" s="291"/>
      <c r="T928" s="291"/>
      <c r="U928" s="291"/>
      <c r="V928" s="291"/>
      <c r="W928" s="291"/>
      <c r="X928" s="291"/>
      <c r="Y928" s="291"/>
      <c r="Z928" s="291"/>
      <c r="AA928" s="291"/>
      <c r="AB928" s="291"/>
      <c r="AC928" s="291"/>
      <c r="AD928" s="291"/>
      <c r="AE928" s="291"/>
      <c r="AF928" s="291"/>
      <c r="AG928" s="291"/>
      <c r="AH928" s="291"/>
      <c r="AI928" s="291"/>
      <c r="AJ928" s="291"/>
      <c r="AK928" s="291"/>
      <c r="AL928" s="291"/>
      <c r="AM928" s="291"/>
      <c r="AN928" s="291"/>
      <c r="AO928" s="291"/>
      <c r="AP928" s="291"/>
      <c r="AQ928" s="291"/>
      <c r="AR928" s="291"/>
      <c r="AS928" s="291"/>
      <c r="AT928" s="291"/>
      <c r="AU928" s="291"/>
      <c r="AV928" s="291"/>
      <c r="AW928" s="291"/>
      <c r="AX928" s="291"/>
      <c r="AY928" s="291"/>
      <c r="AZ928" s="291"/>
      <c r="BA928" s="291"/>
      <c r="BB928" s="291"/>
      <c r="BC928" s="291"/>
      <c r="BD928" s="291"/>
      <c r="BE928" s="291"/>
      <c r="BF928" s="291"/>
      <c r="BG928" s="291"/>
      <c r="BH928" s="291"/>
      <c r="BI928" s="291"/>
      <c r="BJ928" s="291"/>
      <c r="BK928" s="291"/>
      <c r="BL928" s="291"/>
      <c r="BM928" s="291"/>
      <c r="BN928" s="291"/>
      <c r="BO928" s="291"/>
      <c r="BP928" s="291"/>
      <c r="BQ928" s="291"/>
      <c r="BR928" s="291"/>
      <c r="BS928" s="291"/>
      <c r="BT928" s="291"/>
      <c r="BU928" s="291"/>
      <c r="BV928" s="291"/>
      <c r="BW928" s="291"/>
      <c r="BX928" s="291"/>
      <c r="BY928" s="291"/>
      <c r="BZ928" s="291"/>
      <c r="CA928" s="291"/>
      <c r="CB928" s="291"/>
      <c r="CC928" s="291"/>
      <c r="CD928" s="291"/>
      <c r="CE928" s="291"/>
      <c r="CF928" s="291"/>
      <c r="CG928" s="291"/>
      <c r="CH928" s="291"/>
      <c r="CI928" s="291"/>
      <c r="CJ928" s="291"/>
      <c r="CK928" s="291"/>
      <c r="CL928" s="291"/>
      <c r="CM928" s="291"/>
      <c r="CN928" s="291"/>
      <c r="CO928" s="291"/>
      <c r="CP928" s="291"/>
      <c r="CQ928" s="291"/>
      <c r="CR928" s="291"/>
      <c r="CS928" s="291"/>
      <c r="CT928" s="291"/>
      <c r="CU928" s="291"/>
      <c r="CV928" s="291"/>
      <c r="CW928" s="291"/>
      <c r="CX928" s="291"/>
      <c r="CY928" s="291"/>
      <c r="CZ928" s="291"/>
      <c r="DA928" s="291"/>
      <c r="DB928" s="291"/>
      <c r="DC928" s="291"/>
      <c r="DD928" s="291"/>
      <c r="DE928" s="291"/>
      <c r="DF928" s="291"/>
      <c r="DG928" s="291"/>
      <c r="DH928" s="291"/>
      <c r="DI928" s="291"/>
      <c r="DJ928" s="291"/>
      <c r="DK928" s="291"/>
      <c r="DL928" s="291"/>
      <c r="DM928" s="291"/>
      <c r="DN928" s="291"/>
      <c r="DO928" s="291"/>
      <c r="DP928" s="291"/>
      <c r="DQ928" s="291"/>
      <c r="DR928" s="291"/>
      <c r="DS928" s="291"/>
      <c r="DT928" s="291"/>
      <c r="DU928" s="291"/>
      <c r="DV928" s="291"/>
      <c r="DW928" s="291"/>
      <c r="DX928" s="291"/>
      <c r="DY928" s="291"/>
      <c r="DZ928" s="291"/>
      <c r="EA928" s="291"/>
      <c r="EB928" s="291"/>
      <c r="EC928" s="291"/>
      <c r="ED928" s="291"/>
      <c r="EE928" s="291"/>
      <c r="EF928" s="291"/>
      <c r="EG928" s="291"/>
      <c r="EH928" s="291"/>
      <c r="EI928" s="291"/>
      <c r="EJ928" s="291"/>
      <c r="EK928" s="291"/>
      <c r="EL928" s="291"/>
      <c r="EM928" s="291"/>
      <c r="EN928" s="291"/>
      <c r="EO928" s="291"/>
      <c r="EP928" s="291"/>
      <c r="EQ928" s="291"/>
      <c r="ER928" s="291"/>
      <c r="ES928" s="291"/>
      <c r="ET928" s="291"/>
      <c r="EU928" s="291"/>
      <c r="EV928" s="291"/>
      <c r="EW928" s="291"/>
      <c r="EX928" s="291"/>
      <c r="EY928" s="291"/>
      <c r="EZ928" s="291"/>
      <c r="FA928" s="291"/>
    </row>
    <row r="929" spans="1:157" s="292" customFormat="1" ht="20.25" customHeight="1">
      <c r="A929" s="291"/>
      <c r="H929" s="437"/>
      <c r="I929" s="437"/>
      <c r="J929" s="437"/>
      <c r="K929" s="437"/>
      <c r="N929" s="438"/>
      <c r="O929" s="291"/>
      <c r="P929" s="291"/>
      <c r="Q929" s="291"/>
      <c r="R929" s="291"/>
      <c r="S929" s="291"/>
      <c r="T929" s="291"/>
      <c r="U929" s="291"/>
      <c r="V929" s="291"/>
      <c r="W929" s="291"/>
      <c r="X929" s="291"/>
      <c r="Y929" s="291"/>
      <c r="Z929" s="291"/>
      <c r="AA929" s="291"/>
      <c r="AB929" s="291"/>
      <c r="AC929" s="291"/>
      <c r="AD929" s="291"/>
      <c r="AE929" s="291"/>
      <c r="AF929" s="291"/>
      <c r="AG929" s="291"/>
      <c r="AH929" s="291"/>
      <c r="AI929" s="291"/>
      <c r="AJ929" s="291"/>
      <c r="AK929" s="291"/>
      <c r="AL929" s="291"/>
      <c r="AM929" s="291"/>
      <c r="AN929" s="291"/>
      <c r="AO929" s="291"/>
      <c r="AP929" s="291"/>
      <c r="AQ929" s="291"/>
      <c r="AR929" s="291"/>
      <c r="AS929" s="291"/>
      <c r="AT929" s="291"/>
      <c r="AU929" s="291"/>
      <c r="AV929" s="291"/>
      <c r="AW929" s="291"/>
      <c r="AX929" s="291"/>
      <c r="AY929" s="291"/>
      <c r="AZ929" s="291"/>
      <c r="BA929" s="291"/>
      <c r="BB929" s="291"/>
      <c r="BC929" s="291"/>
      <c r="BD929" s="291"/>
      <c r="BE929" s="291"/>
      <c r="BF929" s="291"/>
      <c r="BG929" s="291"/>
      <c r="BH929" s="291"/>
      <c r="BI929" s="291"/>
      <c r="BJ929" s="291"/>
      <c r="BK929" s="291"/>
      <c r="BL929" s="291"/>
      <c r="BM929" s="291"/>
      <c r="BN929" s="291"/>
      <c r="BO929" s="291"/>
      <c r="BP929" s="291"/>
      <c r="BQ929" s="291"/>
      <c r="BR929" s="291"/>
      <c r="BS929" s="291"/>
      <c r="BT929" s="291"/>
      <c r="BU929" s="291"/>
      <c r="BV929" s="291"/>
      <c r="BW929" s="291"/>
      <c r="BX929" s="291"/>
      <c r="BY929" s="291"/>
      <c r="BZ929" s="291"/>
      <c r="CA929" s="291"/>
      <c r="CB929" s="291"/>
      <c r="CC929" s="291"/>
      <c r="CD929" s="291"/>
      <c r="CE929" s="291"/>
      <c r="CF929" s="291"/>
      <c r="CG929" s="291"/>
      <c r="CH929" s="291"/>
      <c r="CI929" s="291"/>
      <c r="CJ929" s="291"/>
      <c r="CK929" s="291"/>
      <c r="CL929" s="291"/>
      <c r="CM929" s="291"/>
      <c r="CN929" s="291"/>
      <c r="CO929" s="291"/>
      <c r="CP929" s="291"/>
      <c r="CQ929" s="291"/>
      <c r="CR929" s="291"/>
      <c r="CS929" s="291"/>
      <c r="CT929" s="291"/>
      <c r="CU929" s="291"/>
      <c r="CV929" s="291"/>
      <c r="CW929" s="291"/>
      <c r="CX929" s="291"/>
      <c r="CY929" s="291"/>
      <c r="CZ929" s="291"/>
      <c r="DA929" s="291"/>
      <c r="DB929" s="291"/>
      <c r="DC929" s="291"/>
      <c r="DD929" s="291"/>
      <c r="DE929" s="291"/>
      <c r="DF929" s="291"/>
      <c r="DG929" s="291"/>
      <c r="DH929" s="291"/>
      <c r="DI929" s="291"/>
      <c r="DJ929" s="291"/>
      <c r="DK929" s="291"/>
      <c r="DL929" s="291"/>
      <c r="DM929" s="291"/>
      <c r="DN929" s="291"/>
      <c r="DO929" s="291"/>
      <c r="DP929" s="291"/>
      <c r="DQ929" s="291"/>
      <c r="DR929" s="291"/>
      <c r="DS929" s="291"/>
      <c r="DT929" s="291"/>
      <c r="DU929" s="291"/>
      <c r="DV929" s="291"/>
      <c r="DW929" s="291"/>
      <c r="DX929" s="291"/>
      <c r="DY929" s="291"/>
      <c r="DZ929" s="291"/>
      <c r="EA929" s="291"/>
      <c r="EB929" s="291"/>
      <c r="EC929" s="291"/>
      <c r="ED929" s="291"/>
      <c r="EE929" s="291"/>
      <c r="EF929" s="291"/>
      <c r="EG929" s="291"/>
      <c r="EH929" s="291"/>
      <c r="EI929" s="291"/>
      <c r="EJ929" s="291"/>
      <c r="EK929" s="291"/>
      <c r="EL929" s="291"/>
      <c r="EM929" s="291"/>
      <c r="EN929" s="291"/>
      <c r="EO929" s="291"/>
      <c r="EP929" s="291"/>
      <c r="EQ929" s="291"/>
      <c r="ER929" s="291"/>
      <c r="ES929" s="291"/>
      <c r="ET929" s="291"/>
      <c r="EU929" s="291"/>
      <c r="EV929" s="291"/>
      <c r="EW929" s="291"/>
      <c r="EX929" s="291"/>
      <c r="EY929" s="291"/>
      <c r="EZ929" s="291"/>
      <c r="FA929" s="291"/>
    </row>
    <row r="930" spans="1:157" s="292" customFormat="1" ht="20.25" customHeight="1">
      <c r="A930" s="291"/>
      <c r="H930" s="437"/>
      <c r="I930" s="437"/>
      <c r="J930" s="437"/>
      <c r="K930" s="437"/>
      <c r="N930" s="438"/>
      <c r="O930" s="291"/>
      <c r="P930" s="291"/>
      <c r="Q930" s="291"/>
      <c r="R930" s="291"/>
      <c r="S930" s="291"/>
      <c r="T930" s="291"/>
      <c r="U930" s="291"/>
      <c r="V930" s="291"/>
      <c r="W930" s="291"/>
      <c r="X930" s="291"/>
      <c r="Y930" s="291"/>
      <c r="Z930" s="291"/>
      <c r="AA930" s="291"/>
      <c r="AB930" s="291"/>
      <c r="AC930" s="291"/>
      <c r="AD930" s="291"/>
      <c r="AE930" s="291"/>
      <c r="AF930" s="291"/>
      <c r="AG930" s="291"/>
      <c r="AH930" s="291"/>
      <c r="AI930" s="291"/>
      <c r="AJ930" s="291"/>
      <c r="AK930" s="291"/>
      <c r="AL930" s="291"/>
      <c r="AM930" s="291"/>
      <c r="AN930" s="291"/>
      <c r="AO930" s="291"/>
      <c r="AP930" s="291"/>
      <c r="AQ930" s="291"/>
      <c r="AR930" s="291"/>
      <c r="AS930" s="291"/>
      <c r="AT930" s="291"/>
      <c r="AU930" s="291"/>
      <c r="AV930" s="291"/>
      <c r="AW930" s="291"/>
      <c r="AX930" s="291"/>
      <c r="AY930" s="291"/>
      <c r="AZ930" s="291"/>
      <c r="BA930" s="291"/>
      <c r="BB930" s="291"/>
      <c r="BC930" s="291"/>
      <c r="BD930" s="291"/>
      <c r="BE930" s="291"/>
      <c r="BF930" s="291"/>
      <c r="BG930" s="291"/>
      <c r="BH930" s="291"/>
      <c r="BI930" s="291"/>
      <c r="BJ930" s="291"/>
      <c r="BK930" s="291"/>
      <c r="BL930" s="291"/>
      <c r="BM930" s="291"/>
      <c r="BN930" s="291"/>
      <c r="BO930" s="291"/>
      <c r="BP930" s="291"/>
      <c r="BQ930" s="291"/>
      <c r="BR930" s="291"/>
      <c r="BS930" s="291"/>
      <c r="BT930" s="291"/>
      <c r="BU930" s="291"/>
      <c r="BV930" s="291"/>
      <c r="BW930" s="291"/>
      <c r="BX930" s="291"/>
      <c r="BY930" s="291"/>
      <c r="BZ930" s="291"/>
      <c r="CA930" s="291"/>
      <c r="CB930" s="291"/>
      <c r="CC930" s="291"/>
      <c r="CD930" s="291"/>
      <c r="CE930" s="291"/>
      <c r="CF930" s="291"/>
      <c r="CG930" s="291"/>
      <c r="CH930" s="291"/>
      <c r="CI930" s="291"/>
      <c r="CJ930" s="291"/>
      <c r="CK930" s="291"/>
      <c r="CL930" s="291"/>
      <c r="CM930" s="291"/>
      <c r="CN930" s="291"/>
      <c r="CO930" s="291"/>
      <c r="CP930" s="291"/>
      <c r="CQ930" s="291"/>
      <c r="CR930" s="291"/>
      <c r="CS930" s="291"/>
      <c r="CT930" s="291"/>
      <c r="CU930" s="291"/>
      <c r="CV930" s="291"/>
      <c r="CW930" s="291"/>
      <c r="CX930" s="291"/>
      <c r="CY930" s="291"/>
      <c r="CZ930" s="291"/>
      <c r="DA930" s="291"/>
      <c r="DB930" s="291"/>
      <c r="DC930" s="291"/>
      <c r="DD930" s="291"/>
      <c r="DE930" s="291"/>
      <c r="DF930" s="291"/>
      <c r="DG930" s="291"/>
      <c r="DH930" s="291"/>
      <c r="DI930" s="291"/>
      <c r="DJ930" s="291"/>
      <c r="DK930" s="291"/>
      <c r="DL930" s="291"/>
      <c r="DM930" s="291"/>
      <c r="DN930" s="291"/>
      <c r="DO930" s="291"/>
      <c r="DP930" s="291"/>
      <c r="DQ930" s="291"/>
      <c r="DR930" s="291"/>
      <c r="DS930" s="291"/>
      <c r="DT930" s="291"/>
      <c r="DU930" s="291"/>
      <c r="DV930" s="291"/>
      <c r="DW930" s="291"/>
      <c r="DX930" s="291"/>
      <c r="DY930" s="291"/>
      <c r="DZ930" s="291"/>
      <c r="EA930" s="291"/>
      <c r="EB930" s="291"/>
      <c r="EC930" s="291"/>
      <c r="ED930" s="291"/>
      <c r="EE930" s="291"/>
      <c r="EF930" s="291"/>
      <c r="EG930" s="291"/>
      <c r="EH930" s="291"/>
      <c r="EI930" s="291"/>
      <c r="EJ930" s="291"/>
      <c r="EK930" s="291"/>
      <c r="EL930" s="291"/>
      <c r="EM930" s="291"/>
      <c r="EN930" s="291"/>
      <c r="EO930" s="291"/>
      <c r="EP930" s="291"/>
      <c r="EQ930" s="291"/>
      <c r="ER930" s="291"/>
      <c r="ES930" s="291"/>
      <c r="ET930" s="291"/>
      <c r="EU930" s="291"/>
      <c r="EV930" s="291"/>
      <c r="EW930" s="291"/>
      <c r="EX930" s="291"/>
      <c r="EY930" s="291"/>
      <c r="EZ930" s="291"/>
      <c r="FA930" s="291"/>
    </row>
    <row r="931" spans="1:157" s="292" customFormat="1" ht="20.25" customHeight="1">
      <c r="A931" s="291"/>
      <c r="H931" s="437"/>
      <c r="I931" s="437"/>
      <c r="J931" s="437"/>
      <c r="K931" s="437"/>
      <c r="N931" s="438"/>
      <c r="O931" s="291"/>
      <c r="P931" s="291"/>
      <c r="Q931" s="291"/>
      <c r="R931" s="291"/>
      <c r="S931" s="291"/>
      <c r="T931" s="291"/>
      <c r="U931" s="291"/>
      <c r="V931" s="291"/>
      <c r="W931" s="291"/>
      <c r="X931" s="291"/>
      <c r="Y931" s="291"/>
      <c r="Z931" s="291"/>
      <c r="AA931" s="291"/>
      <c r="AB931" s="291"/>
      <c r="AC931" s="291"/>
      <c r="AD931" s="291"/>
      <c r="AE931" s="291"/>
      <c r="AF931" s="291"/>
      <c r="AG931" s="291"/>
      <c r="AH931" s="291"/>
      <c r="AI931" s="291"/>
      <c r="AJ931" s="291"/>
      <c r="AK931" s="291"/>
      <c r="AL931" s="291"/>
      <c r="AM931" s="291"/>
      <c r="AN931" s="291"/>
      <c r="AO931" s="291"/>
      <c r="AP931" s="291"/>
      <c r="AQ931" s="291"/>
      <c r="AR931" s="291"/>
      <c r="AS931" s="291"/>
      <c r="AT931" s="291"/>
      <c r="AU931" s="291"/>
      <c r="AV931" s="291"/>
      <c r="AW931" s="291"/>
      <c r="AX931" s="291"/>
      <c r="AY931" s="291"/>
      <c r="AZ931" s="291"/>
      <c r="BA931" s="291"/>
      <c r="BB931" s="291"/>
      <c r="BC931" s="291"/>
      <c r="BD931" s="291"/>
      <c r="BE931" s="291"/>
      <c r="BF931" s="291"/>
      <c r="BG931" s="291"/>
      <c r="BH931" s="291"/>
      <c r="BI931" s="291"/>
      <c r="BJ931" s="291"/>
      <c r="BK931" s="291"/>
      <c r="BL931" s="291"/>
      <c r="BM931" s="291"/>
      <c r="BN931" s="291"/>
      <c r="BO931" s="291"/>
      <c r="BP931" s="291"/>
      <c r="BQ931" s="291"/>
      <c r="BR931" s="291"/>
      <c r="BS931" s="291"/>
      <c r="BT931" s="291"/>
      <c r="BU931" s="291"/>
      <c r="BV931" s="291"/>
      <c r="BW931" s="291"/>
      <c r="BX931" s="291"/>
      <c r="BY931" s="291"/>
      <c r="BZ931" s="291"/>
      <c r="CA931" s="291"/>
      <c r="CB931" s="291"/>
      <c r="CC931" s="291"/>
      <c r="CD931" s="291"/>
      <c r="CE931" s="291"/>
      <c r="CF931" s="291"/>
      <c r="CG931" s="291"/>
      <c r="CH931" s="291"/>
      <c r="CI931" s="291"/>
      <c r="CJ931" s="291"/>
      <c r="CK931" s="291"/>
      <c r="CL931" s="291"/>
      <c r="CM931" s="291"/>
      <c r="CN931" s="291"/>
      <c r="CO931" s="291"/>
      <c r="CP931" s="291"/>
      <c r="CQ931" s="291"/>
      <c r="CR931" s="291"/>
      <c r="CS931" s="291"/>
      <c r="CT931" s="291"/>
      <c r="CU931" s="291"/>
      <c r="CV931" s="291"/>
      <c r="CW931" s="291"/>
      <c r="CX931" s="291"/>
      <c r="CY931" s="291"/>
      <c r="CZ931" s="291"/>
      <c r="DA931" s="291"/>
      <c r="DB931" s="291"/>
      <c r="DC931" s="291"/>
      <c r="DD931" s="291"/>
      <c r="DE931" s="291"/>
      <c r="DF931" s="291"/>
      <c r="DG931" s="291"/>
      <c r="DH931" s="291"/>
      <c r="DI931" s="291"/>
      <c r="DJ931" s="291"/>
      <c r="DK931" s="291"/>
      <c r="DL931" s="291"/>
      <c r="DM931" s="291"/>
      <c r="DN931" s="291"/>
      <c r="DO931" s="291"/>
      <c r="DP931" s="291"/>
      <c r="DQ931" s="291"/>
      <c r="DR931" s="291"/>
      <c r="DS931" s="291"/>
      <c r="DT931" s="291"/>
      <c r="DU931" s="291"/>
      <c r="DV931" s="291"/>
      <c r="DW931" s="291"/>
      <c r="DX931" s="291"/>
      <c r="DY931" s="291"/>
      <c r="DZ931" s="291"/>
      <c r="EA931" s="291"/>
      <c r="EB931" s="291"/>
      <c r="EC931" s="291"/>
      <c r="ED931" s="291"/>
      <c r="EE931" s="291"/>
      <c r="EF931" s="291"/>
      <c r="EG931" s="291"/>
      <c r="EH931" s="291"/>
      <c r="EI931" s="291"/>
      <c r="EJ931" s="291"/>
      <c r="EK931" s="291"/>
      <c r="EL931" s="291"/>
      <c r="EM931" s="291"/>
      <c r="EN931" s="291"/>
      <c r="EO931" s="291"/>
      <c r="EP931" s="291"/>
      <c r="EQ931" s="291"/>
      <c r="ER931" s="291"/>
      <c r="ES931" s="291"/>
      <c r="ET931" s="291"/>
      <c r="EU931" s="291"/>
      <c r="EV931" s="291"/>
      <c r="EW931" s="291"/>
      <c r="EX931" s="291"/>
      <c r="EY931" s="291"/>
      <c r="EZ931" s="291"/>
      <c r="FA931" s="291"/>
    </row>
    <row r="932" spans="1:157" s="292" customFormat="1" ht="20.25" customHeight="1">
      <c r="A932" s="291"/>
      <c r="H932" s="437"/>
      <c r="I932" s="437"/>
      <c r="J932" s="437"/>
      <c r="K932" s="437"/>
      <c r="N932" s="438"/>
      <c r="O932" s="291"/>
      <c r="P932" s="291"/>
      <c r="Q932" s="291"/>
      <c r="R932" s="291"/>
      <c r="S932" s="291"/>
      <c r="T932" s="291"/>
      <c r="U932" s="291"/>
      <c r="V932" s="291"/>
      <c r="W932" s="291"/>
      <c r="X932" s="291"/>
      <c r="Y932" s="291"/>
      <c r="Z932" s="291"/>
      <c r="AA932" s="291"/>
      <c r="AB932" s="291"/>
      <c r="AC932" s="291"/>
      <c r="AD932" s="291"/>
      <c r="AE932" s="291"/>
      <c r="AF932" s="291"/>
      <c r="AG932" s="291"/>
      <c r="AH932" s="291"/>
      <c r="AI932" s="291"/>
      <c r="AJ932" s="291"/>
      <c r="AK932" s="291"/>
      <c r="AL932" s="291"/>
      <c r="AM932" s="291"/>
      <c r="AN932" s="291"/>
      <c r="AO932" s="291"/>
      <c r="AP932" s="291"/>
      <c r="AQ932" s="291"/>
      <c r="AR932" s="291"/>
      <c r="AS932" s="291"/>
      <c r="AT932" s="291"/>
      <c r="AU932" s="291"/>
      <c r="AV932" s="291"/>
      <c r="AW932" s="291"/>
      <c r="AX932" s="291"/>
      <c r="AY932" s="291"/>
      <c r="AZ932" s="291"/>
      <c r="BA932" s="291"/>
      <c r="BB932" s="291"/>
      <c r="BC932" s="291"/>
      <c r="BD932" s="291"/>
      <c r="BE932" s="291"/>
      <c r="BF932" s="291"/>
      <c r="BG932" s="291"/>
      <c r="BH932" s="291"/>
      <c r="BI932" s="291"/>
      <c r="BJ932" s="291"/>
      <c r="BK932" s="291"/>
      <c r="BL932" s="291"/>
      <c r="BM932" s="291"/>
      <c r="BN932" s="291"/>
      <c r="BO932" s="291"/>
      <c r="BP932" s="291"/>
      <c r="BQ932" s="291"/>
      <c r="BR932" s="291"/>
      <c r="BS932" s="291"/>
      <c r="BT932" s="291"/>
      <c r="BU932" s="291"/>
      <c r="BV932" s="291"/>
      <c r="BW932" s="291"/>
      <c r="BX932" s="291"/>
      <c r="BY932" s="291"/>
      <c r="BZ932" s="291"/>
      <c r="CA932" s="291"/>
      <c r="CB932" s="291"/>
      <c r="CC932" s="291"/>
      <c r="CD932" s="291"/>
      <c r="CE932" s="291"/>
      <c r="CF932" s="291"/>
      <c r="CG932" s="291"/>
      <c r="CH932" s="291"/>
      <c r="CI932" s="291"/>
      <c r="CJ932" s="291"/>
      <c r="CK932" s="291"/>
      <c r="CL932" s="291"/>
      <c r="CM932" s="291"/>
      <c r="CN932" s="291"/>
      <c r="CO932" s="291"/>
      <c r="CP932" s="291"/>
      <c r="CQ932" s="291"/>
      <c r="CR932" s="291"/>
      <c r="CS932" s="291"/>
      <c r="CT932" s="291"/>
      <c r="CU932" s="291"/>
      <c r="CV932" s="291"/>
      <c r="CW932" s="291"/>
      <c r="CX932" s="291"/>
      <c r="CY932" s="291"/>
      <c r="CZ932" s="291"/>
      <c r="DA932" s="291"/>
      <c r="DB932" s="291"/>
      <c r="DC932" s="291"/>
      <c r="DD932" s="291"/>
      <c r="DE932" s="291"/>
      <c r="DF932" s="291"/>
      <c r="DG932" s="291"/>
      <c r="DH932" s="291"/>
      <c r="DI932" s="291"/>
      <c r="DJ932" s="291"/>
      <c r="DK932" s="291"/>
      <c r="DL932" s="291"/>
      <c r="DM932" s="291"/>
      <c r="DN932" s="291"/>
      <c r="DO932" s="291"/>
      <c r="DP932" s="291"/>
      <c r="DQ932" s="291"/>
      <c r="DR932" s="291"/>
      <c r="DS932" s="291"/>
      <c r="DT932" s="291"/>
      <c r="DU932" s="291"/>
      <c r="DV932" s="291"/>
      <c r="DW932" s="291"/>
      <c r="DX932" s="291"/>
      <c r="DY932" s="291"/>
      <c r="DZ932" s="291"/>
      <c r="EA932" s="291"/>
      <c r="EB932" s="291"/>
      <c r="EC932" s="291"/>
      <c r="ED932" s="291"/>
      <c r="EE932" s="291"/>
      <c r="EF932" s="291"/>
      <c r="EG932" s="291"/>
      <c r="EH932" s="291"/>
      <c r="EI932" s="291"/>
      <c r="EJ932" s="291"/>
      <c r="EK932" s="291"/>
      <c r="EL932" s="291"/>
      <c r="EM932" s="291"/>
      <c r="EN932" s="291"/>
      <c r="EO932" s="291"/>
      <c r="EP932" s="291"/>
      <c r="EQ932" s="291"/>
      <c r="ER932" s="291"/>
      <c r="ES932" s="291"/>
      <c r="ET932" s="291"/>
      <c r="EU932" s="291"/>
      <c r="EV932" s="291"/>
      <c r="EW932" s="291"/>
      <c r="EX932" s="291"/>
      <c r="EY932" s="291"/>
      <c r="EZ932" s="291"/>
      <c r="FA932" s="291"/>
    </row>
    <row r="933" spans="1:157" s="292" customFormat="1" ht="20.25" customHeight="1">
      <c r="A933" s="291"/>
      <c r="H933" s="437"/>
      <c r="I933" s="437"/>
      <c r="J933" s="437"/>
      <c r="K933" s="437"/>
      <c r="N933" s="438"/>
      <c r="O933" s="291"/>
      <c r="P933" s="291"/>
      <c r="Q933" s="291"/>
      <c r="R933" s="291"/>
      <c r="S933" s="291"/>
      <c r="T933" s="291"/>
      <c r="U933" s="291"/>
      <c r="V933" s="291"/>
      <c r="W933" s="291"/>
      <c r="X933" s="291"/>
      <c r="Y933" s="291"/>
      <c r="Z933" s="291"/>
      <c r="AA933" s="291"/>
      <c r="AB933" s="291"/>
      <c r="AC933" s="291"/>
      <c r="AD933" s="291"/>
      <c r="AE933" s="291"/>
      <c r="AF933" s="291"/>
      <c r="AG933" s="291"/>
      <c r="AH933" s="291"/>
      <c r="AI933" s="291"/>
      <c r="AJ933" s="291"/>
      <c r="AK933" s="291"/>
      <c r="AL933" s="291"/>
      <c r="AM933" s="291"/>
      <c r="AN933" s="291"/>
      <c r="AO933" s="291"/>
      <c r="AP933" s="291"/>
      <c r="AQ933" s="291"/>
      <c r="AR933" s="291"/>
      <c r="AS933" s="291"/>
      <c r="AT933" s="291"/>
      <c r="AU933" s="291"/>
      <c r="AV933" s="291"/>
      <c r="AW933" s="291"/>
      <c r="AX933" s="291"/>
      <c r="AY933" s="291"/>
      <c r="AZ933" s="291"/>
      <c r="BA933" s="291"/>
      <c r="BB933" s="291"/>
      <c r="BC933" s="291"/>
      <c r="BD933" s="291"/>
      <c r="BE933" s="291"/>
      <c r="BF933" s="291"/>
      <c r="BG933" s="291"/>
      <c r="BH933" s="291"/>
      <c r="BI933" s="291"/>
      <c r="BJ933" s="291"/>
      <c r="BK933" s="291"/>
      <c r="BL933" s="291"/>
      <c r="BM933" s="291"/>
      <c r="BN933" s="291"/>
      <c r="BO933" s="291"/>
      <c r="BP933" s="291"/>
      <c r="BQ933" s="291"/>
      <c r="BR933" s="291"/>
      <c r="BS933" s="291"/>
      <c r="BT933" s="291"/>
      <c r="BU933" s="291"/>
      <c r="BV933" s="291"/>
      <c r="BW933" s="291"/>
      <c r="BX933" s="291"/>
      <c r="BY933" s="291"/>
      <c r="BZ933" s="291"/>
      <c r="CA933" s="291"/>
      <c r="CB933" s="291"/>
      <c r="CC933" s="291"/>
      <c r="CD933" s="291"/>
      <c r="CE933" s="291"/>
      <c r="CF933" s="291"/>
      <c r="CG933" s="291"/>
      <c r="CH933" s="291"/>
      <c r="CI933" s="291"/>
      <c r="CJ933" s="291"/>
      <c r="CK933" s="291"/>
      <c r="CL933" s="291"/>
      <c r="CM933" s="291"/>
      <c r="CN933" s="291"/>
      <c r="CO933" s="291"/>
      <c r="CP933" s="291"/>
      <c r="CQ933" s="291"/>
      <c r="CR933" s="291"/>
      <c r="CS933" s="291"/>
      <c r="CT933" s="291"/>
      <c r="CU933" s="291"/>
      <c r="CV933" s="291"/>
      <c r="CW933" s="291"/>
      <c r="CX933" s="291"/>
      <c r="CY933" s="291"/>
      <c r="CZ933" s="291"/>
      <c r="DA933" s="291"/>
      <c r="DB933" s="291"/>
      <c r="DC933" s="291"/>
      <c r="DD933" s="291"/>
      <c r="DE933" s="291"/>
      <c r="DF933" s="291"/>
      <c r="DG933" s="291"/>
      <c r="DH933" s="291"/>
      <c r="DI933" s="291"/>
      <c r="DJ933" s="291"/>
      <c r="DK933" s="291"/>
      <c r="DL933" s="291"/>
      <c r="DM933" s="291"/>
      <c r="DN933" s="291"/>
      <c r="DO933" s="291"/>
      <c r="DP933" s="291"/>
      <c r="DQ933" s="291"/>
      <c r="DR933" s="291"/>
      <c r="DS933" s="291"/>
      <c r="DT933" s="291"/>
      <c r="DU933" s="291"/>
      <c r="DV933" s="291"/>
      <c r="DW933" s="291"/>
      <c r="DX933" s="291"/>
      <c r="DY933" s="291"/>
      <c r="DZ933" s="291"/>
      <c r="EA933" s="291"/>
      <c r="EB933" s="291"/>
      <c r="EC933" s="291"/>
      <c r="ED933" s="291"/>
      <c r="EE933" s="291"/>
      <c r="EF933" s="291"/>
      <c r="EG933" s="291"/>
      <c r="EH933" s="291"/>
      <c r="EI933" s="291"/>
      <c r="EJ933" s="291"/>
      <c r="EK933" s="291"/>
      <c r="EL933" s="291"/>
      <c r="EM933" s="291"/>
      <c r="EN933" s="291"/>
      <c r="EO933" s="291"/>
      <c r="EP933" s="291"/>
      <c r="EQ933" s="291"/>
      <c r="ER933" s="291"/>
      <c r="ES933" s="291"/>
      <c r="ET933" s="291"/>
      <c r="EU933" s="291"/>
      <c r="EV933" s="291"/>
      <c r="EW933" s="291"/>
      <c r="EX933" s="291"/>
      <c r="EY933" s="291"/>
      <c r="EZ933" s="291"/>
      <c r="FA933" s="291"/>
    </row>
    <row r="934" spans="1:157" s="292" customFormat="1" ht="20.25" customHeight="1">
      <c r="A934" s="291"/>
      <c r="H934" s="437"/>
      <c r="I934" s="437"/>
      <c r="J934" s="437"/>
      <c r="K934" s="437"/>
      <c r="N934" s="438"/>
      <c r="O934" s="291"/>
      <c r="P934" s="291"/>
      <c r="Q934" s="291"/>
      <c r="R934" s="291"/>
      <c r="S934" s="291"/>
      <c r="T934" s="291"/>
      <c r="U934" s="291"/>
      <c r="V934" s="291"/>
      <c r="W934" s="291"/>
      <c r="X934" s="291"/>
      <c r="Y934" s="291"/>
      <c r="Z934" s="291"/>
      <c r="AA934" s="291"/>
      <c r="AB934" s="291"/>
      <c r="AC934" s="291"/>
      <c r="AD934" s="291"/>
      <c r="AE934" s="291"/>
      <c r="AF934" s="291"/>
      <c r="AG934" s="291"/>
      <c r="AH934" s="291"/>
      <c r="AI934" s="291"/>
      <c r="AJ934" s="291"/>
      <c r="AK934" s="291"/>
      <c r="AL934" s="291"/>
      <c r="AM934" s="291"/>
      <c r="AN934" s="291"/>
      <c r="AO934" s="291"/>
      <c r="AP934" s="291"/>
      <c r="AQ934" s="291"/>
      <c r="AR934" s="291"/>
      <c r="AS934" s="291"/>
      <c r="AT934" s="291"/>
      <c r="AU934" s="291"/>
      <c r="AV934" s="291"/>
      <c r="AW934" s="291"/>
      <c r="AX934" s="291"/>
      <c r="AY934" s="291"/>
      <c r="AZ934" s="291"/>
      <c r="BA934" s="291"/>
      <c r="BB934" s="291"/>
      <c r="BC934" s="291"/>
      <c r="BD934" s="291"/>
      <c r="BE934" s="291"/>
      <c r="BF934" s="291"/>
      <c r="BG934" s="291"/>
      <c r="BH934" s="291"/>
      <c r="BI934" s="291"/>
      <c r="BJ934" s="291"/>
      <c r="BK934" s="291"/>
      <c r="BL934" s="291"/>
      <c r="BM934" s="291"/>
      <c r="BN934" s="291"/>
      <c r="BO934" s="291"/>
      <c r="BP934" s="291"/>
      <c r="BQ934" s="291"/>
      <c r="BR934" s="291"/>
      <c r="BS934" s="291"/>
      <c r="BT934" s="291"/>
      <c r="BU934" s="291"/>
      <c r="BV934" s="291"/>
      <c r="BW934" s="291"/>
      <c r="BX934" s="291"/>
      <c r="BY934" s="291"/>
      <c r="BZ934" s="291"/>
      <c r="CA934" s="291"/>
      <c r="CB934" s="291"/>
      <c r="CC934" s="291"/>
      <c r="CD934" s="291"/>
      <c r="CE934" s="291"/>
      <c r="CF934" s="291"/>
      <c r="CG934" s="291"/>
      <c r="CH934" s="291"/>
      <c r="CI934" s="291"/>
      <c r="CJ934" s="291"/>
      <c r="CK934" s="291"/>
      <c r="CL934" s="291"/>
      <c r="CM934" s="291"/>
      <c r="CN934" s="291"/>
      <c r="CO934" s="291"/>
      <c r="CP934" s="291"/>
      <c r="CQ934" s="291"/>
      <c r="CR934" s="291"/>
      <c r="CS934" s="291"/>
      <c r="CT934" s="291"/>
      <c r="CU934" s="291"/>
      <c r="CV934" s="291"/>
      <c r="CW934" s="291"/>
      <c r="CX934" s="291"/>
      <c r="CY934" s="291"/>
      <c r="CZ934" s="291"/>
      <c r="DA934" s="291"/>
      <c r="DB934" s="291"/>
      <c r="DC934" s="291"/>
      <c r="DD934" s="291"/>
      <c r="DE934" s="291"/>
      <c r="DF934" s="291"/>
      <c r="DG934" s="291"/>
      <c r="DH934" s="291"/>
      <c r="DI934" s="291"/>
      <c r="DJ934" s="291"/>
      <c r="DK934" s="291"/>
      <c r="DL934" s="291"/>
      <c r="DM934" s="291"/>
      <c r="DN934" s="291"/>
      <c r="DO934" s="291"/>
      <c r="DP934" s="291"/>
      <c r="DQ934" s="291"/>
      <c r="DR934" s="291"/>
      <c r="DS934" s="291"/>
      <c r="DT934" s="291"/>
      <c r="DU934" s="291"/>
      <c r="DV934" s="291"/>
      <c r="DW934" s="291"/>
      <c r="DX934" s="291"/>
      <c r="DY934" s="291"/>
      <c r="DZ934" s="291"/>
      <c r="EA934" s="291"/>
      <c r="EB934" s="291"/>
      <c r="EC934" s="291"/>
      <c r="ED934" s="291"/>
      <c r="EE934" s="291"/>
      <c r="EF934" s="291"/>
      <c r="EG934" s="291"/>
      <c r="EH934" s="291"/>
      <c r="EI934" s="291"/>
      <c r="EJ934" s="291"/>
      <c r="EK934" s="291"/>
      <c r="EL934" s="291"/>
      <c r="EM934" s="291"/>
      <c r="EN934" s="291"/>
      <c r="EO934" s="291"/>
      <c r="EP934" s="291"/>
      <c r="EQ934" s="291"/>
      <c r="ER934" s="291"/>
      <c r="ES934" s="291"/>
      <c r="ET934" s="291"/>
      <c r="EU934" s="291"/>
      <c r="EV934" s="291"/>
      <c r="EW934" s="291"/>
      <c r="EX934" s="291"/>
      <c r="EY934" s="291"/>
      <c r="EZ934" s="291"/>
      <c r="FA934" s="291"/>
    </row>
    <row r="935" spans="1:157" s="292" customFormat="1" ht="20.25" customHeight="1">
      <c r="A935" s="291"/>
      <c r="H935" s="437"/>
      <c r="I935" s="437"/>
      <c r="J935" s="437"/>
      <c r="K935" s="437"/>
      <c r="N935" s="438"/>
      <c r="O935" s="291"/>
      <c r="P935" s="291"/>
      <c r="Q935" s="291"/>
      <c r="R935" s="291"/>
      <c r="S935" s="291"/>
      <c r="T935" s="291"/>
      <c r="U935" s="291"/>
      <c r="V935" s="291"/>
      <c r="W935" s="291"/>
      <c r="X935" s="291"/>
      <c r="Y935" s="291"/>
      <c r="Z935" s="291"/>
      <c r="AA935" s="291"/>
      <c r="AB935" s="291"/>
      <c r="AC935" s="291"/>
      <c r="AD935" s="291"/>
      <c r="AE935" s="291"/>
      <c r="AF935" s="291"/>
      <c r="AG935" s="291"/>
      <c r="AH935" s="291"/>
      <c r="AI935" s="291"/>
      <c r="AJ935" s="291"/>
      <c r="AK935" s="291"/>
      <c r="AL935" s="291"/>
      <c r="AM935" s="291"/>
      <c r="AN935" s="291"/>
      <c r="AO935" s="291"/>
      <c r="AP935" s="291"/>
      <c r="AQ935" s="291"/>
      <c r="AR935" s="291"/>
      <c r="AS935" s="291"/>
      <c r="AT935" s="291"/>
      <c r="AU935" s="291"/>
      <c r="AV935" s="291"/>
      <c r="AW935" s="291"/>
      <c r="AX935" s="291"/>
      <c r="AY935" s="291"/>
      <c r="AZ935" s="291"/>
      <c r="BA935" s="291"/>
      <c r="BB935" s="291"/>
      <c r="BC935" s="291"/>
      <c r="BD935" s="291"/>
      <c r="BE935" s="291"/>
      <c r="BF935" s="291"/>
      <c r="BG935" s="291"/>
      <c r="BH935" s="291"/>
      <c r="BI935" s="291"/>
      <c r="BJ935" s="291"/>
      <c r="BK935" s="291"/>
      <c r="BL935" s="291"/>
      <c r="BM935" s="291"/>
      <c r="BN935" s="291"/>
      <c r="BO935" s="291"/>
      <c r="BP935" s="291"/>
      <c r="BQ935" s="291"/>
      <c r="BR935" s="291"/>
      <c r="BS935" s="291"/>
      <c r="BT935" s="291"/>
      <c r="BU935" s="291"/>
      <c r="BV935" s="291"/>
      <c r="BW935" s="291"/>
      <c r="BX935" s="291"/>
      <c r="BY935" s="291"/>
      <c r="BZ935" s="291"/>
      <c r="CA935" s="291"/>
      <c r="CB935" s="291"/>
      <c r="CC935" s="291"/>
      <c r="CD935" s="291"/>
      <c r="CE935" s="291"/>
      <c r="CF935" s="291"/>
      <c r="CG935" s="291"/>
      <c r="CH935" s="291"/>
      <c r="CI935" s="291"/>
      <c r="CJ935" s="291"/>
      <c r="CK935" s="291"/>
      <c r="CL935" s="291"/>
      <c r="CM935" s="291"/>
      <c r="CN935" s="291"/>
      <c r="CO935" s="291"/>
      <c r="CP935" s="291"/>
      <c r="CQ935" s="291"/>
      <c r="CR935" s="291"/>
      <c r="CS935" s="291"/>
      <c r="CT935" s="291"/>
      <c r="CU935" s="291"/>
      <c r="CV935" s="291"/>
      <c r="CW935" s="291"/>
      <c r="CX935" s="291"/>
      <c r="CY935" s="291"/>
      <c r="CZ935" s="291"/>
      <c r="DA935" s="291"/>
      <c r="DB935" s="291"/>
      <c r="DC935" s="291"/>
      <c r="DD935" s="291"/>
      <c r="DE935" s="291"/>
      <c r="DF935" s="291"/>
      <c r="DG935" s="291"/>
      <c r="DH935" s="291"/>
      <c r="DI935" s="291"/>
      <c r="DJ935" s="291"/>
      <c r="DK935" s="291"/>
      <c r="DL935" s="291"/>
      <c r="DM935" s="291"/>
      <c r="DN935" s="291"/>
      <c r="DO935" s="291"/>
      <c r="DP935" s="291"/>
      <c r="DQ935" s="291"/>
      <c r="DR935" s="291"/>
      <c r="DS935" s="291"/>
      <c r="DT935" s="291"/>
      <c r="DU935" s="291"/>
      <c r="DV935" s="291"/>
      <c r="DW935" s="291"/>
      <c r="DX935" s="291"/>
      <c r="DY935" s="291"/>
      <c r="DZ935" s="291"/>
      <c r="EA935" s="291"/>
      <c r="EB935" s="291"/>
      <c r="EC935" s="291"/>
      <c r="ED935" s="291"/>
      <c r="EE935" s="291"/>
      <c r="EF935" s="291"/>
      <c r="EG935" s="291"/>
      <c r="EH935" s="291"/>
      <c r="EI935" s="291"/>
      <c r="EJ935" s="291"/>
      <c r="EK935" s="291"/>
      <c r="EL935" s="291"/>
      <c r="EM935" s="291"/>
      <c r="EN935" s="291"/>
      <c r="EO935" s="291"/>
      <c r="EP935" s="291"/>
      <c r="EQ935" s="291"/>
      <c r="ER935" s="291"/>
      <c r="ES935" s="291"/>
      <c r="ET935" s="291"/>
      <c r="EU935" s="291"/>
      <c r="EV935" s="291"/>
      <c r="EW935" s="291"/>
      <c r="EX935" s="291"/>
      <c r="EY935" s="291"/>
      <c r="EZ935" s="291"/>
      <c r="FA935" s="291"/>
    </row>
    <row r="936" spans="1:157" s="292" customFormat="1" ht="20.25" customHeight="1">
      <c r="A936" s="291"/>
      <c r="H936" s="437"/>
      <c r="I936" s="437"/>
      <c r="J936" s="437"/>
      <c r="K936" s="437"/>
      <c r="N936" s="438"/>
      <c r="O936" s="291"/>
      <c r="P936" s="291"/>
      <c r="Q936" s="291"/>
      <c r="R936" s="291"/>
      <c r="S936" s="291"/>
      <c r="T936" s="291"/>
      <c r="U936" s="291"/>
      <c r="V936" s="291"/>
      <c r="W936" s="291"/>
      <c r="X936" s="291"/>
      <c r="Y936" s="291"/>
      <c r="Z936" s="291"/>
      <c r="AA936" s="291"/>
      <c r="AB936" s="291"/>
      <c r="AC936" s="291"/>
      <c r="AD936" s="291"/>
      <c r="AE936" s="291"/>
      <c r="AF936" s="291"/>
      <c r="AG936" s="291"/>
      <c r="AH936" s="291"/>
      <c r="AI936" s="291"/>
      <c r="AJ936" s="291"/>
      <c r="AK936" s="291"/>
      <c r="AL936" s="291"/>
      <c r="AM936" s="291"/>
      <c r="AN936" s="291"/>
      <c r="AO936" s="291"/>
      <c r="AP936" s="291"/>
      <c r="AQ936" s="291"/>
      <c r="AR936" s="291"/>
      <c r="AS936" s="291"/>
      <c r="AT936" s="291"/>
      <c r="AU936" s="291"/>
      <c r="AV936" s="291"/>
      <c r="AW936" s="291"/>
      <c r="AX936" s="291"/>
      <c r="AY936" s="291"/>
      <c r="AZ936" s="291"/>
      <c r="BA936" s="291"/>
      <c r="BB936" s="291"/>
      <c r="BC936" s="291"/>
      <c r="BD936" s="291"/>
      <c r="BE936" s="291"/>
      <c r="BF936" s="291"/>
      <c r="BG936" s="291"/>
      <c r="BH936" s="291"/>
      <c r="BI936" s="291"/>
      <c r="BJ936" s="291"/>
      <c r="BK936" s="291"/>
      <c r="BL936" s="291"/>
      <c r="BM936" s="291"/>
      <c r="BN936" s="291"/>
      <c r="BO936" s="291"/>
      <c r="BP936" s="291"/>
      <c r="BQ936" s="291"/>
      <c r="BR936" s="291"/>
      <c r="BS936" s="291"/>
      <c r="BT936" s="291"/>
      <c r="BU936" s="291"/>
      <c r="BV936" s="291"/>
      <c r="BW936" s="291"/>
      <c r="BX936" s="291"/>
      <c r="BY936" s="291"/>
      <c r="BZ936" s="291"/>
      <c r="CA936" s="291"/>
      <c r="CB936" s="291"/>
      <c r="CC936" s="291"/>
      <c r="CD936" s="291"/>
      <c r="CE936" s="291"/>
      <c r="CF936" s="291"/>
      <c r="CG936" s="291"/>
      <c r="CH936" s="291"/>
      <c r="CI936" s="291"/>
      <c r="CJ936" s="291"/>
      <c r="CK936" s="291"/>
      <c r="CL936" s="291"/>
      <c r="CM936" s="291"/>
      <c r="CN936" s="291"/>
      <c r="CO936" s="291"/>
      <c r="CP936" s="291"/>
      <c r="CQ936" s="291"/>
      <c r="CR936" s="291"/>
      <c r="CS936" s="291"/>
      <c r="CT936" s="291"/>
      <c r="CU936" s="291"/>
      <c r="CV936" s="291"/>
      <c r="CW936" s="291"/>
      <c r="CX936" s="291"/>
      <c r="CY936" s="291"/>
      <c r="CZ936" s="291"/>
      <c r="DA936" s="291"/>
      <c r="DB936" s="291"/>
      <c r="DC936" s="291"/>
      <c r="DD936" s="291"/>
      <c r="DE936" s="291"/>
      <c r="DF936" s="291"/>
      <c r="DG936" s="291"/>
      <c r="DH936" s="291"/>
      <c r="DI936" s="291"/>
      <c r="DJ936" s="291"/>
      <c r="DK936" s="291"/>
      <c r="DL936" s="291"/>
      <c r="DM936" s="291"/>
      <c r="DN936" s="291"/>
      <c r="DO936" s="291"/>
      <c r="DP936" s="291"/>
      <c r="DQ936" s="291"/>
      <c r="DR936" s="291"/>
      <c r="DS936" s="291"/>
      <c r="DT936" s="291"/>
      <c r="DU936" s="291"/>
      <c r="DV936" s="291"/>
      <c r="DW936" s="291"/>
      <c r="DX936" s="291"/>
      <c r="DY936" s="291"/>
      <c r="DZ936" s="291"/>
      <c r="EA936" s="291"/>
      <c r="EB936" s="291"/>
      <c r="EC936" s="291"/>
      <c r="ED936" s="291"/>
      <c r="EE936" s="291"/>
      <c r="EF936" s="291"/>
      <c r="EG936" s="291"/>
      <c r="EH936" s="291"/>
      <c r="EI936" s="291"/>
      <c r="EJ936" s="291"/>
      <c r="EK936" s="291"/>
      <c r="EL936" s="291"/>
      <c r="EM936" s="291"/>
      <c r="EN936" s="291"/>
      <c r="EO936" s="291"/>
      <c r="EP936" s="291"/>
      <c r="EQ936" s="291"/>
      <c r="ER936" s="291"/>
      <c r="ES936" s="291"/>
      <c r="ET936" s="291"/>
      <c r="EU936" s="291"/>
      <c r="EV936" s="291"/>
      <c r="EW936" s="291"/>
      <c r="EX936" s="291"/>
      <c r="EY936" s="291"/>
      <c r="EZ936" s="291"/>
      <c r="FA936" s="291"/>
    </row>
    <row r="937" spans="1:157" s="292" customFormat="1" ht="20.25" customHeight="1">
      <c r="A937" s="291"/>
      <c r="H937" s="437"/>
      <c r="I937" s="437"/>
      <c r="J937" s="437"/>
      <c r="K937" s="437"/>
      <c r="N937" s="438"/>
      <c r="O937" s="291"/>
      <c r="P937" s="291"/>
      <c r="Q937" s="291"/>
      <c r="R937" s="291"/>
      <c r="S937" s="291"/>
      <c r="T937" s="291"/>
      <c r="U937" s="291"/>
      <c r="V937" s="291"/>
      <c r="W937" s="291"/>
      <c r="X937" s="291"/>
      <c r="Y937" s="291"/>
      <c r="Z937" s="291"/>
      <c r="AA937" s="291"/>
      <c r="AB937" s="291"/>
      <c r="AC937" s="291"/>
      <c r="AD937" s="291"/>
      <c r="AE937" s="291"/>
      <c r="AF937" s="291"/>
      <c r="AG937" s="291"/>
      <c r="AH937" s="291"/>
      <c r="AI937" s="291"/>
      <c r="AJ937" s="291"/>
      <c r="AK937" s="291"/>
      <c r="AL937" s="291"/>
      <c r="AM937" s="291"/>
      <c r="AN937" s="291"/>
      <c r="AO937" s="291"/>
      <c r="AP937" s="291"/>
      <c r="AQ937" s="291"/>
      <c r="AR937" s="291"/>
      <c r="AS937" s="291"/>
      <c r="AT937" s="291"/>
      <c r="AU937" s="291"/>
      <c r="AV937" s="291"/>
      <c r="AW937" s="291"/>
      <c r="AX937" s="291"/>
      <c r="AY937" s="291"/>
      <c r="AZ937" s="291"/>
      <c r="BA937" s="291"/>
      <c r="BB937" s="291"/>
      <c r="BC937" s="291"/>
      <c r="BD937" s="291"/>
      <c r="BE937" s="291"/>
      <c r="BF937" s="291"/>
      <c r="BG937" s="291"/>
      <c r="BH937" s="291"/>
      <c r="BI937" s="291"/>
      <c r="BJ937" s="291"/>
      <c r="BK937" s="291"/>
      <c r="BL937" s="291"/>
      <c r="BM937" s="291"/>
      <c r="BN937" s="291"/>
      <c r="BO937" s="291"/>
      <c r="BP937" s="291"/>
      <c r="BQ937" s="291"/>
      <c r="BR937" s="291"/>
      <c r="BS937" s="291"/>
      <c r="BT937" s="291"/>
      <c r="BU937" s="291"/>
      <c r="BV937" s="291"/>
      <c r="BW937" s="291"/>
      <c r="BX937" s="291"/>
      <c r="BY937" s="291"/>
      <c r="BZ937" s="291"/>
      <c r="CA937" s="291"/>
      <c r="CB937" s="291"/>
      <c r="CC937" s="291"/>
      <c r="CD937" s="291"/>
      <c r="CE937" s="291"/>
      <c r="CF937" s="291"/>
      <c r="CG937" s="291"/>
      <c r="CH937" s="291"/>
      <c r="CI937" s="291"/>
      <c r="CJ937" s="291"/>
      <c r="CK937" s="291"/>
      <c r="CL937" s="291"/>
      <c r="CM937" s="291"/>
      <c r="CN937" s="291"/>
      <c r="CO937" s="291"/>
      <c r="CP937" s="291"/>
      <c r="CQ937" s="291"/>
      <c r="CR937" s="291"/>
      <c r="CS937" s="291"/>
      <c r="CT937" s="291"/>
      <c r="CU937" s="291"/>
      <c r="CV937" s="291"/>
      <c r="CW937" s="291"/>
      <c r="CX937" s="291"/>
      <c r="CY937" s="291"/>
      <c r="CZ937" s="291"/>
      <c r="DA937" s="291"/>
      <c r="DB937" s="291"/>
      <c r="DC937" s="291"/>
      <c r="DD937" s="291"/>
      <c r="DE937" s="291"/>
      <c r="DF937" s="291"/>
      <c r="DG937" s="291"/>
      <c r="DH937" s="291"/>
      <c r="DI937" s="291"/>
      <c r="DJ937" s="291"/>
      <c r="DK937" s="291"/>
      <c r="DL937" s="291"/>
      <c r="DM937" s="291"/>
      <c r="DN937" s="291"/>
      <c r="DO937" s="291"/>
      <c r="DP937" s="291"/>
      <c r="DQ937" s="291"/>
      <c r="DR937" s="291"/>
      <c r="DS937" s="291"/>
      <c r="DT937" s="291"/>
      <c r="DU937" s="291"/>
      <c r="DV937" s="291"/>
      <c r="DW937" s="291"/>
      <c r="DX937" s="291"/>
      <c r="DY937" s="291"/>
      <c r="DZ937" s="291"/>
      <c r="EA937" s="291"/>
      <c r="EB937" s="291"/>
      <c r="EC937" s="291"/>
      <c r="ED937" s="291"/>
      <c r="EE937" s="291"/>
      <c r="EF937" s="291"/>
      <c r="EG937" s="291"/>
      <c r="EH937" s="291"/>
      <c r="EI937" s="291"/>
      <c r="EJ937" s="291"/>
      <c r="EK937" s="291"/>
      <c r="EL937" s="291"/>
      <c r="EM937" s="291"/>
      <c r="EN937" s="291"/>
      <c r="EO937" s="291"/>
      <c r="EP937" s="291"/>
      <c r="EQ937" s="291"/>
      <c r="ER937" s="291"/>
      <c r="ES937" s="291"/>
      <c r="ET937" s="291"/>
      <c r="EU937" s="291"/>
      <c r="EV937" s="291"/>
      <c r="EW937" s="291"/>
      <c r="EX937" s="291"/>
      <c r="EY937" s="291"/>
      <c r="EZ937" s="291"/>
      <c r="FA937" s="291"/>
    </row>
    <row r="938" spans="1:157" s="292" customFormat="1" ht="20.25" customHeight="1">
      <c r="A938" s="291"/>
      <c r="H938" s="437"/>
      <c r="I938" s="437"/>
      <c r="J938" s="437"/>
      <c r="K938" s="437"/>
      <c r="N938" s="438"/>
      <c r="O938" s="291"/>
      <c r="P938" s="291"/>
      <c r="Q938" s="291"/>
      <c r="R938" s="291"/>
      <c r="S938" s="291"/>
      <c r="T938" s="291"/>
      <c r="U938" s="291"/>
      <c r="V938" s="291"/>
      <c r="W938" s="291"/>
      <c r="X938" s="291"/>
      <c r="Y938" s="291"/>
      <c r="Z938" s="291"/>
      <c r="AA938" s="291"/>
      <c r="AB938" s="291"/>
      <c r="AC938" s="291"/>
      <c r="AD938" s="291"/>
      <c r="AE938" s="291"/>
      <c r="AF938" s="291"/>
      <c r="AG938" s="291"/>
      <c r="AH938" s="291"/>
      <c r="AI938" s="291"/>
      <c r="AJ938" s="291"/>
      <c r="AK938" s="291"/>
      <c r="AL938" s="291"/>
      <c r="AM938" s="291"/>
      <c r="AN938" s="291"/>
      <c r="AO938" s="291"/>
      <c r="AP938" s="291"/>
      <c r="AQ938" s="291"/>
      <c r="AR938" s="291"/>
      <c r="AS938" s="291"/>
      <c r="AT938" s="291"/>
      <c r="AU938" s="291"/>
      <c r="AV938" s="291"/>
      <c r="AW938" s="291"/>
      <c r="AX938" s="291"/>
      <c r="AY938" s="291"/>
      <c r="AZ938" s="291"/>
      <c r="BA938" s="291"/>
      <c r="BB938" s="291"/>
      <c r="BC938" s="291"/>
      <c r="BD938" s="291"/>
      <c r="BE938" s="291"/>
      <c r="BF938" s="291"/>
      <c r="BG938" s="291"/>
      <c r="BH938" s="291"/>
      <c r="BI938" s="291"/>
      <c r="BJ938" s="291"/>
      <c r="BK938" s="291"/>
      <c r="BL938" s="291"/>
      <c r="BM938" s="291"/>
      <c r="BN938" s="291"/>
      <c r="BO938" s="291"/>
      <c r="BP938" s="291"/>
      <c r="BQ938" s="291"/>
      <c r="BR938" s="291"/>
      <c r="BS938" s="291"/>
      <c r="BT938" s="291"/>
      <c r="BU938" s="291"/>
      <c r="BV938" s="291"/>
      <c r="BW938" s="291"/>
      <c r="BX938" s="291"/>
      <c r="BY938" s="291"/>
      <c r="BZ938" s="291"/>
      <c r="CA938" s="291"/>
      <c r="CB938" s="291"/>
      <c r="CC938" s="291"/>
      <c r="CD938" s="291"/>
      <c r="CE938" s="291"/>
      <c r="CF938" s="291"/>
      <c r="CG938" s="291"/>
      <c r="CH938" s="291"/>
      <c r="CI938" s="291"/>
      <c r="CJ938" s="291"/>
      <c r="CK938" s="291"/>
      <c r="CL938" s="291"/>
      <c r="CM938" s="291"/>
      <c r="CN938" s="291"/>
      <c r="CO938" s="291"/>
      <c r="CP938" s="291"/>
      <c r="CQ938" s="291"/>
      <c r="CR938" s="291"/>
      <c r="CS938" s="291"/>
      <c r="CT938" s="291"/>
      <c r="CU938" s="291"/>
      <c r="CV938" s="291"/>
      <c r="CW938" s="291"/>
      <c r="CX938" s="291"/>
      <c r="CY938" s="291"/>
      <c r="CZ938" s="291"/>
      <c r="DA938" s="291"/>
      <c r="DB938" s="291"/>
      <c r="DC938" s="291"/>
      <c r="DD938" s="291"/>
      <c r="DE938" s="291"/>
      <c r="DF938" s="291"/>
      <c r="DG938" s="291"/>
      <c r="DH938" s="291"/>
      <c r="DI938" s="291"/>
      <c r="DJ938" s="291"/>
      <c r="DK938" s="291"/>
      <c r="DL938" s="291"/>
      <c r="DM938" s="291"/>
      <c r="DN938" s="291"/>
      <c r="DO938" s="291"/>
      <c r="DP938" s="291"/>
      <c r="DQ938" s="291"/>
      <c r="DR938" s="291"/>
      <c r="DS938" s="291"/>
      <c r="DT938" s="291"/>
      <c r="DU938" s="291"/>
      <c r="DV938" s="291"/>
      <c r="DW938" s="291"/>
      <c r="DX938" s="291"/>
      <c r="DY938" s="291"/>
      <c r="DZ938" s="291"/>
      <c r="EA938" s="291"/>
      <c r="EB938" s="291"/>
      <c r="EC938" s="291"/>
      <c r="ED938" s="291"/>
      <c r="EE938" s="291"/>
      <c r="EF938" s="291"/>
      <c r="EG938" s="291"/>
      <c r="EH938" s="291"/>
      <c r="EI938" s="291"/>
      <c r="EJ938" s="291"/>
      <c r="EK938" s="291"/>
      <c r="EL938" s="291"/>
      <c r="EM938" s="291"/>
      <c r="EN938" s="291"/>
      <c r="EO938" s="291"/>
      <c r="EP938" s="291"/>
      <c r="EQ938" s="291"/>
      <c r="ER938" s="291"/>
      <c r="ES938" s="291"/>
      <c r="ET938" s="291"/>
      <c r="EU938" s="291"/>
      <c r="EV938" s="291"/>
      <c r="EW938" s="291"/>
      <c r="EX938" s="291"/>
      <c r="EY938" s="291"/>
      <c r="EZ938" s="291"/>
      <c r="FA938" s="291"/>
    </row>
    <row r="939" spans="1:157" s="292" customFormat="1" ht="20.25" customHeight="1">
      <c r="A939" s="291"/>
      <c r="H939" s="437"/>
      <c r="I939" s="437"/>
      <c r="J939" s="437"/>
      <c r="K939" s="437"/>
      <c r="N939" s="438"/>
      <c r="O939" s="291"/>
      <c r="P939" s="291"/>
      <c r="Q939" s="291"/>
      <c r="R939" s="291"/>
      <c r="S939" s="291"/>
      <c r="T939" s="291"/>
      <c r="U939" s="291"/>
      <c r="V939" s="291"/>
      <c r="W939" s="291"/>
      <c r="X939" s="291"/>
      <c r="Y939" s="291"/>
      <c r="Z939" s="291"/>
      <c r="AA939" s="291"/>
      <c r="AB939" s="291"/>
      <c r="AC939" s="291"/>
      <c r="AD939" s="291"/>
      <c r="AE939" s="291"/>
      <c r="AF939" s="291"/>
      <c r="AG939" s="291"/>
      <c r="AH939" s="291"/>
      <c r="AI939" s="291"/>
      <c r="AJ939" s="291"/>
      <c r="AK939" s="291"/>
      <c r="AL939" s="291"/>
      <c r="AM939" s="291"/>
      <c r="AN939" s="291"/>
      <c r="AO939" s="291"/>
      <c r="AP939" s="291"/>
      <c r="AQ939" s="291"/>
      <c r="AR939" s="291"/>
      <c r="AS939" s="291"/>
      <c r="AT939" s="291"/>
      <c r="AU939" s="291"/>
      <c r="AV939" s="291"/>
      <c r="AW939" s="291"/>
      <c r="AX939" s="291"/>
      <c r="AY939" s="291"/>
      <c r="AZ939" s="291"/>
      <c r="BA939" s="291"/>
      <c r="BB939" s="291"/>
      <c r="BC939" s="291"/>
      <c r="BD939" s="291"/>
      <c r="BE939" s="291"/>
      <c r="BF939" s="291"/>
      <c r="BG939" s="291"/>
      <c r="BH939" s="291"/>
      <c r="BI939" s="291"/>
      <c r="BJ939" s="291"/>
      <c r="BK939" s="291"/>
      <c r="BL939" s="291"/>
      <c r="BM939" s="291"/>
      <c r="BN939" s="291"/>
      <c r="BO939" s="291"/>
      <c r="BP939" s="291"/>
      <c r="BQ939" s="291"/>
      <c r="BR939" s="291"/>
      <c r="BS939" s="291"/>
      <c r="BT939" s="291"/>
      <c r="BU939" s="291"/>
      <c r="BV939" s="291"/>
      <c r="BW939" s="291"/>
      <c r="BX939" s="291"/>
      <c r="BY939" s="291"/>
      <c r="BZ939" s="291"/>
      <c r="CA939" s="291"/>
      <c r="CB939" s="291"/>
      <c r="CC939" s="291"/>
      <c r="CD939" s="291"/>
      <c r="CE939" s="291"/>
      <c r="CF939" s="291"/>
      <c r="CG939" s="291"/>
      <c r="CH939" s="291"/>
      <c r="CI939" s="291"/>
      <c r="CJ939" s="291"/>
      <c r="CK939" s="291"/>
      <c r="CL939" s="291"/>
      <c r="CM939" s="291"/>
      <c r="CN939" s="291"/>
      <c r="CO939" s="291"/>
      <c r="CP939" s="291"/>
      <c r="CQ939" s="291"/>
      <c r="CR939" s="291"/>
      <c r="CS939" s="291"/>
      <c r="CT939" s="291"/>
      <c r="CU939" s="291"/>
      <c r="CV939" s="291"/>
      <c r="CW939" s="291"/>
      <c r="CX939" s="291"/>
      <c r="CY939" s="291"/>
      <c r="CZ939" s="291"/>
      <c r="DA939" s="291"/>
      <c r="DB939" s="291"/>
      <c r="DC939" s="291"/>
      <c r="DD939" s="291"/>
      <c r="DE939" s="291"/>
      <c r="DF939" s="291"/>
      <c r="DG939" s="291"/>
      <c r="DH939" s="291"/>
      <c r="DI939" s="291"/>
      <c r="DJ939" s="291"/>
      <c r="DK939" s="291"/>
      <c r="DL939" s="291"/>
      <c r="DM939" s="291"/>
      <c r="DN939" s="291"/>
      <c r="DO939" s="291"/>
      <c r="DP939" s="291"/>
      <c r="DQ939" s="291"/>
      <c r="DR939" s="291"/>
      <c r="DS939" s="291"/>
      <c r="DT939" s="291"/>
      <c r="DU939" s="291"/>
      <c r="DV939" s="291"/>
      <c r="DW939" s="291"/>
      <c r="DX939" s="291"/>
      <c r="DY939" s="291"/>
      <c r="DZ939" s="291"/>
      <c r="EA939" s="291"/>
      <c r="EB939" s="291"/>
      <c r="EC939" s="291"/>
      <c r="ED939" s="291"/>
      <c r="EE939" s="291"/>
      <c r="EF939" s="291"/>
      <c r="EG939" s="291"/>
      <c r="EH939" s="291"/>
      <c r="EI939" s="291"/>
      <c r="EJ939" s="291"/>
      <c r="EK939" s="291"/>
      <c r="EL939" s="291"/>
      <c r="EM939" s="291"/>
      <c r="EN939" s="291"/>
      <c r="EO939" s="291"/>
      <c r="EP939" s="291"/>
      <c r="EQ939" s="291"/>
      <c r="ER939" s="291"/>
      <c r="ES939" s="291"/>
      <c r="ET939" s="291"/>
      <c r="EU939" s="291"/>
      <c r="EV939" s="291"/>
      <c r="EW939" s="291"/>
      <c r="EX939" s="291"/>
      <c r="EY939" s="291"/>
      <c r="EZ939" s="291"/>
      <c r="FA939" s="291"/>
    </row>
    <row r="940" spans="1:157" s="292" customFormat="1" ht="20.25" customHeight="1">
      <c r="A940" s="291"/>
      <c r="H940" s="437"/>
      <c r="I940" s="437"/>
      <c r="J940" s="437"/>
      <c r="K940" s="437"/>
      <c r="N940" s="438"/>
      <c r="O940" s="291"/>
      <c r="P940" s="291"/>
      <c r="Q940" s="291"/>
      <c r="R940" s="291"/>
      <c r="S940" s="291"/>
      <c r="T940" s="291"/>
      <c r="U940" s="291"/>
      <c r="V940" s="291"/>
      <c r="W940" s="291"/>
      <c r="X940" s="291"/>
      <c r="Y940" s="291"/>
      <c r="Z940" s="291"/>
      <c r="AA940" s="291"/>
      <c r="AB940" s="291"/>
      <c r="AC940" s="291"/>
      <c r="AD940" s="291"/>
      <c r="AE940" s="291"/>
      <c r="AF940" s="291"/>
      <c r="AG940" s="291"/>
      <c r="AH940" s="291"/>
      <c r="AI940" s="291"/>
      <c r="AJ940" s="291"/>
      <c r="AK940" s="291"/>
      <c r="AL940" s="291"/>
      <c r="AM940" s="291"/>
      <c r="AN940" s="291"/>
      <c r="AO940" s="291"/>
      <c r="AP940" s="291"/>
      <c r="AQ940" s="291"/>
      <c r="AR940" s="291"/>
      <c r="AS940" s="291"/>
      <c r="AT940" s="291"/>
      <c r="AU940" s="291"/>
      <c r="AV940" s="291"/>
      <c r="AW940" s="291"/>
      <c r="AX940" s="291"/>
      <c r="AY940" s="291"/>
      <c r="AZ940" s="291"/>
      <c r="BA940" s="291"/>
      <c r="BB940" s="291"/>
      <c r="BC940" s="291"/>
      <c r="BD940" s="291"/>
      <c r="BE940" s="291"/>
      <c r="BF940" s="291"/>
      <c r="BG940" s="291"/>
      <c r="BH940" s="291"/>
      <c r="BI940" s="291"/>
      <c r="BJ940" s="291"/>
      <c r="BK940" s="291"/>
      <c r="BL940" s="291"/>
      <c r="BM940" s="291"/>
      <c r="BN940" s="291"/>
      <c r="BO940" s="291"/>
      <c r="BP940" s="291"/>
      <c r="BQ940" s="291"/>
      <c r="BR940" s="291"/>
      <c r="BS940" s="291"/>
      <c r="BT940" s="291"/>
      <c r="BU940" s="291"/>
      <c r="BV940" s="291"/>
      <c r="BW940" s="291"/>
      <c r="BX940" s="291"/>
      <c r="BY940" s="291"/>
      <c r="BZ940" s="291"/>
      <c r="CA940" s="291"/>
      <c r="CB940" s="291"/>
      <c r="CC940" s="291"/>
      <c r="CD940" s="291"/>
      <c r="CE940" s="291"/>
      <c r="CF940" s="291"/>
      <c r="CG940" s="291"/>
      <c r="CH940" s="291"/>
      <c r="CI940" s="291"/>
      <c r="CJ940" s="291"/>
      <c r="CK940" s="291"/>
      <c r="CL940" s="291"/>
      <c r="CM940" s="291"/>
      <c r="CN940" s="291"/>
      <c r="CO940" s="291"/>
      <c r="CP940" s="291"/>
      <c r="CQ940" s="291"/>
      <c r="CR940" s="291"/>
      <c r="CS940" s="291"/>
      <c r="CT940" s="291"/>
      <c r="CU940" s="291"/>
      <c r="CV940" s="291"/>
      <c r="CW940" s="291"/>
      <c r="CX940" s="291"/>
      <c r="CY940" s="291"/>
      <c r="CZ940" s="291"/>
      <c r="DA940" s="291"/>
      <c r="DB940" s="291"/>
      <c r="DC940" s="291"/>
      <c r="DD940" s="291"/>
      <c r="DE940" s="291"/>
      <c r="DF940" s="291"/>
      <c r="DG940" s="291"/>
      <c r="DH940" s="291"/>
      <c r="DI940" s="291"/>
      <c r="DJ940" s="291"/>
      <c r="DK940" s="291"/>
      <c r="DL940" s="291"/>
      <c r="DM940" s="291"/>
      <c r="DN940" s="291"/>
      <c r="DO940" s="291"/>
      <c r="DP940" s="291"/>
      <c r="DQ940" s="291"/>
      <c r="DR940" s="291"/>
      <c r="DS940" s="291"/>
      <c r="DT940" s="291"/>
      <c r="DU940" s="291"/>
      <c r="DV940" s="291"/>
      <c r="DW940" s="291"/>
      <c r="DX940" s="291"/>
      <c r="DY940" s="291"/>
      <c r="DZ940" s="291"/>
      <c r="EA940" s="291"/>
      <c r="EB940" s="291"/>
      <c r="EC940" s="291"/>
      <c r="ED940" s="291"/>
      <c r="EE940" s="291"/>
      <c r="EF940" s="291"/>
      <c r="EG940" s="291"/>
      <c r="EH940" s="291"/>
      <c r="EI940" s="291"/>
      <c r="EJ940" s="291"/>
      <c r="EK940" s="291"/>
      <c r="EL940" s="291"/>
      <c r="EM940" s="291"/>
      <c r="EN940" s="291"/>
      <c r="EO940" s="291"/>
      <c r="EP940" s="291"/>
      <c r="EQ940" s="291"/>
      <c r="ER940" s="291"/>
      <c r="ES940" s="291"/>
      <c r="ET940" s="291"/>
      <c r="EU940" s="291"/>
      <c r="EV940" s="291"/>
      <c r="EW940" s="291"/>
      <c r="EX940" s="291"/>
      <c r="EY940" s="291"/>
      <c r="EZ940" s="291"/>
      <c r="FA940" s="291"/>
    </row>
    <row r="941" spans="1:157" s="292" customFormat="1" ht="20.25" customHeight="1">
      <c r="A941" s="291"/>
      <c r="H941" s="437"/>
      <c r="I941" s="437"/>
      <c r="J941" s="437"/>
      <c r="K941" s="437"/>
      <c r="N941" s="438"/>
      <c r="O941" s="291"/>
      <c r="P941" s="291"/>
      <c r="Q941" s="291"/>
      <c r="R941" s="291"/>
      <c r="S941" s="291"/>
      <c r="T941" s="291"/>
      <c r="U941" s="291"/>
      <c r="V941" s="291"/>
      <c r="W941" s="291"/>
      <c r="X941" s="291"/>
      <c r="Y941" s="291"/>
      <c r="Z941" s="291"/>
      <c r="AA941" s="291"/>
      <c r="AB941" s="291"/>
      <c r="AC941" s="291"/>
      <c r="AD941" s="291"/>
      <c r="AE941" s="291"/>
      <c r="AF941" s="291"/>
      <c r="AG941" s="291"/>
      <c r="AH941" s="291"/>
      <c r="AI941" s="291"/>
      <c r="AJ941" s="291"/>
      <c r="AK941" s="291"/>
      <c r="AL941" s="291"/>
      <c r="AM941" s="291"/>
      <c r="AN941" s="291"/>
      <c r="AO941" s="291"/>
      <c r="AP941" s="291"/>
      <c r="AQ941" s="291"/>
      <c r="AR941" s="291"/>
      <c r="AS941" s="291"/>
      <c r="AT941" s="291"/>
      <c r="AU941" s="291"/>
      <c r="AV941" s="291"/>
      <c r="AW941" s="291"/>
      <c r="AX941" s="291"/>
      <c r="AY941" s="291"/>
      <c r="AZ941" s="291"/>
      <c r="BA941" s="291"/>
      <c r="BB941" s="291"/>
      <c r="BC941" s="291"/>
      <c r="BD941" s="291"/>
      <c r="BE941" s="291"/>
      <c r="BF941" s="291"/>
      <c r="BG941" s="291"/>
      <c r="BH941" s="291"/>
      <c r="BI941" s="291"/>
      <c r="BJ941" s="291"/>
      <c r="BK941" s="291"/>
      <c r="BL941" s="291"/>
      <c r="BM941" s="291"/>
      <c r="BN941" s="291"/>
      <c r="BO941" s="291"/>
      <c r="BP941" s="291"/>
      <c r="BQ941" s="291"/>
      <c r="BR941" s="291"/>
      <c r="BS941" s="291"/>
      <c r="BT941" s="291"/>
      <c r="BU941" s="291"/>
      <c r="BV941" s="291"/>
      <c r="BW941" s="291"/>
      <c r="BX941" s="291"/>
      <c r="BY941" s="291"/>
      <c r="BZ941" s="291"/>
      <c r="CA941" s="291"/>
      <c r="CB941" s="291"/>
      <c r="CC941" s="291"/>
      <c r="CD941" s="291"/>
      <c r="CE941" s="291"/>
      <c r="CF941" s="291"/>
      <c r="CG941" s="291"/>
      <c r="CH941" s="291"/>
      <c r="CI941" s="291"/>
      <c r="CJ941" s="291"/>
      <c r="CK941" s="291"/>
      <c r="CL941" s="291"/>
      <c r="CM941" s="291"/>
      <c r="CN941" s="291"/>
      <c r="CO941" s="291"/>
      <c r="CP941" s="291"/>
      <c r="CQ941" s="291"/>
      <c r="CR941" s="291"/>
      <c r="CS941" s="291"/>
      <c r="CT941" s="291"/>
      <c r="CU941" s="291"/>
      <c r="CV941" s="291"/>
      <c r="CW941" s="291"/>
      <c r="CX941" s="291"/>
      <c r="CY941" s="291"/>
      <c r="CZ941" s="291"/>
      <c r="DA941" s="291"/>
      <c r="DB941" s="291"/>
      <c r="DC941" s="291"/>
      <c r="DD941" s="291"/>
      <c r="DE941" s="291"/>
      <c r="DF941" s="291"/>
      <c r="DG941" s="291"/>
      <c r="DH941" s="291"/>
      <c r="DI941" s="291"/>
      <c r="DJ941" s="291"/>
      <c r="DK941" s="291"/>
      <c r="DL941" s="291"/>
      <c r="DM941" s="291"/>
      <c r="DN941" s="291"/>
      <c r="DO941" s="291"/>
      <c r="DP941" s="291"/>
      <c r="DQ941" s="291"/>
      <c r="DR941" s="291"/>
      <c r="DS941" s="291"/>
      <c r="DT941" s="291"/>
      <c r="DU941" s="291"/>
      <c r="DV941" s="291"/>
      <c r="DW941" s="291"/>
      <c r="DX941" s="291"/>
      <c r="DY941" s="291"/>
      <c r="DZ941" s="291"/>
      <c r="EA941" s="291"/>
      <c r="EB941" s="291"/>
      <c r="EC941" s="291"/>
      <c r="ED941" s="291"/>
      <c r="EE941" s="291"/>
      <c r="EF941" s="291"/>
      <c r="EG941" s="291"/>
      <c r="EH941" s="291"/>
      <c r="EI941" s="291"/>
      <c r="EJ941" s="291"/>
      <c r="EK941" s="291"/>
      <c r="EL941" s="291"/>
      <c r="EM941" s="291"/>
      <c r="EN941" s="291"/>
      <c r="EO941" s="291"/>
      <c r="EP941" s="291"/>
      <c r="EQ941" s="291"/>
      <c r="ER941" s="291"/>
      <c r="ES941" s="291"/>
      <c r="ET941" s="291"/>
      <c r="EU941" s="291"/>
      <c r="EV941" s="291"/>
      <c r="EW941" s="291"/>
      <c r="EX941" s="291"/>
      <c r="EY941" s="291"/>
      <c r="EZ941" s="291"/>
      <c r="FA941" s="291"/>
    </row>
    <row r="942" spans="1:157" s="292" customFormat="1" ht="20.25" customHeight="1">
      <c r="A942" s="291"/>
      <c r="H942" s="437"/>
      <c r="I942" s="437"/>
      <c r="J942" s="437"/>
      <c r="K942" s="437"/>
      <c r="N942" s="438"/>
      <c r="O942" s="291"/>
      <c r="P942" s="291"/>
      <c r="Q942" s="291"/>
      <c r="R942" s="291"/>
      <c r="S942" s="291"/>
      <c r="T942" s="291"/>
      <c r="U942" s="291"/>
      <c r="V942" s="291"/>
      <c r="W942" s="291"/>
      <c r="X942" s="291"/>
      <c r="Y942" s="291"/>
      <c r="Z942" s="291"/>
      <c r="AA942" s="291"/>
      <c r="AB942" s="291"/>
      <c r="AC942" s="291"/>
      <c r="AD942" s="291"/>
      <c r="AE942" s="291"/>
      <c r="AF942" s="291"/>
      <c r="AG942" s="291"/>
      <c r="AH942" s="291"/>
      <c r="AI942" s="291"/>
      <c r="AJ942" s="291"/>
      <c r="AK942" s="291"/>
      <c r="AL942" s="291"/>
      <c r="AM942" s="291"/>
      <c r="AN942" s="291"/>
      <c r="AO942" s="291"/>
      <c r="AP942" s="291"/>
      <c r="AQ942" s="291"/>
      <c r="AR942" s="291"/>
      <c r="AS942" s="291"/>
      <c r="AT942" s="291"/>
      <c r="AU942" s="291"/>
      <c r="AV942" s="291"/>
      <c r="AW942" s="291"/>
      <c r="AX942" s="291"/>
      <c r="AY942" s="291"/>
      <c r="AZ942" s="291"/>
      <c r="BA942" s="291"/>
      <c r="BB942" s="291"/>
      <c r="BC942" s="291"/>
      <c r="BD942" s="291"/>
      <c r="BE942" s="291"/>
      <c r="BF942" s="291"/>
      <c r="BG942" s="291"/>
      <c r="BH942" s="291"/>
      <c r="BI942" s="291"/>
      <c r="BJ942" s="291"/>
      <c r="BK942" s="291"/>
      <c r="BL942" s="291"/>
      <c r="BM942" s="291"/>
      <c r="BN942" s="291"/>
      <c r="BO942" s="291"/>
      <c r="BP942" s="291"/>
      <c r="BQ942" s="291"/>
      <c r="BR942" s="291"/>
      <c r="BS942" s="291"/>
      <c r="BT942" s="291"/>
      <c r="BU942" s="291"/>
      <c r="BV942" s="291"/>
      <c r="BW942" s="291"/>
      <c r="BX942" s="291"/>
      <c r="BY942" s="291"/>
      <c r="BZ942" s="291"/>
      <c r="CA942" s="291"/>
      <c r="CB942" s="291"/>
      <c r="CC942" s="291"/>
      <c r="CD942" s="291"/>
      <c r="CE942" s="291"/>
      <c r="CF942" s="291"/>
      <c r="CG942" s="291"/>
      <c r="CH942" s="291"/>
      <c r="CI942" s="291"/>
      <c r="CJ942" s="291"/>
      <c r="CK942" s="291"/>
      <c r="CL942" s="291"/>
      <c r="CM942" s="291"/>
      <c r="CN942" s="291"/>
      <c r="CO942" s="291"/>
      <c r="CP942" s="291"/>
      <c r="CQ942" s="291"/>
      <c r="CR942" s="291"/>
      <c r="CS942" s="291"/>
      <c r="CT942" s="291"/>
      <c r="CU942" s="291"/>
      <c r="CV942" s="291"/>
      <c r="CW942" s="291"/>
      <c r="CX942" s="291"/>
      <c r="CY942" s="291"/>
      <c r="CZ942" s="291"/>
      <c r="DA942" s="291"/>
      <c r="DB942" s="291"/>
      <c r="DC942" s="291"/>
      <c r="DD942" s="291"/>
      <c r="DE942" s="291"/>
      <c r="DF942" s="291"/>
      <c r="DG942" s="291"/>
      <c r="DH942" s="291"/>
      <c r="DI942" s="291"/>
      <c r="DJ942" s="291"/>
      <c r="DK942" s="291"/>
      <c r="DL942" s="291"/>
      <c r="DM942" s="291"/>
      <c r="DN942" s="291"/>
      <c r="DO942" s="291"/>
      <c r="DP942" s="291"/>
      <c r="DQ942" s="291"/>
      <c r="DR942" s="291"/>
      <c r="DS942" s="291"/>
      <c r="DT942" s="291"/>
      <c r="DU942" s="291"/>
      <c r="DV942" s="291"/>
      <c r="DW942" s="291"/>
      <c r="DX942" s="291"/>
      <c r="DY942" s="291"/>
      <c r="DZ942" s="291"/>
      <c r="EA942" s="291"/>
      <c r="EB942" s="291"/>
      <c r="EC942" s="291"/>
      <c r="ED942" s="291"/>
      <c r="EE942" s="291"/>
      <c r="EF942" s="291"/>
      <c r="EG942" s="291"/>
      <c r="EH942" s="291"/>
      <c r="EI942" s="291"/>
      <c r="EJ942" s="291"/>
      <c r="EK942" s="291"/>
      <c r="EL942" s="291"/>
      <c r="EM942" s="291"/>
      <c r="EN942" s="291"/>
      <c r="EO942" s="291"/>
      <c r="EP942" s="291"/>
      <c r="EQ942" s="291"/>
      <c r="ER942" s="291"/>
      <c r="ES942" s="291"/>
      <c r="ET942" s="291"/>
      <c r="EU942" s="291"/>
      <c r="EV942" s="291"/>
      <c r="EW942" s="291"/>
      <c r="EX942" s="291"/>
      <c r="EY942" s="291"/>
      <c r="EZ942" s="291"/>
      <c r="FA942" s="291"/>
    </row>
    <row r="943" spans="1:157" s="292" customFormat="1" ht="20.25" customHeight="1">
      <c r="A943" s="291"/>
      <c r="H943" s="437"/>
      <c r="I943" s="437"/>
      <c r="J943" s="437"/>
      <c r="K943" s="437"/>
      <c r="N943" s="438"/>
      <c r="O943" s="291"/>
      <c r="P943" s="291"/>
      <c r="Q943" s="291"/>
      <c r="R943" s="291"/>
      <c r="S943" s="291"/>
      <c r="T943" s="291"/>
      <c r="U943" s="291"/>
      <c r="V943" s="291"/>
      <c r="W943" s="291"/>
      <c r="X943" s="291"/>
      <c r="Y943" s="291"/>
      <c r="Z943" s="291"/>
      <c r="AA943" s="291"/>
      <c r="AB943" s="291"/>
      <c r="AC943" s="291"/>
      <c r="AD943" s="291"/>
      <c r="AE943" s="291"/>
      <c r="AF943" s="291"/>
      <c r="AG943" s="291"/>
      <c r="AH943" s="291"/>
      <c r="AI943" s="291"/>
      <c r="AJ943" s="291"/>
      <c r="AK943" s="291"/>
      <c r="AL943" s="291"/>
      <c r="AM943" s="291"/>
      <c r="AN943" s="291"/>
      <c r="AO943" s="291"/>
      <c r="AP943" s="291"/>
      <c r="AQ943" s="291"/>
      <c r="AR943" s="291"/>
      <c r="AS943" s="291"/>
      <c r="AT943" s="291"/>
      <c r="AU943" s="291"/>
      <c r="AV943" s="291"/>
      <c r="AW943" s="291"/>
      <c r="AX943" s="291"/>
      <c r="AY943" s="291"/>
      <c r="AZ943" s="291"/>
      <c r="BA943" s="291"/>
      <c r="BB943" s="291"/>
      <c r="BC943" s="291"/>
      <c r="BD943" s="291"/>
      <c r="BE943" s="291"/>
      <c r="BF943" s="291"/>
      <c r="BG943" s="291"/>
      <c r="BH943" s="291"/>
      <c r="BI943" s="291"/>
      <c r="BJ943" s="291"/>
      <c r="BK943" s="291"/>
      <c r="BL943" s="291"/>
      <c r="BM943" s="291"/>
      <c r="BN943" s="291"/>
      <c r="BO943" s="291"/>
      <c r="BP943" s="291"/>
      <c r="BQ943" s="291"/>
      <c r="BR943" s="291"/>
      <c r="BS943" s="291"/>
      <c r="BT943" s="291"/>
      <c r="BU943" s="291"/>
      <c r="BV943" s="291"/>
      <c r="BW943" s="291"/>
      <c r="BX943" s="291"/>
      <c r="BY943" s="291"/>
      <c r="BZ943" s="291"/>
      <c r="CA943" s="291"/>
      <c r="CB943" s="291"/>
      <c r="CC943" s="291"/>
      <c r="CD943" s="291"/>
      <c r="CE943" s="291"/>
      <c r="CF943" s="291"/>
      <c r="CG943" s="291"/>
      <c r="CH943" s="291"/>
      <c r="CI943" s="291"/>
      <c r="CJ943" s="291"/>
      <c r="CK943" s="291"/>
      <c r="CL943" s="291"/>
      <c r="CM943" s="291"/>
      <c r="CN943" s="291"/>
      <c r="CO943" s="291"/>
      <c r="CP943" s="291"/>
      <c r="CQ943" s="291"/>
      <c r="CR943" s="291"/>
      <c r="CS943" s="291"/>
      <c r="CT943" s="291"/>
      <c r="CU943" s="291"/>
      <c r="CV943" s="291"/>
      <c r="CW943" s="291"/>
      <c r="CX943" s="291"/>
      <c r="CY943" s="291"/>
      <c r="CZ943" s="291"/>
      <c r="DA943" s="291"/>
      <c r="DB943" s="291"/>
      <c r="DC943" s="291"/>
      <c r="DD943" s="291"/>
      <c r="DE943" s="291"/>
      <c r="DF943" s="291"/>
      <c r="DG943" s="291"/>
      <c r="DH943" s="291"/>
      <c r="DI943" s="291"/>
      <c r="DJ943" s="291"/>
      <c r="DK943" s="291"/>
      <c r="DL943" s="291"/>
      <c r="DM943" s="291"/>
      <c r="DN943" s="291"/>
      <c r="DO943" s="291"/>
      <c r="DP943" s="291"/>
      <c r="DQ943" s="291"/>
      <c r="DR943" s="291"/>
      <c r="DS943" s="291"/>
      <c r="DT943" s="291"/>
      <c r="DU943" s="291"/>
      <c r="DV943" s="291"/>
      <c r="DW943" s="291"/>
      <c r="DX943" s="291"/>
      <c r="DY943" s="291"/>
      <c r="DZ943" s="291"/>
      <c r="EA943" s="291"/>
      <c r="EB943" s="291"/>
      <c r="EC943" s="291"/>
      <c r="ED943" s="291"/>
      <c r="EE943" s="291"/>
      <c r="EF943" s="291"/>
      <c r="EG943" s="291"/>
      <c r="EH943" s="291"/>
      <c r="EI943" s="291"/>
      <c r="EJ943" s="291"/>
      <c r="EK943" s="291"/>
      <c r="EL943" s="291"/>
      <c r="EM943" s="291"/>
      <c r="EN943" s="291"/>
      <c r="EO943" s="291"/>
      <c r="EP943" s="291"/>
      <c r="EQ943" s="291"/>
      <c r="ER943" s="291"/>
      <c r="ES943" s="291"/>
      <c r="ET943" s="291"/>
      <c r="EU943" s="291"/>
      <c r="EV943" s="291"/>
      <c r="EW943" s="291"/>
      <c r="EX943" s="291"/>
      <c r="EY943" s="291"/>
      <c r="EZ943" s="291"/>
      <c r="FA943" s="291"/>
    </row>
    <row r="944" spans="1:157" s="292" customFormat="1" ht="20.25" customHeight="1">
      <c r="A944" s="291"/>
      <c r="H944" s="437"/>
      <c r="I944" s="437"/>
      <c r="J944" s="437"/>
      <c r="K944" s="437"/>
      <c r="N944" s="438"/>
      <c r="O944" s="291"/>
      <c r="P944" s="291"/>
      <c r="Q944" s="291"/>
      <c r="R944" s="291"/>
      <c r="S944" s="291"/>
      <c r="T944" s="291"/>
      <c r="U944" s="291"/>
      <c r="V944" s="291"/>
      <c r="W944" s="291"/>
      <c r="X944" s="291"/>
      <c r="Y944" s="291"/>
      <c r="Z944" s="291"/>
      <c r="AA944" s="291"/>
      <c r="AB944" s="291"/>
      <c r="AC944" s="291"/>
      <c r="AD944" s="291"/>
      <c r="AE944" s="291"/>
      <c r="AF944" s="291"/>
      <c r="AG944" s="291"/>
      <c r="AH944" s="291"/>
      <c r="AI944" s="291"/>
      <c r="AJ944" s="291"/>
      <c r="AK944" s="291"/>
      <c r="AL944" s="291"/>
      <c r="AM944" s="291"/>
      <c r="AN944" s="291"/>
      <c r="AO944" s="291"/>
      <c r="AP944" s="291"/>
      <c r="AQ944" s="291"/>
      <c r="AR944" s="291"/>
      <c r="AS944" s="291"/>
      <c r="AT944" s="291"/>
      <c r="AU944" s="291"/>
      <c r="AV944" s="291"/>
      <c r="AW944" s="291"/>
      <c r="AX944" s="291"/>
      <c r="AY944" s="291"/>
      <c r="AZ944" s="291"/>
      <c r="BA944" s="291"/>
      <c r="BB944" s="291"/>
      <c r="BC944" s="291"/>
      <c r="BD944" s="291"/>
      <c r="BE944" s="291"/>
      <c r="BF944" s="291"/>
      <c r="BG944" s="291"/>
      <c r="BH944" s="291"/>
      <c r="BI944" s="291"/>
      <c r="BJ944" s="291"/>
      <c r="BK944" s="291"/>
      <c r="BL944" s="291"/>
      <c r="BM944" s="291"/>
      <c r="BN944" s="291"/>
      <c r="BO944" s="291"/>
      <c r="BP944" s="291"/>
      <c r="BQ944" s="291"/>
      <c r="BR944" s="291"/>
      <c r="BS944" s="291"/>
      <c r="BT944" s="291"/>
      <c r="BU944" s="291"/>
      <c r="BV944" s="291"/>
      <c r="BW944" s="291"/>
      <c r="BX944" s="291"/>
      <c r="BY944" s="291"/>
      <c r="BZ944" s="291"/>
      <c r="CA944" s="291"/>
      <c r="CB944" s="291"/>
      <c r="CC944" s="291"/>
      <c r="CD944" s="291"/>
      <c r="CE944" s="291"/>
      <c r="CF944" s="291"/>
      <c r="CG944" s="291"/>
      <c r="CH944" s="291"/>
      <c r="CI944" s="291"/>
      <c r="CJ944" s="291"/>
      <c r="CK944" s="291"/>
      <c r="CL944" s="291"/>
      <c r="CM944" s="291"/>
      <c r="CN944" s="291"/>
      <c r="CO944" s="291"/>
      <c r="CP944" s="291"/>
      <c r="CQ944" s="291"/>
      <c r="CR944" s="291"/>
      <c r="CS944" s="291"/>
      <c r="CT944" s="291"/>
      <c r="CU944" s="291"/>
      <c r="CV944" s="291"/>
      <c r="CW944" s="291"/>
      <c r="CX944" s="291"/>
      <c r="CY944" s="291"/>
      <c r="CZ944" s="291"/>
      <c r="DA944" s="291"/>
      <c r="DB944" s="291"/>
      <c r="DC944" s="291"/>
      <c r="DD944" s="291"/>
      <c r="DE944" s="291"/>
      <c r="DF944" s="291"/>
      <c r="DG944" s="291"/>
      <c r="DH944" s="291"/>
      <c r="DI944" s="291"/>
      <c r="DJ944" s="291"/>
      <c r="DK944" s="291"/>
      <c r="DL944" s="291"/>
      <c r="DM944" s="291"/>
      <c r="DN944" s="291"/>
      <c r="DO944" s="291"/>
      <c r="DP944" s="291"/>
      <c r="DQ944" s="291"/>
      <c r="DR944" s="291"/>
      <c r="DS944" s="291"/>
      <c r="DT944" s="291"/>
      <c r="DU944" s="291"/>
      <c r="DV944" s="291"/>
      <c r="DW944" s="291"/>
      <c r="DX944" s="291"/>
      <c r="DY944" s="291"/>
      <c r="DZ944" s="291"/>
      <c r="EA944" s="291"/>
      <c r="EB944" s="291"/>
      <c r="EC944" s="291"/>
      <c r="ED944" s="291"/>
      <c r="EE944" s="291"/>
      <c r="EF944" s="291"/>
      <c r="EG944" s="291"/>
      <c r="EH944" s="291"/>
      <c r="EI944" s="291"/>
      <c r="EJ944" s="291"/>
      <c r="EK944" s="291"/>
      <c r="EL944" s="291"/>
      <c r="EM944" s="291"/>
      <c r="EN944" s="291"/>
      <c r="EO944" s="291"/>
      <c r="EP944" s="291"/>
      <c r="EQ944" s="291"/>
      <c r="ER944" s="291"/>
      <c r="ES944" s="291"/>
      <c r="ET944" s="291"/>
      <c r="EU944" s="291"/>
      <c r="EV944" s="291"/>
      <c r="EW944" s="291"/>
      <c r="EX944" s="291"/>
      <c r="EY944" s="291"/>
      <c r="EZ944" s="291"/>
      <c r="FA944" s="291"/>
    </row>
    <row r="945" spans="1:157" s="292" customFormat="1" ht="20.25" customHeight="1">
      <c r="A945" s="291"/>
      <c r="H945" s="437"/>
      <c r="I945" s="437"/>
      <c r="J945" s="437"/>
      <c r="K945" s="437"/>
      <c r="N945" s="438"/>
      <c r="O945" s="291"/>
      <c r="P945" s="291"/>
      <c r="Q945" s="291"/>
      <c r="R945" s="291"/>
      <c r="S945" s="291"/>
      <c r="T945" s="291"/>
      <c r="U945" s="291"/>
      <c r="V945" s="291"/>
      <c r="W945" s="291"/>
      <c r="X945" s="291"/>
      <c r="Y945" s="291"/>
      <c r="Z945" s="291"/>
      <c r="AA945" s="291"/>
      <c r="AB945" s="291"/>
      <c r="AC945" s="291"/>
      <c r="AD945" s="291"/>
      <c r="AE945" s="291"/>
      <c r="AF945" s="291"/>
      <c r="AG945" s="291"/>
      <c r="AH945" s="291"/>
      <c r="AI945" s="291"/>
      <c r="AJ945" s="291"/>
      <c r="AK945" s="291"/>
      <c r="AL945" s="291"/>
      <c r="AM945" s="291"/>
      <c r="AN945" s="291"/>
      <c r="AO945" s="291"/>
      <c r="AP945" s="291"/>
      <c r="AQ945" s="291"/>
      <c r="AR945" s="291"/>
      <c r="AS945" s="291"/>
      <c r="AT945" s="291"/>
      <c r="AU945" s="291"/>
      <c r="AV945" s="291"/>
      <c r="AW945" s="291"/>
      <c r="AX945" s="291"/>
      <c r="AY945" s="291"/>
      <c r="AZ945" s="291"/>
      <c r="BA945" s="291"/>
      <c r="BB945" s="291"/>
      <c r="BC945" s="291"/>
      <c r="BD945" s="291"/>
      <c r="BE945" s="291"/>
      <c r="BF945" s="291"/>
      <c r="BG945" s="291"/>
      <c r="BH945" s="291"/>
      <c r="BI945" s="291"/>
      <c r="BJ945" s="291"/>
      <c r="BK945" s="291"/>
      <c r="BL945" s="291"/>
      <c r="BM945" s="291"/>
      <c r="BN945" s="291"/>
      <c r="BO945" s="291"/>
      <c r="BP945" s="291"/>
      <c r="BQ945" s="291"/>
      <c r="BR945" s="291"/>
      <c r="BS945" s="291"/>
      <c r="BT945" s="291"/>
      <c r="BU945" s="291"/>
      <c r="BV945" s="291"/>
      <c r="BW945" s="291"/>
      <c r="BX945" s="291"/>
      <c r="BY945" s="291"/>
      <c r="BZ945" s="291"/>
      <c r="CA945" s="291"/>
      <c r="CB945" s="291"/>
      <c r="CC945" s="291"/>
      <c r="CD945" s="291"/>
      <c r="CE945" s="291"/>
      <c r="CF945" s="291"/>
      <c r="CG945" s="291"/>
      <c r="CH945" s="291"/>
      <c r="CI945" s="291"/>
      <c r="CJ945" s="291"/>
      <c r="CK945" s="291"/>
      <c r="CL945" s="291"/>
      <c r="CM945" s="291"/>
      <c r="CN945" s="291"/>
      <c r="CO945" s="291"/>
      <c r="CP945" s="291"/>
      <c r="CQ945" s="291"/>
      <c r="CR945" s="291"/>
      <c r="CS945" s="291"/>
      <c r="CT945" s="291"/>
      <c r="CU945" s="291"/>
      <c r="CV945" s="291"/>
      <c r="CW945" s="291"/>
      <c r="CX945" s="291"/>
      <c r="CY945" s="291"/>
      <c r="CZ945" s="291"/>
      <c r="DA945" s="291"/>
      <c r="DB945" s="291"/>
      <c r="DC945" s="291"/>
      <c r="DD945" s="291"/>
      <c r="DE945" s="291"/>
      <c r="DF945" s="291"/>
      <c r="DG945" s="291"/>
      <c r="DH945" s="291"/>
      <c r="DI945" s="291"/>
      <c r="DJ945" s="291"/>
      <c r="DK945" s="291"/>
      <c r="DL945" s="291"/>
      <c r="DM945" s="291"/>
      <c r="DN945" s="291"/>
      <c r="DO945" s="291"/>
      <c r="DP945" s="291"/>
      <c r="DQ945" s="291"/>
      <c r="DR945" s="291"/>
      <c r="DS945" s="291"/>
      <c r="DT945" s="291"/>
      <c r="DU945" s="291"/>
      <c r="DV945" s="291"/>
      <c r="DW945" s="291"/>
      <c r="DX945" s="291"/>
      <c r="DY945" s="291"/>
      <c r="DZ945" s="291"/>
      <c r="EA945" s="291"/>
      <c r="EB945" s="291"/>
      <c r="EC945" s="291"/>
      <c r="ED945" s="291"/>
      <c r="EE945" s="291"/>
      <c r="EF945" s="291"/>
      <c r="EG945" s="291"/>
      <c r="EH945" s="291"/>
      <c r="EI945" s="291"/>
      <c r="EJ945" s="291"/>
      <c r="EK945" s="291"/>
      <c r="EL945" s="291"/>
      <c r="EM945" s="291"/>
      <c r="EN945" s="291"/>
      <c r="EO945" s="291"/>
      <c r="EP945" s="291"/>
      <c r="EQ945" s="291"/>
      <c r="ER945" s="291"/>
      <c r="ES945" s="291"/>
      <c r="ET945" s="291"/>
      <c r="EU945" s="291"/>
      <c r="EV945" s="291"/>
      <c r="EW945" s="291"/>
      <c r="EX945" s="291"/>
      <c r="EY945" s="291"/>
      <c r="EZ945" s="291"/>
      <c r="FA945" s="291"/>
    </row>
    <row r="946" spans="1:157" s="292" customFormat="1" ht="20.25" customHeight="1">
      <c r="A946" s="291"/>
      <c r="H946" s="437"/>
      <c r="I946" s="437"/>
      <c r="J946" s="437"/>
      <c r="K946" s="437"/>
      <c r="N946" s="438"/>
      <c r="O946" s="291"/>
      <c r="P946" s="291"/>
      <c r="Q946" s="291"/>
      <c r="R946" s="291"/>
      <c r="S946" s="291"/>
      <c r="T946" s="291"/>
      <c r="U946" s="291"/>
      <c r="V946" s="291"/>
      <c r="W946" s="291"/>
      <c r="X946" s="291"/>
      <c r="Y946" s="291"/>
      <c r="Z946" s="291"/>
      <c r="AA946" s="291"/>
      <c r="AB946" s="291"/>
      <c r="AC946" s="291"/>
      <c r="AD946" s="291"/>
      <c r="AE946" s="291"/>
      <c r="AF946" s="291"/>
      <c r="AG946" s="291"/>
      <c r="AH946" s="291"/>
      <c r="AI946" s="291"/>
      <c r="AJ946" s="291"/>
      <c r="AK946" s="291"/>
      <c r="AL946" s="291"/>
      <c r="AM946" s="291"/>
      <c r="AN946" s="291"/>
      <c r="AO946" s="291"/>
      <c r="AP946" s="291"/>
      <c r="AQ946" s="291"/>
      <c r="AR946" s="291"/>
      <c r="AS946" s="291"/>
      <c r="AT946" s="291"/>
      <c r="AU946" s="291"/>
      <c r="AV946" s="291"/>
      <c r="AW946" s="291"/>
      <c r="AX946" s="291"/>
      <c r="AY946" s="291"/>
      <c r="AZ946" s="291"/>
      <c r="BA946" s="291"/>
      <c r="BB946" s="291"/>
      <c r="BC946" s="291"/>
      <c r="BD946" s="291"/>
      <c r="BE946" s="291"/>
      <c r="BF946" s="291"/>
      <c r="BG946" s="291"/>
      <c r="BH946" s="291"/>
      <c r="BI946" s="291"/>
      <c r="BJ946" s="291"/>
      <c r="BK946" s="291"/>
      <c r="BL946" s="291"/>
      <c r="BM946" s="291"/>
      <c r="BN946" s="291"/>
      <c r="BO946" s="291"/>
      <c r="BP946" s="291"/>
      <c r="BQ946" s="291"/>
      <c r="BR946" s="291"/>
      <c r="BS946" s="291"/>
      <c r="BT946" s="291"/>
      <c r="BU946" s="291"/>
      <c r="BV946" s="291"/>
      <c r="BW946" s="291"/>
      <c r="BX946" s="291"/>
      <c r="BY946" s="291"/>
      <c r="BZ946" s="291"/>
      <c r="CA946" s="291"/>
      <c r="CB946" s="291"/>
      <c r="CC946" s="291"/>
      <c r="CD946" s="291"/>
      <c r="CE946" s="291"/>
      <c r="CF946" s="291"/>
      <c r="CG946" s="291"/>
      <c r="CH946" s="291"/>
      <c r="CI946" s="291"/>
      <c r="CJ946" s="291"/>
      <c r="CK946" s="291"/>
      <c r="CL946" s="291"/>
      <c r="CM946" s="291"/>
      <c r="CN946" s="291"/>
      <c r="CO946" s="291"/>
      <c r="CP946" s="291"/>
      <c r="CQ946" s="291"/>
      <c r="CR946" s="291"/>
      <c r="CS946" s="291"/>
      <c r="CT946" s="291"/>
      <c r="CU946" s="291"/>
      <c r="CV946" s="291"/>
      <c r="CW946" s="291"/>
      <c r="CX946" s="291"/>
      <c r="CY946" s="291"/>
      <c r="CZ946" s="291"/>
      <c r="DA946" s="291"/>
      <c r="DB946" s="291"/>
      <c r="DC946" s="291"/>
      <c r="DD946" s="291"/>
      <c r="DE946" s="291"/>
      <c r="DF946" s="291"/>
      <c r="DG946" s="291"/>
      <c r="DH946" s="291"/>
      <c r="DI946" s="291"/>
      <c r="DJ946" s="291"/>
      <c r="DK946" s="291"/>
      <c r="DL946" s="291"/>
      <c r="DM946" s="291"/>
      <c r="DN946" s="291"/>
      <c r="DO946" s="291"/>
      <c r="DP946" s="291"/>
      <c r="DQ946" s="291"/>
      <c r="DR946" s="291"/>
      <c r="DS946" s="291"/>
      <c r="DT946" s="291"/>
      <c r="DU946" s="291"/>
      <c r="DV946" s="291"/>
      <c r="DW946" s="291"/>
      <c r="DX946" s="291"/>
      <c r="DY946" s="291"/>
      <c r="DZ946" s="291"/>
      <c r="EA946" s="291"/>
      <c r="EB946" s="291"/>
      <c r="EC946" s="291"/>
      <c r="ED946" s="291"/>
      <c r="EE946" s="291"/>
      <c r="EF946" s="291"/>
      <c r="EG946" s="291"/>
      <c r="EH946" s="291"/>
      <c r="EI946" s="291"/>
      <c r="EJ946" s="291"/>
      <c r="EK946" s="291"/>
      <c r="EL946" s="291"/>
      <c r="EM946" s="291"/>
      <c r="EN946" s="291"/>
      <c r="EO946" s="291"/>
      <c r="EP946" s="291"/>
      <c r="EQ946" s="291"/>
      <c r="ER946" s="291"/>
      <c r="ES946" s="291"/>
      <c r="ET946" s="291"/>
      <c r="EU946" s="291"/>
      <c r="EV946" s="291"/>
      <c r="EW946" s="291"/>
      <c r="EX946" s="291"/>
      <c r="EY946" s="291"/>
      <c r="EZ946" s="291"/>
      <c r="FA946" s="291"/>
    </row>
    <row r="947" spans="1:157" s="292" customFormat="1" ht="20.25" customHeight="1">
      <c r="A947" s="291"/>
      <c r="H947" s="437"/>
      <c r="I947" s="437"/>
      <c r="J947" s="437"/>
      <c r="K947" s="437"/>
      <c r="N947" s="438"/>
      <c r="O947" s="291"/>
      <c r="P947" s="291"/>
      <c r="Q947" s="291"/>
      <c r="R947" s="291"/>
      <c r="S947" s="291"/>
      <c r="T947" s="291"/>
      <c r="U947" s="291"/>
      <c r="V947" s="291"/>
      <c r="W947" s="291"/>
      <c r="X947" s="291"/>
      <c r="Y947" s="291"/>
      <c r="Z947" s="291"/>
      <c r="AA947" s="291"/>
      <c r="AB947" s="291"/>
      <c r="AC947" s="291"/>
      <c r="AD947" s="291"/>
      <c r="AE947" s="291"/>
      <c r="AF947" s="291"/>
      <c r="AG947" s="291"/>
      <c r="AH947" s="291"/>
      <c r="AI947" s="291"/>
      <c r="AJ947" s="291"/>
      <c r="AK947" s="291"/>
      <c r="AL947" s="291"/>
      <c r="AM947" s="291"/>
      <c r="AN947" s="291"/>
      <c r="AO947" s="291"/>
      <c r="AP947" s="291"/>
      <c r="AQ947" s="291"/>
      <c r="AR947" s="291"/>
      <c r="AS947" s="291"/>
      <c r="AT947" s="291"/>
      <c r="AU947" s="291"/>
      <c r="AV947" s="291"/>
      <c r="AW947" s="291"/>
      <c r="AX947" s="291"/>
      <c r="AY947" s="291"/>
      <c r="AZ947" s="291"/>
      <c r="BA947" s="291"/>
      <c r="BB947" s="291"/>
      <c r="BC947" s="291"/>
      <c r="BD947" s="291"/>
      <c r="BE947" s="291"/>
      <c r="BF947" s="291"/>
      <c r="BG947" s="291"/>
      <c r="BH947" s="291"/>
      <c r="BI947" s="291"/>
      <c r="BJ947" s="291"/>
      <c r="BK947" s="291"/>
      <c r="BL947" s="291"/>
      <c r="BM947" s="291"/>
      <c r="BN947" s="291"/>
      <c r="BO947" s="291"/>
      <c r="BP947" s="291"/>
      <c r="BQ947" s="291"/>
      <c r="BR947" s="291"/>
      <c r="BS947" s="291"/>
      <c r="BT947" s="291"/>
      <c r="BU947" s="291"/>
      <c r="BV947" s="291"/>
      <c r="BW947" s="291"/>
      <c r="BX947" s="291"/>
      <c r="BY947" s="291"/>
      <c r="BZ947" s="291"/>
      <c r="CA947" s="291"/>
      <c r="CB947" s="291"/>
      <c r="CC947" s="291"/>
      <c r="CD947" s="291"/>
      <c r="CE947" s="291"/>
      <c r="CF947" s="291"/>
      <c r="CG947" s="291"/>
      <c r="CH947" s="291"/>
      <c r="CI947" s="291"/>
      <c r="CJ947" s="291"/>
      <c r="CK947" s="291"/>
      <c r="CL947" s="291"/>
      <c r="CM947" s="291"/>
      <c r="CN947" s="291"/>
      <c r="CO947" s="291"/>
      <c r="CP947" s="291"/>
      <c r="CQ947" s="291"/>
      <c r="CR947" s="291"/>
      <c r="CS947" s="291"/>
      <c r="CT947" s="291"/>
      <c r="CU947" s="291"/>
      <c r="CV947" s="291"/>
      <c r="CW947" s="291"/>
      <c r="CX947" s="291"/>
      <c r="CY947" s="291"/>
      <c r="CZ947" s="291"/>
      <c r="DA947" s="291"/>
      <c r="DB947" s="291"/>
      <c r="DC947" s="291"/>
      <c r="DD947" s="291"/>
      <c r="DE947" s="291"/>
      <c r="DF947" s="291"/>
      <c r="DG947" s="291"/>
      <c r="DH947" s="291"/>
      <c r="DI947" s="291"/>
      <c r="DJ947" s="291"/>
      <c r="DK947" s="291"/>
      <c r="DL947" s="291"/>
      <c r="DM947" s="291"/>
      <c r="DN947" s="291"/>
      <c r="DO947" s="291"/>
      <c r="DP947" s="291"/>
      <c r="DQ947" s="291"/>
      <c r="DR947" s="291"/>
      <c r="DS947" s="291"/>
      <c r="DT947" s="291"/>
      <c r="DU947" s="291"/>
      <c r="DV947" s="291"/>
      <c r="DW947" s="291"/>
      <c r="DX947" s="291"/>
      <c r="DY947" s="291"/>
      <c r="DZ947" s="291"/>
      <c r="EA947" s="291"/>
      <c r="EB947" s="291"/>
      <c r="EC947" s="291"/>
      <c r="ED947" s="291"/>
      <c r="EE947" s="291"/>
      <c r="EF947" s="291"/>
      <c r="EG947" s="291"/>
      <c r="EH947" s="291"/>
      <c r="EI947" s="291"/>
      <c r="EJ947" s="291"/>
      <c r="EK947" s="291"/>
      <c r="EL947" s="291"/>
      <c r="EM947" s="291"/>
      <c r="EN947" s="291"/>
      <c r="EO947" s="291"/>
      <c r="EP947" s="291"/>
      <c r="EQ947" s="291"/>
      <c r="ER947" s="291"/>
      <c r="ES947" s="291"/>
      <c r="ET947" s="291"/>
      <c r="EU947" s="291"/>
      <c r="EV947" s="291"/>
      <c r="EW947" s="291"/>
      <c r="EX947" s="291"/>
      <c r="EY947" s="291"/>
      <c r="EZ947" s="291"/>
      <c r="FA947" s="291"/>
    </row>
    <row r="948" spans="1:157" s="292" customFormat="1" ht="20.25" customHeight="1">
      <c r="A948" s="291"/>
      <c r="H948" s="437"/>
      <c r="I948" s="437"/>
      <c r="J948" s="437"/>
      <c r="K948" s="437"/>
      <c r="N948" s="438"/>
      <c r="O948" s="291"/>
      <c r="P948" s="291"/>
      <c r="Q948" s="291"/>
      <c r="R948" s="291"/>
      <c r="S948" s="291"/>
      <c r="T948" s="291"/>
      <c r="U948" s="291"/>
      <c r="V948" s="291"/>
      <c r="W948" s="291"/>
      <c r="X948" s="291"/>
      <c r="Y948" s="291"/>
      <c r="Z948" s="291"/>
      <c r="AA948" s="291"/>
      <c r="AB948" s="291"/>
      <c r="AC948" s="291"/>
      <c r="AD948" s="291"/>
      <c r="AE948" s="291"/>
      <c r="AF948" s="291"/>
      <c r="AG948" s="291"/>
      <c r="AH948" s="291"/>
      <c r="AI948" s="291"/>
      <c r="AJ948" s="291"/>
      <c r="AK948" s="291"/>
      <c r="AL948" s="291"/>
      <c r="AM948" s="291"/>
      <c r="AN948" s="291"/>
      <c r="AO948" s="291"/>
      <c r="AP948" s="291"/>
      <c r="AQ948" s="291"/>
      <c r="AR948" s="291"/>
      <c r="AS948" s="291"/>
      <c r="AT948" s="291"/>
      <c r="AU948" s="291"/>
      <c r="AV948" s="291"/>
      <c r="AW948" s="291"/>
      <c r="AX948" s="291"/>
      <c r="AY948" s="291"/>
      <c r="AZ948" s="291"/>
      <c r="BA948" s="291"/>
      <c r="BB948" s="291"/>
      <c r="BC948" s="291"/>
      <c r="BD948" s="291"/>
      <c r="BE948" s="291"/>
      <c r="BF948" s="291"/>
      <c r="BG948" s="291"/>
      <c r="BH948" s="291"/>
      <c r="BI948" s="291"/>
      <c r="BJ948" s="291"/>
      <c r="BK948" s="291"/>
      <c r="BL948" s="291"/>
      <c r="BM948" s="291"/>
      <c r="BN948" s="291"/>
      <c r="BO948" s="291"/>
      <c r="BP948" s="291"/>
      <c r="BQ948" s="291"/>
      <c r="BR948" s="291"/>
      <c r="BS948" s="291"/>
      <c r="BT948" s="291"/>
      <c r="BU948" s="291"/>
      <c r="BV948" s="291"/>
      <c r="BW948" s="291"/>
      <c r="BX948" s="291"/>
      <c r="BY948" s="291"/>
      <c r="BZ948" s="291"/>
      <c r="CA948" s="291"/>
      <c r="CB948" s="291"/>
      <c r="CC948" s="291"/>
      <c r="CD948" s="291"/>
      <c r="CE948" s="291"/>
      <c r="CF948" s="291"/>
      <c r="CG948" s="291"/>
      <c r="CH948" s="291"/>
      <c r="CI948" s="291"/>
      <c r="CJ948" s="291"/>
      <c r="CK948" s="291"/>
      <c r="CL948" s="291"/>
      <c r="CM948" s="291"/>
      <c r="CN948" s="291"/>
      <c r="CO948" s="291"/>
      <c r="CP948" s="291"/>
      <c r="CQ948" s="291"/>
      <c r="CR948" s="291"/>
      <c r="CS948" s="291"/>
      <c r="CT948" s="291"/>
      <c r="CU948" s="291"/>
      <c r="CV948" s="291"/>
      <c r="CW948" s="291"/>
      <c r="CX948" s="291"/>
      <c r="CY948" s="291"/>
      <c r="CZ948" s="291"/>
      <c r="DA948" s="291"/>
      <c r="DB948" s="291"/>
      <c r="DC948" s="291"/>
      <c r="DD948" s="291"/>
      <c r="DE948" s="291"/>
      <c r="DF948" s="291"/>
      <c r="DG948" s="291"/>
      <c r="DH948" s="291"/>
      <c r="DI948" s="291"/>
      <c r="DJ948" s="291"/>
      <c r="DK948" s="291"/>
      <c r="DL948" s="291"/>
      <c r="DM948" s="291"/>
      <c r="DN948" s="291"/>
      <c r="DO948" s="291"/>
      <c r="DP948" s="291"/>
      <c r="DQ948" s="291"/>
      <c r="DR948" s="291"/>
      <c r="DS948" s="291"/>
      <c r="DT948" s="291"/>
      <c r="DU948" s="291"/>
      <c r="DV948" s="291"/>
      <c r="DW948" s="291"/>
      <c r="DX948" s="291"/>
      <c r="DY948" s="291"/>
      <c r="DZ948" s="291"/>
      <c r="EA948" s="291"/>
      <c r="EB948" s="291"/>
      <c r="EC948" s="291"/>
      <c r="ED948" s="291"/>
      <c r="EE948" s="291"/>
      <c r="EF948" s="291"/>
      <c r="EG948" s="291"/>
      <c r="EH948" s="291"/>
      <c r="EI948" s="291"/>
      <c r="EJ948" s="291"/>
      <c r="EK948" s="291"/>
      <c r="EL948" s="291"/>
      <c r="EM948" s="291"/>
      <c r="EN948" s="291"/>
      <c r="EO948" s="291"/>
      <c r="EP948" s="291"/>
      <c r="EQ948" s="291"/>
      <c r="ER948" s="291"/>
      <c r="ES948" s="291"/>
      <c r="ET948" s="291"/>
      <c r="EU948" s="291"/>
      <c r="EV948" s="291"/>
      <c r="EW948" s="291"/>
      <c r="EX948" s="291"/>
      <c r="EY948" s="291"/>
      <c r="EZ948" s="291"/>
      <c r="FA948" s="291"/>
    </row>
    <row r="949" spans="1:157" s="292" customFormat="1" ht="20.25" customHeight="1">
      <c r="A949" s="291"/>
      <c r="H949" s="437"/>
      <c r="I949" s="437"/>
      <c r="J949" s="437"/>
      <c r="K949" s="437"/>
      <c r="N949" s="438"/>
      <c r="O949" s="291"/>
      <c r="P949" s="291"/>
      <c r="Q949" s="291"/>
      <c r="R949" s="291"/>
      <c r="S949" s="291"/>
      <c r="T949" s="291"/>
      <c r="U949" s="291"/>
      <c r="V949" s="291"/>
      <c r="W949" s="291"/>
      <c r="X949" s="291"/>
      <c r="Y949" s="291"/>
      <c r="Z949" s="291"/>
      <c r="AA949" s="291"/>
      <c r="AB949" s="291"/>
      <c r="AC949" s="291"/>
      <c r="AD949" s="291"/>
      <c r="AE949" s="291"/>
      <c r="AF949" s="291"/>
      <c r="AG949" s="291"/>
      <c r="AH949" s="291"/>
      <c r="AI949" s="291"/>
      <c r="AJ949" s="291"/>
      <c r="AK949" s="291"/>
      <c r="AL949" s="291"/>
      <c r="AM949" s="291"/>
      <c r="AN949" s="291"/>
      <c r="AO949" s="291"/>
      <c r="AP949" s="291"/>
      <c r="AQ949" s="291"/>
      <c r="AR949" s="291"/>
      <c r="AS949" s="291"/>
      <c r="AT949" s="291"/>
      <c r="AU949" s="291"/>
      <c r="AV949" s="291"/>
      <c r="AW949" s="291"/>
      <c r="AX949" s="291"/>
      <c r="AY949" s="291"/>
      <c r="AZ949" s="291"/>
      <c r="BA949" s="291"/>
      <c r="BB949" s="291"/>
      <c r="BC949" s="291"/>
      <c r="BD949" s="291"/>
      <c r="BE949" s="291"/>
      <c r="BF949" s="291"/>
      <c r="BG949" s="291"/>
      <c r="BH949" s="291"/>
      <c r="BI949" s="291"/>
      <c r="BJ949" s="291"/>
      <c r="BK949" s="291"/>
      <c r="BL949" s="291"/>
      <c r="BM949" s="291"/>
      <c r="BN949" s="291"/>
      <c r="BO949" s="291"/>
      <c r="BP949" s="291"/>
      <c r="BQ949" s="291"/>
      <c r="BR949" s="291"/>
      <c r="BS949" s="291"/>
      <c r="BT949" s="291"/>
      <c r="BU949" s="291"/>
      <c r="BV949" s="291"/>
      <c r="BW949" s="291"/>
      <c r="BX949" s="291"/>
      <c r="BY949" s="291"/>
      <c r="BZ949" s="291"/>
      <c r="CA949" s="291"/>
      <c r="CB949" s="291"/>
      <c r="CC949" s="291"/>
      <c r="CD949" s="291"/>
      <c r="CE949" s="291"/>
      <c r="CF949" s="291"/>
      <c r="CG949" s="291"/>
      <c r="CH949" s="291"/>
      <c r="CI949" s="291"/>
      <c r="CJ949" s="291"/>
      <c r="CK949" s="291"/>
      <c r="CL949" s="291"/>
      <c r="CM949" s="291"/>
      <c r="CN949" s="291"/>
      <c r="CO949" s="291"/>
      <c r="CP949" s="291"/>
      <c r="CQ949" s="291"/>
      <c r="CR949" s="291"/>
      <c r="CS949" s="291"/>
      <c r="CT949" s="291"/>
      <c r="CU949" s="291"/>
      <c r="CV949" s="291"/>
      <c r="CW949" s="291"/>
      <c r="CX949" s="291"/>
      <c r="CY949" s="291"/>
      <c r="CZ949" s="291"/>
      <c r="DA949" s="291"/>
      <c r="DB949" s="291"/>
      <c r="DC949" s="291"/>
      <c r="DD949" s="291"/>
      <c r="DE949" s="291"/>
      <c r="DF949" s="291"/>
      <c r="DG949" s="291"/>
      <c r="DH949" s="291"/>
      <c r="DI949" s="291"/>
      <c r="DJ949" s="291"/>
      <c r="DK949" s="291"/>
      <c r="DL949" s="291"/>
      <c r="DM949" s="291"/>
      <c r="DN949" s="291"/>
      <c r="DO949" s="291"/>
      <c r="DP949" s="291"/>
      <c r="DQ949" s="291"/>
      <c r="DR949" s="291"/>
      <c r="DS949" s="291"/>
      <c r="DT949" s="291"/>
      <c r="DU949" s="291"/>
      <c r="DV949" s="291"/>
      <c r="DW949" s="291"/>
      <c r="DX949" s="291"/>
      <c r="DY949" s="291"/>
      <c r="DZ949" s="291"/>
      <c r="EA949" s="291"/>
      <c r="EB949" s="291"/>
      <c r="EC949" s="291"/>
      <c r="ED949" s="291"/>
      <c r="EE949" s="291"/>
      <c r="EF949" s="291"/>
      <c r="EG949" s="291"/>
      <c r="EH949" s="291"/>
      <c r="EI949" s="291"/>
      <c r="EJ949" s="291"/>
      <c r="EK949" s="291"/>
      <c r="EL949" s="291"/>
      <c r="EM949" s="291"/>
      <c r="EN949" s="291"/>
      <c r="EO949" s="291"/>
      <c r="EP949" s="291"/>
      <c r="EQ949" s="291"/>
      <c r="ER949" s="291"/>
      <c r="ES949" s="291"/>
      <c r="ET949" s="291"/>
      <c r="EU949" s="291"/>
      <c r="EV949" s="291"/>
      <c r="EW949" s="291"/>
      <c r="EX949" s="291"/>
      <c r="EY949" s="291"/>
      <c r="EZ949" s="291"/>
      <c r="FA949" s="291"/>
    </row>
    <row r="950" spans="1:157" s="292" customFormat="1" ht="20.25" customHeight="1">
      <c r="A950" s="291"/>
      <c r="H950" s="437"/>
      <c r="I950" s="437"/>
      <c r="J950" s="437"/>
      <c r="K950" s="437"/>
      <c r="N950" s="438"/>
      <c r="O950" s="291"/>
      <c r="P950" s="291"/>
      <c r="Q950" s="291"/>
      <c r="R950" s="291"/>
      <c r="S950" s="291"/>
      <c r="T950" s="291"/>
      <c r="U950" s="291"/>
      <c r="V950" s="291"/>
      <c r="W950" s="291"/>
      <c r="X950" s="291"/>
      <c r="Y950" s="291"/>
      <c r="Z950" s="291"/>
      <c r="AA950" s="291"/>
      <c r="AB950" s="291"/>
      <c r="AC950" s="291"/>
      <c r="AD950" s="291"/>
      <c r="AE950" s="291"/>
      <c r="AF950" s="291"/>
      <c r="AG950" s="291"/>
      <c r="AH950" s="291"/>
      <c r="AI950" s="291"/>
      <c r="AJ950" s="291"/>
      <c r="AK950" s="291"/>
      <c r="AL950" s="291"/>
      <c r="AM950" s="291"/>
      <c r="AN950" s="291"/>
      <c r="AO950" s="291"/>
      <c r="AP950" s="291"/>
      <c r="AQ950" s="291"/>
      <c r="AR950" s="291"/>
      <c r="AS950" s="291"/>
      <c r="AT950" s="291"/>
      <c r="AU950" s="291"/>
      <c r="AV950" s="291"/>
      <c r="AW950" s="291"/>
      <c r="AX950" s="291"/>
      <c r="AY950" s="291"/>
      <c r="AZ950" s="291"/>
      <c r="BA950" s="291"/>
      <c r="BB950" s="291"/>
      <c r="BC950" s="291"/>
      <c r="BD950" s="291"/>
      <c r="BE950" s="291"/>
      <c r="BF950" s="291"/>
      <c r="BG950" s="291"/>
      <c r="BH950" s="291"/>
      <c r="BI950" s="291"/>
      <c r="BJ950" s="291"/>
      <c r="BK950" s="291"/>
      <c r="BL950" s="291"/>
      <c r="BM950" s="291"/>
      <c r="BN950" s="291"/>
      <c r="BO950" s="291"/>
      <c r="BP950" s="291"/>
      <c r="BQ950" s="291"/>
      <c r="BR950" s="291"/>
      <c r="BS950" s="291"/>
      <c r="BT950" s="291"/>
      <c r="BU950" s="291"/>
      <c r="BV950" s="291"/>
      <c r="BW950" s="291"/>
      <c r="BX950" s="291"/>
      <c r="BY950" s="291"/>
      <c r="BZ950" s="291"/>
      <c r="CA950" s="291"/>
      <c r="CB950" s="291"/>
      <c r="CC950" s="291"/>
      <c r="CD950" s="291"/>
      <c r="CE950" s="291"/>
      <c r="CF950" s="291"/>
      <c r="CG950" s="291"/>
      <c r="CH950" s="291"/>
      <c r="CI950" s="291"/>
      <c r="CJ950" s="291"/>
      <c r="CK950" s="291"/>
      <c r="CL950" s="291"/>
      <c r="CM950" s="291"/>
      <c r="CN950" s="291"/>
      <c r="CO950" s="291"/>
      <c r="CP950" s="291"/>
      <c r="CQ950" s="291"/>
      <c r="CR950" s="291"/>
      <c r="CS950" s="291"/>
      <c r="CT950" s="291"/>
      <c r="CU950" s="291"/>
      <c r="CV950" s="291"/>
      <c r="CW950" s="291"/>
      <c r="CX950" s="291"/>
      <c r="CY950" s="291"/>
      <c r="CZ950" s="291"/>
      <c r="DA950" s="291"/>
      <c r="DB950" s="291"/>
      <c r="DC950" s="291"/>
      <c r="DD950" s="291"/>
      <c r="DE950" s="291"/>
      <c r="DF950" s="291"/>
      <c r="DG950" s="291"/>
      <c r="DH950" s="291"/>
      <c r="DI950" s="291"/>
      <c r="DJ950" s="291"/>
      <c r="DK950" s="291"/>
      <c r="DL950" s="291"/>
      <c r="DM950" s="291"/>
      <c r="DN950" s="291"/>
      <c r="DO950" s="291"/>
      <c r="DP950" s="291"/>
      <c r="DQ950" s="291"/>
      <c r="DR950" s="291"/>
      <c r="DS950" s="291"/>
      <c r="DT950" s="291"/>
      <c r="DU950" s="291"/>
      <c r="DV950" s="291"/>
      <c r="DW950" s="291"/>
      <c r="DX950" s="291"/>
      <c r="DY950" s="291"/>
      <c r="DZ950" s="291"/>
      <c r="EA950" s="291"/>
      <c r="EB950" s="291"/>
      <c r="EC950" s="291"/>
      <c r="ED950" s="291"/>
      <c r="EE950" s="291"/>
      <c r="EF950" s="291"/>
      <c r="EG950" s="291"/>
      <c r="EH950" s="291"/>
      <c r="EI950" s="291"/>
      <c r="EJ950" s="291"/>
      <c r="EK950" s="291"/>
      <c r="EL950" s="291"/>
      <c r="EM950" s="291"/>
      <c r="EN950" s="291"/>
      <c r="EO950" s="291"/>
      <c r="EP950" s="291"/>
      <c r="EQ950" s="291"/>
      <c r="ER950" s="291"/>
      <c r="ES950" s="291"/>
      <c r="ET950" s="291"/>
      <c r="EU950" s="291"/>
      <c r="EV950" s="291"/>
      <c r="EW950" s="291"/>
      <c r="EX950" s="291"/>
      <c r="EY950" s="291"/>
      <c r="EZ950" s="291"/>
      <c r="FA950" s="291"/>
    </row>
    <row r="951" spans="1:157" s="292" customFormat="1" ht="20.25" customHeight="1">
      <c r="A951" s="291"/>
      <c r="H951" s="437"/>
      <c r="I951" s="437"/>
      <c r="J951" s="437"/>
      <c r="K951" s="437"/>
      <c r="N951" s="438"/>
      <c r="O951" s="291"/>
      <c r="P951" s="291"/>
      <c r="Q951" s="291"/>
      <c r="R951" s="291"/>
      <c r="S951" s="291"/>
      <c r="T951" s="291"/>
      <c r="U951" s="291"/>
      <c r="V951" s="291"/>
      <c r="W951" s="291"/>
      <c r="X951" s="291"/>
      <c r="Y951" s="291"/>
      <c r="Z951" s="291"/>
      <c r="AA951" s="291"/>
      <c r="AB951" s="291"/>
      <c r="AC951" s="291"/>
      <c r="AD951" s="291"/>
      <c r="AE951" s="291"/>
      <c r="AF951" s="291"/>
      <c r="AG951" s="291"/>
      <c r="AH951" s="291"/>
      <c r="AI951" s="291"/>
      <c r="AJ951" s="291"/>
      <c r="AK951" s="291"/>
      <c r="AL951" s="291"/>
      <c r="AM951" s="291"/>
      <c r="AN951" s="291"/>
      <c r="AO951" s="291"/>
      <c r="AP951" s="291"/>
      <c r="AQ951" s="291"/>
      <c r="AR951" s="291"/>
      <c r="AS951" s="291"/>
      <c r="AT951" s="291"/>
      <c r="AU951" s="291"/>
      <c r="AV951" s="291"/>
      <c r="AW951" s="291"/>
      <c r="AX951" s="291"/>
      <c r="AY951" s="291"/>
      <c r="AZ951" s="291"/>
      <c r="BA951" s="291"/>
      <c r="BB951" s="291"/>
      <c r="BC951" s="291"/>
      <c r="BD951" s="291"/>
      <c r="BE951" s="291"/>
      <c r="BF951" s="291"/>
      <c r="BG951" s="291"/>
      <c r="BH951" s="291"/>
      <c r="BI951" s="291"/>
      <c r="BJ951" s="291"/>
      <c r="BK951" s="291"/>
      <c r="BL951" s="291"/>
      <c r="BM951" s="291"/>
      <c r="BN951" s="291"/>
      <c r="BO951" s="291"/>
      <c r="BP951" s="291"/>
      <c r="BQ951" s="291"/>
      <c r="BR951" s="291"/>
      <c r="BS951" s="291"/>
      <c r="BT951" s="291"/>
      <c r="BU951" s="291"/>
      <c r="BV951" s="291"/>
      <c r="BW951" s="291"/>
      <c r="BX951" s="291"/>
      <c r="BY951" s="291"/>
      <c r="BZ951" s="291"/>
      <c r="CA951" s="291"/>
      <c r="CB951" s="291"/>
      <c r="CC951" s="291"/>
      <c r="CD951" s="291"/>
      <c r="CE951" s="291"/>
      <c r="CF951" s="291"/>
      <c r="CG951" s="291"/>
      <c r="CH951" s="291"/>
      <c r="CI951" s="291"/>
      <c r="CJ951" s="291"/>
      <c r="CK951" s="291"/>
      <c r="CL951" s="291"/>
      <c r="CM951" s="291"/>
      <c r="CN951" s="291"/>
      <c r="CO951" s="291"/>
      <c r="CP951" s="291"/>
      <c r="CQ951" s="291"/>
      <c r="CR951" s="291"/>
      <c r="CS951" s="291"/>
      <c r="CT951" s="291"/>
      <c r="CU951" s="291"/>
      <c r="CV951" s="291"/>
      <c r="CW951" s="291"/>
      <c r="CX951" s="291"/>
      <c r="CY951" s="291"/>
      <c r="CZ951" s="291"/>
      <c r="DA951" s="291"/>
      <c r="DB951" s="291"/>
      <c r="DC951" s="291"/>
      <c r="DD951" s="291"/>
      <c r="DE951" s="291"/>
      <c r="DF951" s="291"/>
      <c r="DG951" s="291"/>
      <c r="DH951" s="291"/>
      <c r="DI951" s="291"/>
      <c r="DJ951" s="291"/>
      <c r="DK951" s="291"/>
      <c r="DL951" s="291"/>
      <c r="DM951" s="291"/>
      <c r="DN951" s="291"/>
      <c r="DO951" s="291"/>
      <c r="DP951" s="291"/>
      <c r="DQ951" s="291"/>
      <c r="DR951" s="291"/>
      <c r="DS951" s="291"/>
      <c r="DT951" s="291"/>
      <c r="DU951" s="291"/>
      <c r="DV951" s="291"/>
      <c r="DW951" s="291"/>
      <c r="DX951" s="291"/>
      <c r="DY951" s="291"/>
      <c r="DZ951" s="291"/>
      <c r="EA951" s="291"/>
      <c r="EB951" s="291"/>
      <c r="EC951" s="291"/>
      <c r="ED951" s="291"/>
      <c r="EE951" s="291"/>
      <c r="EF951" s="291"/>
      <c r="EG951" s="291"/>
      <c r="EH951" s="291"/>
      <c r="EI951" s="291"/>
      <c r="EJ951" s="291"/>
      <c r="EK951" s="291"/>
      <c r="EL951" s="291"/>
      <c r="EM951" s="291"/>
      <c r="EN951" s="291"/>
      <c r="EO951" s="291"/>
      <c r="EP951" s="291"/>
      <c r="EQ951" s="291"/>
      <c r="ER951" s="291"/>
      <c r="ES951" s="291"/>
      <c r="ET951" s="291"/>
      <c r="EU951" s="291"/>
      <c r="EV951" s="291"/>
      <c r="EW951" s="291"/>
      <c r="EX951" s="291"/>
      <c r="EY951" s="291"/>
      <c r="EZ951" s="291"/>
      <c r="FA951" s="291"/>
    </row>
    <row r="952" spans="1:157" s="292" customFormat="1" ht="20.25" customHeight="1">
      <c r="A952" s="291"/>
      <c r="H952" s="437"/>
      <c r="I952" s="437"/>
      <c r="J952" s="437"/>
      <c r="K952" s="437"/>
      <c r="N952" s="438"/>
      <c r="O952" s="291"/>
      <c r="P952" s="291"/>
      <c r="Q952" s="291"/>
      <c r="R952" s="291"/>
      <c r="S952" s="291"/>
      <c r="T952" s="291"/>
      <c r="U952" s="291"/>
      <c r="V952" s="291"/>
      <c r="W952" s="291"/>
      <c r="X952" s="291"/>
      <c r="Y952" s="291"/>
      <c r="Z952" s="291"/>
      <c r="AA952" s="291"/>
      <c r="AB952" s="291"/>
      <c r="AC952" s="291"/>
      <c r="AD952" s="291"/>
      <c r="AE952" s="291"/>
      <c r="AF952" s="291"/>
      <c r="AG952" s="291"/>
      <c r="AH952" s="291"/>
      <c r="AI952" s="291"/>
      <c r="AJ952" s="291"/>
      <c r="AK952" s="291"/>
      <c r="AL952" s="291"/>
      <c r="AM952" s="291"/>
      <c r="AN952" s="291"/>
      <c r="AO952" s="291"/>
      <c r="AP952" s="291"/>
      <c r="AQ952" s="291"/>
      <c r="AR952" s="291"/>
      <c r="AS952" s="291"/>
      <c r="AT952" s="291"/>
      <c r="AU952" s="291"/>
      <c r="AV952" s="291"/>
      <c r="AW952" s="291"/>
      <c r="AX952" s="291"/>
      <c r="AY952" s="291"/>
      <c r="AZ952" s="291"/>
      <c r="BA952" s="291"/>
      <c r="BB952" s="291"/>
      <c r="BC952" s="291"/>
      <c r="BD952" s="291"/>
      <c r="BE952" s="291"/>
      <c r="BF952" s="291"/>
      <c r="BG952" s="291"/>
      <c r="BH952" s="291"/>
      <c r="BI952" s="291"/>
      <c r="BJ952" s="291"/>
      <c r="BK952" s="291"/>
      <c r="BL952" s="291"/>
      <c r="BM952" s="291"/>
      <c r="BN952" s="291"/>
      <c r="BO952" s="291"/>
      <c r="BP952" s="291"/>
      <c r="BQ952" s="291"/>
      <c r="BR952" s="291"/>
      <c r="BS952" s="291"/>
      <c r="BT952" s="291"/>
      <c r="BU952" s="291"/>
      <c r="BV952" s="291"/>
      <c r="BW952" s="291"/>
      <c r="BX952" s="291"/>
      <c r="BY952" s="291"/>
      <c r="BZ952" s="291"/>
      <c r="CA952" s="291"/>
      <c r="CB952" s="291"/>
      <c r="CC952" s="291"/>
      <c r="CD952" s="291"/>
      <c r="CE952" s="291"/>
      <c r="CF952" s="291"/>
      <c r="CG952" s="291"/>
      <c r="CH952" s="291"/>
      <c r="CI952" s="291"/>
      <c r="CJ952" s="291"/>
      <c r="CK952" s="291"/>
      <c r="CL952" s="291"/>
      <c r="CM952" s="291"/>
      <c r="CN952" s="291"/>
      <c r="CO952" s="291"/>
      <c r="CP952" s="291"/>
      <c r="CQ952" s="291"/>
      <c r="CR952" s="291"/>
      <c r="CS952" s="291"/>
      <c r="CT952" s="291"/>
      <c r="CU952" s="291"/>
      <c r="CV952" s="291"/>
      <c r="CW952" s="291"/>
      <c r="CX952" s="291"/>
      <c r="CY952" s="291"/>
      <c r="CZ952" s="291"/>
      <c r="DA952" s="291"/>
      <c r="DB952" s="291"/>
      <c r="DC952" s="291"/>
      <c r="DD952" s="291"/>
      <c r="DE952" s="291"/>
      <c r="DF952" s="291"/>
      <c r="DG952" s="291"/>
      <c r="DH952" s="291"/>
      <c r="DI952" s="291"/>
      <c r="DJ952" s="291"/>
      <c r="DK952" s="291"/>
      <c r="DL952" s="291"/>
      <c r="DM952" s="291"/>
      <c r="DN952" s="291"/>
      <c r="DO952" s="291"/>
      <c r="DP952" s="291"/>
      <c r="DQ952" s="291"/>
      <c r="DR952" s="291"/>
      <c r="DS952" s="291"/>
      <c r="DT952" s="291"/>
      <c r="DU952" s="291"/>
      <c r="DV952" s="291"/>
      <c r="DW952" s="291"/>
      <c r="DX952" s="291"/>
      <c r="DY952" s="291"/>
      <c r="DZ952" s="291"/>
      <c r="EA952" s="291"/>
      <c r="EB952" s="291"/>
      <c r="EC952" s="291"/>
      <c r="ED952" s="291"/>
      <c r="EE952" s="291"/>
      <c r="EF952" s="291"/>
      <c r="EG952" s="291"/>
      <c r="EH952" s="291"/>
      <c r="EI952" s="291"/>
      <c r="EJ952" s="291"/>
      <c r="EK952" s="291"/>
      <c r="EL952" s="291"/>
      <c r="EM952" s="291"/>
      <c r="EN952" s="291"/>
      <c r="EO952" s="291"/>
      <c r="EP952" s="291"/>
      <c r="EQ952" s="291"/>
      <c r="ER952" s="291"/>
      <c r="ES952" s="291"/>
      <c r="ET952" s="291"/>
      <c r="EU952" s="291"/>
      <c r="EV952" s="291"/>
      <c r="EW952" s="291"/>
      <c r="EX952" s="291"/>
      <c r="EY952" s="291"/>
      <c r="EZ952" s="291"/>
      <c r="FA952" s="291"/>
    </row>
    <row r="953" spans="1:157" s="292" customFormat="1" ht="20.25" customHeight="1">
      <c r="A953" s="291"/>
      <c r="H953" s="437"/>
      <c r="I953" s="437"/>
      <c r="J953" s="437"/>
      <c r="K953" s="437"/>
      <c r="N953" s="438"/>
      <c r="O953" s="291"/>
      <c r="P953" s="291"/>
      <c r="Q953" s="291"/>
      <c r="R953" s="291"/>
      <c r="S953" s="291"/>
      <c r="T953" s="291"/>
      <c r="U953" s="291"/>
      <c r="V953" s="291"/>
      <c r="W953" s="291"/>
      <c r="X953" s="291"/>
      <c r="Y953" s="291"/>
      <c r="Z953" s="291"/>
      <c r="AA953" s="291"/>
      <c r="AB953" s="291"/>
      <c r="AC953" s="291"/>
      <c r="AD953" s="291"/>
      <c r="AE953" s="291"/>
      <c r="AF953" s="291"/>
      <c r="AG953" s="291"/>
      <c r="AH953" s="291"/>
      <c r="AI953" s="291"/>
      <c r="AJ953" s="291"/>
      <c r="AK953" s="291"/>
      <c r="AL953" s="291"/>
      <c r="AM953" s="291"/>
      <c r="AN953" s="291"/>
      <c r="AO953" s="291"/>
      <c r="AP953" s="291"/>
      <c r="AQ953" s="291"/>
      <c r="AR953" s="291"/>
      <c r="AS953" s="291"/>
      <c r="AT953" s="291"/>
      <c r="AU953" s="291"/>
      <c r="AV953" s="291"/>
      <c r="AW953" s="291"/>
      <c r="AX953" s="291"/>
      <c r="AY953" s="291"/>
      <c r="AZ953" s="291"/>
      <c r="BA953" s="291"/>
      <c r="BB953" s="291"/>
      <c r="BC953" s="291"/>
      <c r="BD953" s="291"/>
      <c r="BE953" s="291"/>
      <c r="BF953" s="291"/>
      <c r="BG953" s="291"/>
      <c r="BH953" s="291"/>
      <c r="BI953" s="291"/>
      <c r="BJ953" s="291"/>
      <c r="BK953" s="291"/>
      <c r="BL953" s="291"/>
      <c r="BM953" s="291"/>
      <c r="BN953" s="291"/>
      <c r="BO953" s="291"/>
      <c r="BP953" s="291"/>
      <c r="BQ953" s="291"/>
      <c r="BR953" s="291"/>
      <c r="BS953" s="291"/>
      <c r="BT953" s="291"/>
      <c r="BU953" s="291"/>
      <c r="BV953" s="291"/>
      <c r="BW953" s="291"/>
      <c r="BX953" s="291"/>
      <c r="BY953" s="291"/>
      <c r="BZ953" s="291"/>
      <c r="CA953" s="291"/>
      <c r="CB953" s="291"/>
      <c r="CC953" s="291"/>
      <c r="CD953" s="291"/>
      <c r="CE953" s="291"/>
      <c r="CF953" s="291"/>
      <c r="CG953" s="291"/>
      <c r="CH953" s="291"/>
      <c r="CI953" s="291"/>
      <c r="CJ953" s="291"/>
      <c r="CK953" s="291"/>
      <c r="CL953" s="291"/>
      <c r="CM953" s="291"/>
      <c r="CN953" s="291"/>
      <c r="CO953" s="291"/>
      <c r="CP953" s="291"/>
      <c r="CQ953" s="291"/>
      <c r="CR953" s="291"/>
      <c r="CS953" s="291"/>
      <c r="CT953" s="291"/>
      <c r="CU953" s="291"/>
      <c r="CV953" s="291"/>
      <c r="CW953" s="291"/>
      <c r="CX953" s="291"/>
      <c r="CY953" s="291"/>
      <c r="CZ953" s="291"/>
      <c r="DA953" s="291"/>
      <c r="DB953" s="291"/>
      <c r="DC953" s="291"/>
      <c r="DD953" s="291"/>
      <c r="DE953" s="291"/>
      <c r="DF953" s="291"/>
      <c r="DG953" s="291"/>
      <c r="DH953" s="291"/>
      <c r="DI953" s="291"/>
      <c r="DJ953" s="291"/>
      <c r="DK953" s="291"/>
      <c r="DL953" s="291"/>
      <c r="DM953" s="291"/>
      <c r="DN953" s="291"/>
      <c r="DO953" s="291"/>
      <c r="DP953" s="291"/>
      <c r="DQ953" s="291"/>
      <c r="DR953" s="291"/>
      <c r="DS953" s="291"/>
      <c r="DT953" s="291"/>
      <c r="DU953" s="291"/>
      <c r="DV953" s="291"/>
      <c r="DW953" s="291"/>
      <c r="DX953" s="291"/>
      <c r="DY953" s="291"/>
      <c r="DZ953" s="291"/>
      <c r="EA953" s="291"/>
      <c r="EB953" s="291"/>
      <c r="EC953" s="291"/>
      <c r="ED953" s="291"/>
      <c r="EE953" s="291"/>
      <c r="EF953" s="291"/>
      <c r="EG953" s="291"/>
      <c r="EH953" s="291"/>
      <c r="EI953" s="291"/>
      <c r="EJ953" s="291"/>
      <c r="EK953" s="291"/>
      <c r="EL953" s="291"/>
      <c r="EM953" s="291"/>
      <c r="EN953" s="291"/>
      <c r="EO953" s="291"/>
      <c r="EP953" s="291"/>
      <c r="EQ953" s="291"/>
      <c r="ER953" s="291"/>
      <c r="ES953" s="291"/>
      <c r="ET953" s="291"/>
      <c r="EU953" s="291"/>
      <c r="EV953" s="291"/>
      <c r="EW953" s="291"/>
      <c r="EX953" s="291"/>
      <c r="EY953" s="291"/>
      <c r="EZ953" s="291"/>
      <c r="FA953" s="291"/>
    </row>
    <row r="954" spans="1:157" s="292" customFormat="1" ht="20.25" customHeight="1">
      <c r="A954" s="291"/>
      <c r="H954" s="437"/>
      <c r="I954" s="437"/>
      <c r="J954" s="437"/>
      <c r="K954" s="437"/>
      <c r="N954" s="438"/>
      <c r="O954" s="291"/>
      <c r="P954" s="291"/>
      <c r="Q954" s="291"/>
      <c r="R954" s="291"/>
      <c r="S954" s="291"/>
      <c r="T954" s="291"/>
      <c r="U954" s="291"/>
      <c r="V954" s="291"/>
      <c r="W954" s="291"/>
      <c r="X954" s="291"/>
      <c r="Y954" s="291"/>
      <c r="Z954" s="291"/>
      <c r="AA954" s="291"/>
      <c r="AB954" s="291"/>
      <c r="AC954" s="291"/>
      <c r="AD954" s="291"/>
      <c r="AE954" s="291"/>
      <c r="AF954" s="291"/>
      <c r="AG954" s="291"/>
      <c r="AH954" s="291"/>
      <c r="AI954" s="291"/>
      <c r="AJ954" s="291"/>
      <c r="AK954" s="291"/>
      <c r="AL954" s="291"/>
      <c r="AM954" s="291"/>
      <c r="AN954" s="291"/>
      <c r="AO954" s="291"/>
      <c r="AP954" s="291"/>
      <c r="AQ954" s="291"/>
      <c r="AR954" s="291"/>
      <c r="AS954" s="291"/>
      <c r="AT954" s="291"/>
      <c r="AU954" s="291"/>
      <c r="AV954" s="291"/>
      <c r="AW954" s="291"/>
      <c r="AX954" s="291"/>
      <c r="AY954" s="291"/>
      <c r="AZ954" s="291"/>
      <c r="BA954" s="291"/>
      <c r="BB954" s="291"/>
      <c r="BC954" s="291"/>
      <c r="BD954" s="291"/>
      <c r="BE954" s="291"/>
      <c r="BF954" s="291"/>
      <c r="BG954" s="291"/>
      <c r="BH954" s="291"/>
      <c r="BI954" s="291"/>
      <c r="BJ954" s="291"/>
      <c r="BK954" s="291"/>
      <c r="BL954" s="291"/>
      <c r="BM954" s="291"/>
      <c r="BN954" s="291"/>
      <c r="BO954" s="291"/>
      <c r="BP954" s="291"/>
      <c r="BQ954" s="291"/>
      <c r="BR954" s="291"/>
      <c r="BS954" s="291"/>
      <c r="BT954" s="291"/>
      <c r="BU954" s="291"/>
      <c r="BV954" s="291"/>
      <c r="BW954" s="291"/>
      <c r="BX954" s="291"/>
      <c r="BY954" s="291"/>
      <c r="BZ954" s="291"/>
      <c r="CA954" s="291"/>
      <c r="CB954" s="291"/>
      <c r="CC954" s="291"/>
      <c r="CD954" s="291"/>
      <c r="CE954" s="291"/>
      <c r="CF954" s="291"/>
      <c r="CG954" s="291"/>
      <c r="CH954" s="291"/>
      <c r="CI954" s="291"/>
      <c r="CJ954" s="291"/>
      <c r="CK954" s="291"/>
      <c r="CL954" s="291"/>
      <c r="CM954" s="291"/>
      <c r="CN954" s="291"/>
      <c r="CO954" s="291"/>
      <c r="CP954" s="291"/>
      <c r="CQ954" s="291"/>
      <c r="CR954" s="291"/>
      <c r="CS954" s="291"/>
      <c r="CT954" s="291"/>
      <c r="CU954" s="291"/>
      <c r="CV954" s="291"/>
      <c r="CW954" s="291"/>
      <c r="CX954" s="291"/>
      <c r="CY954" s="291"/>
      <c r="CZ954" s="291"/>
      <c r="DA954" s="291"/>
      <c r="DB954" s="291"/>
      <c r="DC954" s="291"/>
      <c r="DD954" s="291"/>
      <c r="DE954" s="291"/>
      <c r="DF954" s="291"/>
      <c r="DG954" s="291"/>
      <c r="DH954" s="291"/>
      <c r="DI954" s="291"/>
      <c r="DJ954" s="291"/>
      <c r="DK954" s="291"/>
      <c r="DL954" s="291"/>
      <c r="DM954" s="291"/>
      <c r="DN954" s="291"/>
      <c r="DO954" s="291"/>
      <c r="DP954" s="291"/>
      <c r="DQ954" s="291"/>
      <c r="DR954" s="291"/>
      <c r="DS954" s="291"/>
      <c r="DT954" s="291"/>
      <c r="DU954" s="291"/>
      <c r="DV954" s="291"/>
      <c r="DW954" s="291"/>
      <c r="DX954" s="291"/>
      <c r="DY954" s="291"/>
      <c r="DZ954" s="291"/>
      <c r="EA954" s="291"/>
      <c r="EB954" s="291"/>
      <c r="EC954" s="291"/>
      <c r="ED954" s="291"/>
      <c r="EE954" s="291"/>
      <c r="EF954" s="291"/>
      <c r="EG954" s="291"/>
      <c r="EH954" s="291"/>
      <c r="EI954" s="291"/>
      <c r="EJ954" s="291"/>
      <c r="EK954" s="291"/>
      <c r="EL954" s="291"/>
      <c r="EM954" s="291"/>
      <c r="EN954" s="291"/>
      <c r="EO954" s="291"/>
      <c r="EP954" s="291"/>
      <c r="EQ954" s="291"/>
      <c r="ER954" s="291"/>
      <c r="ES954" s="291"/>
      <c r="ET954" s="291"/>
      <c r="EU954" s="291"/>
      <c r="EV954" s="291"/>
      <c r="EW954" s="291"/>
      <c r="EX954" s="291"/>
      <c r="EY954" s="291"/>
      <c r="EZ954" s="291"/>
      <c r="FA954" s="291"/>
    </row>
    <row r="955" spans="1:157" s="292" customFormat="1" ht="20.25" customHeight="1">
      <c r="A955" s="291"/>
      <c r="H955" s="437"/>
      <c r="I955" s="437"/>
      <c r="J955" s="437"/>
      <c r="K955" s="437"/>
      <c r="N955" s="438"/>
      <c r="O955" s="291"/>
      <c r="P955" s="291"/>
      <c r="Q955" s="291"/>
      <c r="R955" s="291"/>
      <c r="S955" s="291"/>
      <c r="T955" s="291"/>
      <c r="U955" s="291"/>
      <c r="V955" s="291"/>
      <c r="W955" s="291"/>
      <c r="X955" s="291"/>
      <c r="Y955" s="291"/>
      <c r="Z955" s="291"/>
      <c r="AA955" s="291"/>
      <c r="AB955" s="291"/>
      <c r="AC955" s="291"/>
      <c r="AD955" s="291"/>
      <c r="AE955" s="291"/>
      <c r="AF955" s="291"/>
      <c r="AG955" s="291"/>
      <c r="AH955" s="291"/>
      <c r="AI955" s="291"/>
      <c r="AJ955" s="291"/>
      <c r="AK955" s="291"/>
      <c r="AL955" s="291"/>
      <c r="AM955" s="291"/>
      <c r="AN955" s="291"/>
      <c r="AO955" s="291"/>
      <c r="AP955" s="291"/>
      <c r="AQ955" s="291"/>
      <c r="AR955" s="291"/>
      <c r="AS955" s="291"/>
      <c r="AT955" s="291"/>
      <c r="AU955" s="291"/>
      <c r="AV955" s="291"/>
      <c r="AW955" s="291"/>
      <c r="AX955" s="291"/>
      <c r="AY955" s="291"/>
      <c r="AZ955" s="291"/>
      <c r="BA955" s="291"/>
      <c r="BB955" s="291"/>
      <c r="BC955" s="291"/>
      <c r="BD955" s="291"/>
      <c r="BE955" s="291"/>
      <c r="BF955" s="291"/>
      <c r="BG955" s="291"/>
      <c r="BH955" s="291"/>
      <c r="BI955" s="291"/>
      <c r="BJ955" s="291"/>
      <c r="BK955" s="291"/>
      <c r="BL955" s="291"/>
      <c r="BM955" s="291"/>
      <c r="BN955" s="291"/>
      <c r="BO955" s="291"/>
      <c r="BP955" s="291"/>
      <c r="BQ955" s="291"/>
      <c r="BR955" s="291"/>
      <c r="BS955" s="291"/>
      <c r="BT955" s="291"/>
      <c r="BU955" s="291"/>
      <c r="BV955" s="291"/>
      <c r="BW955" s="291"/>
      <c r="BX955" s="291"/>
      <c r="BY955" s="291"/>
      <c r="BZ955" s="291"/>
      <c r="CA955" s="291"/>
      <c r="CB955" s="291"/>
      <c r="CC955" s="291"/>
      <c r="CD955" s="291"/>
      <c r="CE955" s="291"/>
      <c r="CF955" s="291"/>
      <c r="CG955" s="291"/>
      <c r="CH955" s="291"/>
      <c r="CI955" s="291"/>
      <c r="CJ955" s="291"/>
      <c r="CK955" s="291"/>
      <c r="CL955" s="291"/>
      <c r="CM955" s="291"/>
      <c r="CN955" s="291"/>
      <c r="CO955" s="291"/>
      <c r="CP955" s="291"/>
      <c r="CQ955" s="291"/>
      <c r="CR955" s="291"/>
      <c r="CS955" s="291"/>
      <c r="CT955" s="291"/>
      <c r="CU955" s="291"/>
      <c r="CV955" s="291"/>
      <c r="CW955" s="291"/>
      <c r="CX955" s="291"/>
      <c r="CY955" s="291"/>
      <c r="CZ955" s="291"/>
      <c r="DA955" s="291"/>
      <c r="DB955" s="291"/>
      <c r="DC955" s="291"/>
      <c r="DD955" s="291"/>
      <c r="DE955" s="291"/>
      <c r="DF955" s="291"/>
      <c r="DG955" s="291"/>
      <c r="DH955" s="291"/>
      <c r="DI955" s="291"/>
      <c r="DJ955" s="291"/>
      <c r="DK955" s="291"/>
      <c r="DL955" s="291"/>
      <c r="DM955" s="291"/>
      <c r="DN955" s="291"/>
      <c r="DO955" s="291"/>
      <c r="DP955" s="291"/>
      <c r="DQ955" s="291"/>
      <c r="DR955" s="291"/>
      <c r="DS955" s="291"/>
      <c r="DT955" s="291"/>
      <c r="DU955" s="291"/>
      <c r="DV955" s="291"/>
      <c r="DW955" s="291"/>
      <c r="DX955" s="291"/>
      <c r="DY955" s="291"/>
      <c r="DZ955" s="291"/>
      <c r="EA955" s="291"/>
      <c r="EB955" s="291"/>
      <c r="EC955" s="291"/>
      <c r="ED955" s="291"/>
      <c r="EE955" s="291"/>
      <c r="EF955" s="291"/>
      <c r="EG955" s="291"/>
      <c r="EH955" s="291"/>
      <c r="EI955" s="291"/>
      <c r="EJ955" s="291"/>
      <c r="EK955" s="291"/>
      <c r="EL955" s="291"/>
      <c r="EM955" s="291"/>
      <c r="EN955" s="291"/>
      <c r="EO955" s="291"/>
      <c r="EP955" s="291"/>
      <c r="EQ955" s="291"/>
      <c r="ER955" s="291"/>
      <c r="ES955" s="291"/>
      <c r="ET955" s="291"/>
      <c r="EU955" s="291"/>
      <c r="EV955" s="291"/>
      <c r="EW955" s="291"/>
      <c r="EX955" s="291"/>
      <c r="EY955" s="291"/>
      <c r="EZ955" s="291"/>
      <c r="FA955" s="291"/>
    </row>
    <row r="956" spans="1:157" s="292" customFormat="1" ht="20.25" customHeight="1">
      <c r="A956" s="291"/>
      <c r="H956" s="437"/>
      <c r="I956" s="437"/>
      <c r="J956" s="437"/>
      <c r="K956" s="437"/>
      <c r="N956" s="438"/>
      <c r="O956" s="291"/>
      <c r="P956" s="291"/>
      <c r="Q956" s="291"/>
      <c r="R956" s="291"/>
      <c r="S956" s="291"/>
      <c r="T956" s="291"/>
      <c r="U956" s="291"/>
      <c r="V956" s="291"/>
      <c r="W956" s="291"/>
      <c r="X956" s="291"/>
      <c r="Y956" s="291"/>
      <c r="Z956" s="291"/>
      <c r="AA956" s="291"/>
      <c r="AB956" s="291"/>
      <c r="AC956" s="291"/>
      <c r="AD956" s="291"/>
      <c r="AE956" s="291"/>
      <c r="AF956" s="291"/>
      <c r="AG956" s="291"/>
      <c r="AH956" s="291"/>
      <c r="AI956" s="291"/>
      <c r="AJ956" s="291"/>
      <c r="AK956" s="291"/>
      <c r="AL956" s="291"/>
      <c r="AM956" s="291"/>
      <c r="AN956" s="291"/>
      <c r="AO956" s="291"/>
      <c r="AP956" s="291"/>
      <c r="AQ956" s="291"/>
      <c r="AR956" s="291"/>
      <c r="AS956" s="291"/>
      <c r="AT956" s="291"/>
      <c r="AU956" s="291"/>
      <c r="AV956" s="291"/>
      <c r="AW956" s="291"/>
      <c r="AX956" s="291"/>
      <c r="AY956" s="291"/>
      <c r="AZ956" s="291"/>
      <c r="BA956" s="291"/>
      <c r="BB956" s="291"/>
      <c r="BC956" s="291"/>
      <c r="BD956" s="291"/>
      <c r="BE956" s="291"/>
      <c r="BF956" s="291"/>
      <c r="BG956" s="291"/>
      <c r="BH956" s="291"/>
      <c r="BI956" s="291"/>
      <c r="BJ956" s="291"/>
      <c r="BK956" s="291"/>
      <c r="BL956" s="291"/>
      <c r="BM956" s="291"/>
      <c r="BN956" s="291"/>
      <c r="BO956" s="291"/>
      <c r="BP956" s="291"/>
      <c r="BQ956" s="291"/>
      <c r="BR956" s="291"/>
      <c r="BS956" s="291"/>
      <c r="BT956" s="291"/>
      <c r="BU956" s="291"/>
      <c r="BV956" s="291"/>
      <c r="BW956" s="291"/>
      <c r="BX956" s="291"/>
      <c r="BY956" s="291"/>
      <c r="BZ956" s="291"/>
      <c r="CA956" s="291"/>
      <c r="CB956" s="291"/>
      <c r="CC956" s="291"/>
      <c r="CD956" s="291"/>
      <c r="CE956" s="291"/>
      <c r="CF956" s="291"/>
      <c r="CG956" s="291"/>
      <c r="CH956" s="291"/>
      <c r="CI956" s="291"/>
      <c r="CJ956" s="291"/>
      <c r="CK956" s="291"/>
      <c r="CL956" s="291"/>
      <c r="CM956" s="291"/>
      <c r="CN956" s="291"/>
      <c r="CO956" s="291"/>
      <c r="CP956" s="291"/>
      <c r="CQ956" s="291"/>
      <c r="CR956" s="291"/>
      <c r="CS956" s="291"/>
      <c r="CT956" s="291"/>
      <c r="CU956" s="291"/>
      <c r="CV956" s="291"/>
      <c r="CW956" s="291"/>
      <c r="CX956" s="291"/>
      <c r="CY956" s="291"/>
      <c r="CZ956" s="291"/>
      <c r="DA956" s="291"/>
      <c r="DB956" s="291"/>
      <c r="DC956" s="291"/>
      <c r="DD956" s="291"/>
      <c r="DE956" s="291"/>
      <c r="DF956" s="291"/>
      <c r="DG956" s="291"/>
      <c r="DH956" s="291"/>
      <c r="DI956" s="291"/>
      <c r="DJ956" s="291"/>
      <c r="DK956" s="291"/>
      <c r="DL956" s="291"/>
      <c r="DM956" s="291"/>
      <c r="DN956" s="291"/>
      <c r="DO956" s="291"/>
      <c r="DP956" s="291"/>
      <c r="DQ956" s="291"/>
      <c r="DR956" s="291"/>
      <c r="DS956" s="291"/>
      <c r="DT956" s="291"/>
      <c r="DU956" s="291"/>
      <c r="DV956" s="291"/>
      <c r="DW956" s="291"/>
      <c r="DX956" s="291"/>
      <c r="DY956" s="291"/>
      <c r="DZ956" s="291"/>
      <c r="EA956" s="291"/>
      <c r="EB956" s="291"/>
      <c r="EC956" s="291"/>
      <c r="ED956" s="291"/>
      <c r="EE956" s="291"/>
      <c r="EF956" s="291"/>
      <c r="EG956" s="291"/>
      <c r="EH956" s="291"/>
      <c r="EI956" s="291"/>
      <c r="EJ956" s="291"/>
      <c r="EK956" s="291"/>
      <c r="EL956" s="291"/>
      <c r="EM956" s="291"/>
      <c r="EN956" s="291"/>
      <c r="EO956" s="291"/>
      <c r="EP956" s="291"/>
      <c r="EQ956" s="291"/>
      <c r="ER956" s="291"/>
      <c r="ES956" s="291"/>
      <c r="ET956" s="291"/>
      <c r="EU956" s="291"/>
      <c r="EV956" s="291"/>
      <c r="EW956" s="291"/>
      <c r="EX956" s="291"/>
      <c r="EY956" s="291"/>
      <c r="EZ956" s="291"/>
      <c r="FA956" s="291"/>
    </row>
    <row r="957" spans="1:157" s="292" customFormat="1" ht="20.25" customHeight="1">
      <c r="A957" s="291"/>
      <c r="H957" s="437"/>
      <c r="I957" s="437"/>
      <c r="J957" s="437"/>
      <c r="K957" s="437"/>
      <c r="N957" s="438"/>
      <c r="O957" s="291"/>
      <c r="P957" s="291"/>
      <c r="Q957" s="291"/>
      <c r="R957" s="291"/>
      <c r="S957" s="291"/>
      <c r="T957" s="291"/>
      <c r="U957" s="291"/>
      <c r="V957" s="291"/>
      <c r="W957" s="291"/>
      <c r="X957" s="291"/>
      <c r="Y957" s="291"/>
      <c r="Z957" s="291"/>
      <c r="AA957" s="291"/>
      <c r="AB957" s="291"/>
      <c r="AC957" s="291"/>
      <c r="AD957" s="291"/>
      <c r="AE957" s="291"/>
      <c r="AF957" s="291"/>
      <c r="AG957" s="291"/>
      <c r="AH957" s="291"/>
      <c r="AI957" s="291"/>
      <c r="AJ957" s="291"/>
      <c r="AK957" s="291"/>
      <c r="AL957" s="291"/>
      <c r="AM957" s="291"/>
      <c r="AN957" s="291"/>
      <c r="AO957" s="291"/>
      <c r="AP957" s="291"/>
      <c r="AQ957" s="291"/>
      <c r="AR957" s="291"/>
      <c r="AS957" s="291"/>
      <c r="AT957" s="291"/>
      <c r="AU957" s="291"/>
      <c r="AV957" s="291"/>
      <c r="AW957" s="291"/>
      <c r="AX957" s="291"/>
      <c r="AY957" s="291"/>
      <c r="AZ957" s="291"/>
      <c r="BA957" s="291"/>
      <c r="BB957" s="291"/>
      <c r="BC957" s="291"/>
      <c r="BD957" s="291"/>
      <c r="BE957" s="291"/>
      <c r="BF957" s="291"/>
      <c r="BG957" s="291"/>
      <c r="BH957" s="291"/>
      <c r="BI957" s="291"/>
      <c r="BJ957" s="291"/>
      <c r="BK957" s="291"/>
      <c r="BL957" s="291"/>
      <c r="BM957" s="291"/>
      <c r="BN957" s="291"/>
      <c r="BO957" s="291"/>
      <c r="BP957" s="291"/>
      <c r="BQ957" s="291"/>
      <c r="BR957" s="291"/>
      <c r="BS957" s="291"/>
      <c r="BT957" s="291"/>
      <c r="BU957" s="291"/>
      <c r="BV957" s="291"/>
      <c r="BW957" s="291"/>
      <c r="BX957" s="291"/>
      <c r="BY957" s="291"/>
      <c r="BZ957" s="291"/>
      <c r="CA957" s="291"/>
      <c r="CB957" s="291"/>
      <c r="CC957" s="291"/>
      <c r="CD957" s="291"/>
      <c r="CE957" s="291"/>
      <c r="CF957" s="291"/>
      <c r="CG957" s="291"/>
      <c r="CH957" s="291"/>
      <c r="CI957" s="291"/>
      <c r="CJ957" s="291"/>
      <c r="CK957" s="291"/>
      <c r="CL957" s="291"/>
      <c r="CM957" s="291"/>
      <c r="CN957" s="291"/>
      <c r="CO957" s="291"/>
      <c r="CP957" s="291"/>
      <c r="CQ957" s="291"/>
      <c r="CR957" s="291"/>
      <c r="CS957" s="291"/>
      <c r="CT957" s="291"/>
      <c r="CU957" s="291"/>
      <c r="CV957" s="291"/>
      <c r="CW957" s="291"/>
      <c r="CX957" s="291"/>
      <c r="CY957" s="291"/>
      <c r="CZ957" s="291"/>
      <c r="DA957" s="291"/>
      <c r="DB957" s="291"/>
      <c r="DC957" s="291"/>
      <c r="DD957" s="291"/>
      <c r="DE957" s="291"/>
      <c r="DF957" s="291"/>
      <c r="DG957" s="291"/>
      <c r="DH957" s="291"/>
      <c r="DI957" s="291"/>
      <c r="DJ957" s="291"/>
      <c r="DK957" s="291"/>
      <c r="DL957" s="291"/>
      <c r="DM957" s="291"/>
      <c r="DN957" s="291"/>
      <c r="DO957" s="291"/>
      <c r="DP957" s="291"/>
      <c r="DQ957" s="291"/>
      <c r="DR957" s="291"/>
      <c r="DS957" s="291"/>
      <c r="DT957" s="291"/>
      <c r="DU957" s="291"/>
      <c r="DV957" s="291"/>
      <c r="DW957" s="291"/>
      <c r="DX957" s="291"/>
      <c r="DY957" s="291"/>
      <c r="DZ957" s="291"/>
      <c r="EA957" s="291"/>
      <c r="EB957" s="291"/>
      <c r="EC957" s="291"/>
      <c r="ED957" s="291"/>
      <c r="EE957" s="291"/>
      <c r="EF957" s="291"/>
      <c r="EG957" s="291"/>
      <c r="EH957" s="291"/>
      <c r="EI957" s="291"/>
      <c r="EJ957" s="291"/>
      <c r="EK957" s="291"/>
      <c r="EL957" s="291"/>
      <c r="EM957" s="291"/>
      <c r="EN957" s="291"/>
      <c r="EO957" s="291"/>
      <c r="EP957" s="291"/>
      <c r="EQ957" s="291"/>
      <c r="ER957" s="291"/>
      <c r="ES957" s="291"/>
      <c r="ET957" s="291"/>
      <c r="EU957" s="291"/>
      <c r="EV957" s="291"/>
      <c r="EW957" s="291"/>
      <c r="EX957" s="291"/>
      <c r="EY957" s="291"/>
      <c r="EZ957" s="291"/>
      <c r="FA957" s="291"/>
    </row>
    <row r="958" spans="1:157" s="292" customFormat="1" ht="20.25" customHeight="1">
      <c r="A958" s="291"/>
      <c r="H958" s="437"/>
      <c r="I958" s="437"/>
      <c r="J958" s="437"/>
      <c r="K958" s="437"/>
      <c r="N958" s="438"/>
      <c r="O958" s="291"/>
      <c r="P958" s="291"/>
      <c r="Q958" s="291"/>
      <c r="R958" s="291"/>
      <c r="S958" s="291"/>
      <c r="T958" s="291"/>
      <c r="U958" s="291"/>
      <c r="V958" s="291"/>
      <c r="W958" s="291"/>
      <c r="X958" s="291"/>
      <c r="Y958" s="291"/>
      <c r="Z958" s="291"/>
      <c r="AA958" s="291"/>
      <c r="AB958" s="291"/>
      <c r="AC958" s="291"/>
      <c r="AD958" s="291"/>
      <c r="AE958" s="291"/>
      <c r="AF958" s="291"/>
      <c r="AG958" s="291"/>
      <c r="AH958" s="291"/>
      <c r="AI958" s="291"/>
      <c r="AJ958" s="291"/>
      <c r="AK958" s="291"/>
      <c r="AL958" s="291"/>
      <c r="AM958" s="291"/>
      <c r="AN958" s="291"/>
      <c r="AO958" s="291"/>
      <c r="AP958" s="291"/>
      <c r="AQ958" s="291"/>
      <c r="AR958" s="291"/>
      <c r="AS958" s="291"/>
      <c r="AT958" s="291"/>
      <c r="AU958" s="291"/>
      <c r="AV958" s="291"/>
      <c r="AW958" s="291"/>
      <c r="AX958" s="291"/>
      <c r="AY958" s="291"/>
      <c r="AZ958" s="291"/>
      <c r="BA958" s="291"/>
      <c r="BB958" s="291"/>
      <c r="BC958" s="291"/>
      <c r="BD958" s="291"/>
      <c r="BE958" s="291"/>
      <c r="BF958" s="291"/>
      <c r="BG958" s="291"/>
      <c r="BH958" s="291"/>
      <c r="BI958" s="291"/>
      <c r="BJ958" s="291"/>
      <c r="BK958" s="291"/>
      <c r="BL958" s="291"/>
      <c r="BM958" s="291"/>
      <c r="BN958" s="291"/>
      <c r="BO958" s="291"/>
      <c r="BP958" s="291"/>
      <c r="BQ958" s="291"/>
      <c r="BR958" s="291"/>
      <c r="BS958" s="291"/>
      <c r="BT958" s="291"/>
      <c r="BU958" s="291"/>
      <c r="BV958" s="291"/>
      <c r="BW958" s="291"/>
      <c r="BX958" s="291"/>
      <c r="BY958" s="291"/>
      <c r="BZ958" s="291"/>
      <c r="CA958" s="291"/>
      <c r="CB958" s="291"/>
      <c r="CC958" s="291"/>
      <c r="CD958" s="291"/>
      <c r="CE958" s="291"/>
      <c r="CF958" s="291"/>
      <c r="CG958" s="291"/>
      <c r="CH958" s="291"/>
      <c r="CI958" s="291"/>
      <c r="CJ958" s="291"/>
      <c r="CK958" s="291"/>
      <c r="CL958" s="291"/>
      <c r="CM958" s="291"/>
      <c r="CN958" s="291"/>
      <c r="CO958" s="291"/>
      <c r="CP958" s="291"/>
      <c r="CQ958" s="291"/>
      <c r="CR958" s="291"/>
      <c r="CS958" s="291"/>
      <c r="CT958" s="291"/>
      <c r="CU958" s="291"/>
      <c r="CV958" s="291"/>
      <c r="CW958" s="291"/>
      <c r="CX958" s="291"/>
      <c r="CY958" s="291"/>
      <c r="CZ958" s="291"/>
      <c r="DA958" s="291"/>
      <c r="DB958" s="291"/>
      <c r="DC958" s="291"/>
      <c r="DD958" s="291"/>
      <c r="DE958" s="291"/>
      <c r="DF958" s="291"/>
      <c r="DG958" s="291"/>
      <c r="DH958" s="291"/>
      <c r="DI958" s="291"/>
      <c r="DJ958" s="291"/>
      <c r="DK958" s="291"/>
      <c r="DL958" s="291"/>
      <c r="DM958" s="291"/>
      <c r="DN958" s="291"/>
      <c r="DO958" s="291"/>
      <c r="DP958" s="291"/>
      <c r="DQ958" s="291"/>
      <c r="DR958" s="291"/>
      <c r="DS958" s="291"/>
      <c r="DT958" s="291"/>
      <c r="DU958" s="291"/>
      <c r="DV958" s="291"/>
      <c r="DW958" s="291"/>
      <c r="DX958" s="291"/>
      <c r="DY958" s="291"/>
      <c r="DZ958" s="291"/>
      <c r="EA958" s="291"/>
      <c r="EB958" s="291"/>
      <c r="EC958" s="291"/>
      <c r="ED958" s="291"/>
      <c r="EE958" s="291"/>
      <c r="EF958" s="291"/>
      <c r="EG958" s="291"/>
      <c r="EH958" s="291"/>
      <c r="EI958" s="291"/>
      <c r="EJ958" s="291"/>
      <c r="EK958" s="291"/>
      <c r="EL958" s="291"/>
      <c r="EM958" s="291"/>
      <c r="EN958" s="291"/>
      <c r="EO958" s="291"/>
      <c r="EP958" s="291"/>
      <c r="EQ958" s="291"/>
      <c r="ER958" s="291"/>
      <c r="ES958" s="291"/>
      <c r="ET958" s="291"/>
      <c r="EU958" s="291"/>
      <c r="EV958" s="291"/>
      <c r="EW958" s="291"/>
      <c r="EX958" s="291"/>
      <c r="EY958" s="291"/>
      <c r="EZ958" s="291"/>
      <c r="FA958" s="291"/>
    </row>
    <row r="959" spans="1:157" s="292" customFormat="1" ht="20.25" customHeight="1">
      <c r="A959" s="291"/>
      <c r="H959" s="437"/>
      <c r="I959" s="437"/>
      <c r="J959" s="437"/>
      <c r="K959" s="437"/>
      <c r="N959" s="438"/>
      <c r="O959" s="291"/>
      <c r="P959" s="291"/>
      <c r="Q959" s="291"/>
      <c r="R959" s="291"/>
      <c r="S959" s="291"/>
      <c r="T959" s="291"/>
      <c r="U959" s="291"/>
      <c r="V959" s="291"/>
      <c r="W959" s="291"/>
      <c r="X959" s="291"/>
      <c r="Y959" s="291"/>
      <c r="Z959" s="291"/>
      <c r="AA959" s="291"/>
      <c r="AB959" s="291"/>
      <c r="AC959" s="291"/>
      <c r="AD959" s="291"/>
      <c r="AE959" s="291"/>
      <c r="AF959" s="291"/>
      <c r="AG959" s="291"/>
      <c r="AH959" s="291"/>
      <c r="AI959" s="291"/>
      <c r="AJ959" s="291"/>
      <c r="AK959" s="291"/>
      <c r="AL959" s="291"/>
      <c r="AM959" s="291"/>
      <c r="AN959" s="291"/>
      <c r="AO959" s="291"/>
      <c r="AP959" s="291"/>
      <c r="AQ959" s="291"/>
      <c r="AR959" s="291"/>
      <c r="AS959" s="291"/>
      <c r="AT959" s="291"/>
      <c r="AU959" s="291"/>
      <c r="AV959" s="291"/>
      <c r="AW959" s="291"/>
      <c r="AX959" s="291"/>
      <c r="AY959" s="291"/>
      <c r="AZ959" s="291"/>
      <c r="BA959" s="291"/>
      <c r="BB959" s="291"/>
      <c r="BC959" s="291"/>
      <c r="BD959" s="291"/>
      <c r="BE959" s="291"/>
      <c r="BF959" s="291"/>
      <c r="BG959" s="291"/>
      <c r="BH959" s="291"/>
      <c r="BI959" s="291"/>
      <c r="BJ959" s="291"/>
      <c r="BK959" s="291"/>
      <c r="BL959" s="291"/>
      <c r="BM959" s="291"/>
      <c r="BN959" s="291"/>
      <c r="BO959" s="291"/>
      <c r="BP959" s="291"/>
      <c r="BQ959" s="291"/>
      <c r="BR959" s="291"/>
      <c r="BS959" s="291"/>
      <c r="BT959" s="291"/>
      <c r="BU959" s="291"/>
      <c r="BV959" s="291"/>
      <c r="BW959" s="291"/>
      <c r="BX959" s="291"/>
      <c r="BY959" s="291"/>
      <c r="BZ959" s="291"/>
      <c r="CA959" s="291"/>
      <c r="CB959" s="291"/>
      <c r="CC959" s="291"/>
      <c r="CD959" s="291"/>
      <c r="CE959" s="291"/>
      <c r="CF959" s="291"/>
      <c r="CG959" s="291"/>
      <c r="CH959" s="291"/>
      <c r="CI959" s="291"/>
      <c r="CJ959" s="291"/>
      <c r="CK959" s="291"/>
      <c r="CL959" s="291"/>
      <c r="CM959" s="291"/>
      <c r="CN959" s="291"/>
      <c r="CO959" s="291"/>
      <c r="CP959" s="291"/>
      <c r="CQ959" s="291"/>
      <c r="CR959" s="291"/>
      <c r="CS959" s="291"/>
      <c r="CT959" s="291"/>
      <c r="CU959" s="291"/>
      <c r="CV959" s="291"/>
      <c r="CW959" s="291"/>
      <c r="CX959" s="291"/>
      <c r="CY959" s="291"/>
      <c r="CZ959" s="291"/>
      <c r="DA959" s="291"/>
      <c r="DB959" s="291"/>
      <c r="DC959" s="291"/>
      <c r="DD959" s="291"/>
      <c r="DE959" s="291"/>
      <c r="DF959" s="291"/>
      <c r="DG959" s="291"/>
      <c r="DH959" s="291"/>
      <c r="DI959" s="291"/>
      <c r="DJ959" s="291"/>
      <c r="DK959" s="291"/>
      <c r="DL959" s="291"/>
      <c r="DM959" s="291"/>
      <c r="DN959" s="291"/>
      <c r="DO959" s="291"/>
      <c r="DP959" s="291"/>
      <c r="DQ959" s="291"/>
      <c r="DR959" s="291"/>
      <c r="DS959" s="291"/>
      <c r="DT959" s="291"/>
      <c r="DU959" s="291"/>
      <c r="DV959" s="291"/>
      <c r="DW959" s="291"/>
      <c r="DX959" s="291"/>
      <c r="DY959" s="291"/>
      <c r="DZ959" s="291"/>
      <c r="EA959" s="291"/>
      <c r="EB959" s="291"/>
      <c r="EC959" s="291"/>
      <c r="ED959" s="291"/>
      <c r="EE959" s="291"/>
      <c r="EF959" s="291"/>
      <c r="EG959" s="291"/>
      <c r="EH959" s="291"/>
      <c r="EI959" s="291"/>
      <c r="EJ959" s="291"/>
      <c r="EK959" s="291"/>
      <c r="EL959" s="291"/>
      <c r="EM959" s="291"/>
      <c r="EN959" s="291"/>
      <c r="EO959" s="291"/>
      <c r="EP959" s="291"/>
      <c r="EQ959" s="291"/>
      <c r="ER959" s="291"/>
      <c r="ES959" s="291"/>
      <c r="ET959" s="291"/>
      <c r="EU959" s="291"/>
      <c r="EV959" s="291"/>
      <c r="EW959" s="291"/>
      <c r="EX959" s="291"/>
      <c r="EY959" s="291"/>
      <c r="EZ959" s="291"/>
      <c r="FA959" s="291"/>
    </row>
    <row r="960" spans="1:157" s="292" customFormat="1" ht="20.25" customHeight="1">
      <c r="A960" s="291"/>
      <c r="H960" s="437"/>
      <c r="I960" s="437"/>
      <c r="J960" s="437"/>
      <c r="K960" s="437"/>
      <c r="N960" s="438"/>
      <c r="O960" s="291"/>
      <c r="P960" s="291"/>
      <c r="Q960" s="291"/>
      <c r="R960" s="291"/>
      <c r="S960" s="291"/>
      <c r="T960" s="291"/>
      <c r="U960" s="291"/>
      <c r="V960" s="291"/>
      <c r="W960" s="291"/>
      <c r="X960" s="291"/>
      <c r="Y960" s="291"/>
      <c r="Z960" s="291"/>
      <c r="AA960" s="291"/>
      <c r="AB960" s="291"/>
      <c r="AC960" s="291"/>
      <c r="AD960" s="291"/>
      <c r="AE960" s="291"/>
      <c r="AF960" s="291"/>
      <c r="AG960" s="291"/>
      <c r="AH960" s="291"/>
      <c r="AI960" s="291"/>
      <c r="AJ960" s="291"/>
      <c r="AK960" s="291"/>
      <c r="AL960" s="291"/>
      <c r="AM960" s="291"/>
      <c r="AN960" s="291"/>
      <c r="AO960" s="291"/>
      <c r="AP960" s="291"/>
      <c r="AQ960" s="291"/>
      <c r="AR960" s="291"/>
      <c r="AS960" s="291"/>
      <c r="AT960" s="291"/>
      <c r="AU960" s="291"/>
      <c r="AV960" s="291"/>
      <c r="AW960" s="291"/>
      <c r="AX960" s="291"/>
      <c r="AY960" s="291"/>
      <c r="AZ960" s="291"/>
      <c r="BA960" s="291"/>
      <c r="BB960" s="291"/>
      <c r="BC960" s="291"/>
      <c r="BD960" s="291"/>
      <c r="BE960" s="291"/>
      <c r="BF960" s="291"/>
      <c r="BG960" s="291"/>
      <c r="BH960" s="291"/>
      <c r="BI960" s="291"/>
      <c r="BJ960" s="291"/>
      <c r="BK960" s="291"/>
      <c r="BL960" s="291"/>
      <c r="BM960" s="291"/>
      <c r="BN960" s="291"/>
      <c r="BO960" s="291"/>
      <c r="BP960" s="291"/>
      <c r="BQ960" s="291"/>
      <c r="BR960" s="291"/>
      <c r="BS960" s="291"/>
      <c r="BT960" s="291"/>
      <c r="BU960" s="291"/>
      <c r="BV960" s="291"/>
      <c r="BW960" s="291"/>
      <c r="BX960" s="291"/>
      <c r="BY960" s="291"/>
      <c r="BZ960" s="291"/>
      <c r="CA960" s="291"/>
      <c r="CB960" s="291"/>
      <c r="CC960" s="291"/>
      <c r="CD960" s="291"/>
      <c r="CE960" s="291"/>
      <c r="CF960" s="291"/>
      <c r="CG960" s="291"/>
      <c r="CH960" s="291"/>
      <c r="CI960" s="291"/>
      <c r="CJ960" s="291"/>
      <c r="CK960" s="291"/>
      <c r="CL960" s="291"/>
      <c r="CM960" s="291"/>
      <c r="CN960" s="291"/>
      <c r="CO960" s="291"/>
      <c r="CP960" s="291"/>
      <c r="CQ960" s="291"/>
      <c r="CR960" s="291"/>
      <c r="CS960" s="291"/>
      <c r="CT960" s="291"/>
      <c r="CU960" s="291"/>
      <c r="CV960" s="291"/>
      <c r="CW960" s="291"/>
      <c r="CX960" s="291"/>
      <c r="CY960" s="291"/>
      <c r="CZ960" s="291"/>
      <c r="DA960" s="291"/>
      <c r="DB960" s="291"/>
      <c r="DC960" s="291"/>
      <c r="DD960" s="291"/>
      <c r="DE960" s="291"/>
      <c r="DF960" s="291"/>
      <c r="DG960" s="291"/>
      <c r="DH960" s="291"/>
      <c r="DI960" s="291"/>
      <c r="DJ960" s="291"/>
      <c r="DK960" s="291"/>
      <c r="DL960" s="291"/>
      <c r="DM960" s="291"/>
      <c r="DN960" s="291"/>
      <c r="DO960" s="291"/>
      <c r="DP960" s="291"/>
      <c r="DQ960" s="291"/>
      <c r="DR960" s="291"/>
      <c r="DS960" s="291"/>
      <c r="DT960" s="291"/>
      <c r="DU960" s="291"/>
      <c r="DV960" s="291"/>
      <c r="DW960" s="291"/>
      <c r="DX960" s="291"/>
      <c r="DY960" s="291"/>
      <c r="DZ960" s="291"/>
      <c r="EA960" s="291"/>
      <c r="EB960" s="291"/>
      <c r="EC960" s="291"/>
      <c r="ED960" s="291"/>
      <c r="EE960" s="291"/>
      <c r="EF960" s="291"/>
      <c r="EG960" s="291"/>
      <c r="EH960" s="291"/>
      <c r="EI960" s="291"/>
      <c r="EJ960" s="291"/>
      <c r="EK960" s="291"/>
      <c r="EL960" s="291"/>
      <c r="EM960" s="291"/>
      <c r="EN960" s="291"/>
      <c r="EO960" s="291"/>
      <c r="EP960" s="291"/>
      <c r="EQ960" s="291"/>
      <c r="ER960" s="291"/>
      <c r="ES960" s="291"/>
      <c r="ET960" s="291"/>
      <c r="EU960" s="291"/>
      <c r="EV960" s="291"/>
      <c r="EW960" s="291"/>
      <c r="EX960" s="291"/>
      <c r="EY960" s="291"/>
      <c r="EZ960" s="291"/>
      <c r="FA960" s="291"/>
    </row>
    <row r="961" spans="1:157" s="292" customFormat="1" ht="20.25" customHeight="1">
      <c r="A961" s="291"/>
      <c r="H961" s="437"/>
      <c r="I961" s="437"/>
      <c r="J961" s="437"/>
      <c r="K961" s="437"/>
      <c r="N961" s="438"/>
      <c r="O961" s="291"/>
      <c r="P961" s="291"/>
      <c r="Q961" s="291"/>
      <c r="R961" s="291"/>
      <c r="S961" s="291"/>
      <c r="T961" s="291"/>
      <c r="U961" s="291"/>
      <c r="V961" s="291"/>
      <c r="W961" s="291"/>
      <c r="X961" s="291"/>
      <c r="Y961" s="291"/>
      <c r="Z961" s="291"/>
      <c r="AA961" s="291"/>
      <c r="AB961" s="291"/>
      <c r="AC961" s="291"/>
      <c r="AD961" s="291"/>
      <c r="AE961" s="291"/>
      <c r="AF961" s="291"/>
      <c r="AG961" s="291"/>
      <c r="AH961" s="291"/>
      <c r="AI961" s="291"/>
      <c r="AJ961" s="291"/>
      <c r="AK961" s="291"/>
      <c r="AL961" s="291"/>
      <c r="AM961" s="291"/>
      <c r="AN961" s="291"/>
      <c r="AO961" s="291"/>
      <c r="AP961" s="291"/>
      <c r="AQ961" s="291"/>
      <c r="AR961" s="291"/>
      <c r="AS961" s="291"/>
      <c r="AT961" s="291"/>
      <c r="AU961" s="291"/>
      <c r="AV961" s="291"/>
      <c r="AW961" s="291"/>
      <c r="AX961" s="291"/>
      <c r="AY961" s="291"/>
      <c r="AZ961" s="291"/>
      <c r="BA961" s="291"/>
      <c r="BB961" s="291"/>
      <c r="BC961" s="291"/>
      <c r="BD961" s="291"/>
      <c r="BE961" s="291"/>
      <c r="BF961" s="291"/>
      <c r="BG961" s="291"/>
      <c r="BH961" s="291"/>
      <c r="BI961" s="291"/>
      <c r="BJ961" s="291"/>
      <c r="BK961" s="291"/>
      <c r="BL961" s="291"/>
      <c r="BM961" s="291"/>
      <c r="BN961" s="291"/>
      <c r="BO961" s="291"/>
      <c r="BP961" s="291"/>
      <c r="BQ961" s="291"/>
      <c r="BR961" s="291"/>
      <c r="BS961" s="291"/>
      <c r="BT961" s="291"/>
      <c r="BU961" s="291"/>
      <c r="BV961" s="291"/>
      <c r="BW961" s="291"/>
      <c r="BX961" s="291"/>
      <c r="BY961" s="291"/>
      <c r="BZ961" s="291"/>
      <c r="CA961" s="291"/>
      <c r="CB961" s="291"/>
      <c r="CC961" s="291"/>
      <c r="CD961" s="291"/>
      <c r="CE961" s="291"/>
      <c r="CF961" s="291"/>
      <c r="CG961" s="291"/>
      <c r="CH961" s="291"/>
      <c r="CI961" s="291"/>
      <c r="CJ961" s="291"/>
      <c r="CK961" s="291"/>
      <c r="CL961" s="291"/>
      <c r="CM961" s="291"/>
      <c r="CN961" s="291"/>
      <c r="CO961" s="291"/>
      <c r="CP961" s="291"/>
      <c r="CQ961" s="291"/>
      <c r="CR961" s="291"/>
      <c r="CS961" s="291"/>
      <c r="CT961" s="291"/>
      <c r="CU961" s="291"/>
      <c r="CV961" s="291"/>
      <c r="CW961" s="291"/>
      <c r="CX961" s="291"/>
      <c r="CY961" s="291"/>
      <c r="CZ961" s="291"/>
      <c r="DA961" s="291"/>
      <c r="DB961" s="291"/>
      <c r="DC961" s="291"/>
      <c r="DD961" s="291"/>
      <c r="DE961" s="291"/>
      <c r="DF961" s="291"/>
      <c r="DG961" s="291"/>
      <c r="DH961" s="291"/>
      <c r="DI961" s="291"/>
      <c r="DJ961" s="291"/>
      <c r="DK961" s="291"/>
      <c r="DL961" s="291"/>
      <c r="DM961" s="291"/>
      <c r="DN961" s="291"/>
      <c r="DO961" s="291"/>
      <c r="DP961" s="291"/>
      <c r="DQ961" s="291"/>
      <c r="DR961" s="291"/>
      <c r="DS961" s="291"/>
      <c r="DT961" s="291"/>
      <c r="DU961" s="291"/>
      <c r="DV961" s="291"/>
      <c r="DW961" s="291"/>
      <c r="DX961" s="291"/>
      <c r="DY961" s="291"/>
      <c r="DZ961" s="291"/>
      <c r="EA961" s="291"/>
      <c r="EB961" s="291"/>
      <c r="EC961" s="291"/>
      <c r="ED961" s="291"/>
      <c r="EE961" s="291"/>
      <c r="EF961" s="291"/>
      <c r="EG961" s="291"/>
      <c r="EH961" s="291"/>
      <c r="EI961" s="291"/>
      <c r="EJ961" s="291"/>
      <c r="EK961" s="291"/>
      <c r="EL961" s="291"/>
      <c r="EM961" s="291"/>
      <c r="EN961" s="291"/>
      <c r="EO961" s="291"/>
      <c r="EP961" s="291"/>
      <c r="EQ961" s="291"/>
      <c r="ER961" s="291"/>
      <c r="ES961" s="291"/>
      <c r="ET961" s="291"/>
      <c r="EU961" s="291"/>
      <c r="EV961" s="291"/>
      <c r="EW961" s="291"/>
      <c r="EX961" s="291"/>
      <c r="EY961" s="291"/>
      <c r="EZ961" s="291"/>
      <c r="FA961" s="291"/>
    </row>
    <row r="962" spans="1:157" s="292" customFormat="1" ht="20.25" customHeight="1">
      <c r="A962" s="291"/>
      <c r="H962" s="437"/>
      <c r="I962" s="437"/>
      <c r="J962" s="437"/>
      <c r="K962" s="437"/>
      <c r="N962" s="438"/>
      <c r="O962" s="291"/>
      <c r="P962" s="291"/>
      <c r="Q962" s="291"/>
      <c r="R962" s="291"/>
      <c r="S962" s="291"/>
      <c r="T962" s="291"/>
      <c r="U962" s="291"/>
      <c r="V962" s="291"/>
      <c r="W962" s="291"/>
      <c r="X962" s="291"/>
      <c r="Y962" s="291"/>
      <c r="Z962" s="291"/>
      <c r="AA962" s="291"/>
      <c r="AB962" s="291"/>
      <c r="AC962" s="291"/>
      <c r="AD962" s="291"/>
      <c r="AE962" s="291"/>
      <c r="AF962" s="291"/>
      <c r="AG962" s="291"/>
      <c r="AH962" s="291"/>
      <c r="AI962" s="291"/>
      <c r="AJ962" s="291"/>
      <c r="AK962" s="291"/>
      <c r="AL962" s="291"/>
      <c r="AM962" s="291"/>
      <c r="AN962" s="291"/>
      <c r="AO962" s="291"/>
      <c r="AP962" s="291"/>
      <c r="AQ962" s="291"/>
      <c r="AR962" s="291"/>
      <c r="AS962" s="291"/>
      <c r="AT962" s="291"/>
      <c r="AU962" s="291"/>
      <c r="AV962" s="291"/>
      <c r="AW962" s="291"/>
      <c r="AX962" s="291"/>
      <c r="AY962" s="291"/>
      <c r="AZ962" s="291"/>
      <c r="BA962" s="291"/>
      <c r="BB962" s="291"/>
      <c r="BC962" s="291"/>
      <c r="BD962" s="291"/>
      <c r="BE962" s="291"/>
      <c r="BF962" s="291"/>
      <c r="BG962" s="291"/>
      <c r="BH962" s="291"/>
      <c r="BI962" s="291"/>
      <c r="BJ962" s="291"/>
      <c r="BK962" s="291"/>
      <c r="BL962" s="291"/>
      <c r="BM962" s="291"/>
      <c r="BN962" s="291"/>
      <c r="BO962" s="291"/>
      <c r="BP962" s="291"/>
      <c r="BQ962" s="291"/>
      <c r="BR962" s="291"/>
      <c r="BS962" s="291"/>
      <c r="BT962" s="291"/>
      <c r="BU962" s="291"/>
      <c r="BV962" s="291"/>
      <c r="BW962" s="291"/>
      <c r="BX962" s="291"/>
      <c r="BY962" s="291"/>
      <c r="BZ962" s="291"/>
      <c r="CA962" s="291"/>
      <c r="CB962" s="291"/>
      <c r="CC962" s="291"/>
      <c r="CD962" s="291"/>
      <c r="CE962" s="291"/>
      <c r="CF962" s="291"/>
      <c r="CG962" s="291"/>
      <c r="CH962" s="291"/>
      <c r="CI962" s="291"/>
      <c r="CJ962" s="291"/>
      <c r="CK962" s="291"/>
      <c r="CL962" s="291"/>
      <c r="CM962" s="291"/>
      <c r="CN962" s="291"/>
      <c r="CO962" s="291"/>
      <c r="CP962" s="291"/>
      <c r="CQ962" s="291"/>
      <c r="CR962" s="291"/>
      <c r="CS962" s="291"/>
      <c r="CT962" s="291"/>
      <c r="CU962" s="291"/>
      <c r="CV962" s="291"/>
      <c r="CW962" s="291"/>
      <c r="CX962" s="291"/>
      <c r="CY962" s="291"/>
      <c r="CZ962" s="291"/>
      <c r="DA962" s="291"/>
      <c r="DB962" s="291"/>
      <c r="DC962" s="291"/>
      <c r="DD962" s="291"/>
      <c r="DE962" s="291"/>
      <c r="DF962" s="291"/>
      <c r="DG962" s="291"/>
      <c r="DH962" s="291"/>
      <c r="DI962" s="291"/>
      <c r="DJ962" s="291"/>
      <c r="DK962" s="291"/>
      <c r="DL962" s="291"/>
      <c r="DM962" s="291"/>
      <c r="DN962" s="291"/>
      <c r="DO962" s="291"/>
      <c r="DP962" s="291"/>
      <c r="DQ962" s="291"/>
      <c r="DR962" s="291"/>
      <c r="DS962" s="291"/>
      <c r="DT962" s="291"/>
      <c r="DU962" s="291"/>
      <c r="DV962" s="291"/>
      <c r="DW962" s="291"/>
      <c r="DX962" s="291"/>
      <c r="DY962" s="291"/>
      <c r="DZ962" s="291"/>
      <c r="EA962" s="291"/>
      <c r="EB962" s="291"/>
      <c r="EC962" s="291"/>
      <c r="ED962" s="291"/>
      <c r="EE962" s="291"/>
      <c r="EF962" s="291"/>
      <c r="EG962" s="291"/>
      <c r="EH962" s="291"/>
      <c r="EI962" s="291"/>
      <c r="EJ962" s="291"/>
      <c r="EK962" s="291"/>
      <c r="EL962" s="291"/>
      <c r="EM962" s="291"/>
      <c r="EN962" s="291"/>
      <c r="EO962" s="291"/>
      <c r="EP962" s="291"/>
      <c r="EQ962" s="291"/>
      <c r="ER962" s="291"/>
      <c r="ES962" s="291"/>
      <c r="ET962" s="291"/>
      <c r="EU962" s="291"/>
      <c r="EV962" s="291"/>
      <c r="EW962" s="291"/>
      <c r="EX962" s="291"/>
      <c r="EY962" s="291"/>
      <c r="EZ962" s="291"/>
      <c r="FA962" s="291"/>
    </row>
    <row r="963" spans="1:157" s="292" customFormat="1" ht="20.25" customHeight="1">
      <c r="A963" s="291"/>
      <c r="H963" s="437"/>
      <c r="I963" s="437"/>
      <c r="J963" s="437"/>
      <c r="K963" s="437"/>
      <c r="N963" s="438"/>
      <c r="O963" s="291"/>
      <c r="P963" s="291"/>
      <c r="Q963" s="291"/>
      <c r="R963" s="291"/>
      <c r="S963" s="291"/>
      <c r="T963" s="291"/>
      <c r="U963" s="291"/>
      <c r="V963" s="291"/>
      <c r="W963" s="291"/>
      <c r="X963" s="291"/>
      <c r="Y963" s="291"/>
      <c r="Z963" s="291"/>
      <c r="AA963" s="291"/>
      <c r="AB963" s="291"/>
      <c r="AC963" s="291"/>
      <c r="AD963" s="291"/>
      <c r="AE963" s="291"/>
      <c r="AF963" s="291"/>
      <c r="AG963" s="291"/>
      <c r="AH963" s="291"/>
      <c r="AI963" s="291"/>
      <c r="AJ963" s="291"/>
      <c r="AK963" s="291"/>
      <c r="AL963" s="291"/>
      <c r="AM963" s="291"/>
      <c r="AN963" s="291"/>
      <c r="AO963" s="291"/>
      <c r="AP963" s="291"/>
      <c r="AQ963" s="291"/>
      <c r="AR963" s="291"/>
      <c r="AS963" s="291"/>
      <c r="AT963" s="291"/>
      <c r="AU963" s="291"/>
      <c r="AV963" s="291"/>
      <c r="AW963" s="291"/>
      <c r="AX963" s="291"/>
      <c r="AY963" s="291"/>
      <c r="AZ963" s="291"/>
      <c r="BA963" s="291"/>
      <c r="BB963" s="291"/>
      <c r="BC963" s="291"/>
      <c r="BD963" s="291"/>
      <c r="BE963" s="291"/>
      <c r="BF963" s="291"/>
      <c r="BG963" s="291"/>
      <c r="BH963" s="291"/>
      <c r="BI963" s="291"/>
      <c r="BJ963" s="291"/>
      <c r="BK963" s="291"/>
      <c r="BL963" s="291"/>
      <c r="BM963" s="291"/>
      <c r="BN963" s="291"/>
      <c r="BO963" s="291"/>
      <c r="BP963" s="291"/>
      <c r="BQ963" s="291"/>
      <c r="BR963" s="291"/>
      <c r="BS963" s="291"/>
      <c r="BT963" s="291"/>
      <c r="BU963" s="291"/>
      <c r="BV963" s="291"/>
      <c r="BW963" s="291"/>
      <c r="BX963" s="291"/>
      <c r="BY963" s="291"/>
      <c r="BZ963" s="291"/>
      <c r="CA963" s="291"/>
      <c r="CB963" s="291"/>
      <c r="CC963" s="291"/>
      <c r="CD963" s="291"/>
      <c r="CE963" s="291"/>
      <c r="CF963" s="291"/>
      <c r="CG963" s="291"/>
      <c r="CH963" s="291"/>
      <c r="CI963" s="291"/>
      <c r="CJ963" s="291"/>
      <c r="CK963" s="291"/>
      <c r="CL963" s="291"/>
      <c r="CM963" s="291"/>
      <c r="CN963" s="291"/>
      <c r="CO963" s="291"/>
      <c r="CP963" s="291"/>
      <c r="CQ963" s="291"/>
      <c r="CR963" s="291"/>
      <c r="CS963" s="291"/>
      <c r="CT963" s="291"/>
      <c r="CU963" s="291"/>
      <c r="CV963" s="291"/>
      <c r="CW963" s="291"/>
      <c r="CX963" s="291"/>
      <c r="CY963" s="291"/>
      <c r="CZ963" s="291"/>
      <c r="DA963" s="291"/>
      <c r="DB963" s="291"/>
      <c r="DC963" s="291"/>
      <c r="DD963" s="291"/>
      <c r="DE963" s="291"/>
      <c r="DF963" s="291"/>
      <c r="DG963" s="291"/>
      <c r="DH963" s="291"/>
      <c r="DI963" s="291"/>
      <c r="DJ963" s="291"/>
      <c r="DK963" s="291"/>
      <c r="DL963" s="291"/>
      <c r="DM963" s="291"/>
      <c r="DN963" s="291"/>
      <c r="DO963" s="291"/>
      <c r="DP963" s="291"/>
      <c r="DQ963" s="291"/>
      <c r="DR963" s="291"/>
      <c r="DS963" s="291"/>
      <c r="DT963" s="291"/>
      <c r="DU963" s="291"/>
      <c r="DV963" s="291"/>
      <c r="DW963" s="291"/>
      <c r="DX963" s="291"/>
      <c r="DY963" s="291"/>
      <c r="DZ963" s="291"/>
      <c r="EA963" s="291"/>
      <c r="EB963" s="291"/>
      <c r="EC963" s="291"/>
      <c r="ED963" s="291"/>
      <c r="EE963" s="291"/>
      <c r="EF963" s="291"/>
      <c r="EG963" s="291"/>
      <c r="EH963" s="291"/>
      <c r="EI963" s="291"/>
      <c r="EJ963" s="291"/>
      <c r="EK963" s="291"/>
      <c r="EL963" s="291"/>
      <c r="EM963" s="291"/>
      <c r="EN963" s="291"/>
      <c r="EO963" s="291"/>
      <c r="EP963" s="291"/>
      <c r="EQ963" s="291"/>
      <c r="ER963" s="291"/>
      <c r="ES963" s="291"/>
      <c r="ET963" s="291"/>
      <c r="EU963" s="291"/>
      <c r="EV963" s="291"/>
      <c r="EW963" s="291"/>
      <c r="EX963" s="291"/>
      <c r="EY963" s="291"/>
      <c r="EZ963" s="291"/>
      <c r="FA963" s="291"/>
    </row>
    <row r="964" spans="1:157" s="292" customFormat="1" ht="20.25" customHeight="1">
      <c r="A964" s="291"/>
      <c r="H964" s="437"/>
      <c r="I964" s="437"/>
      <c r="J964" s="437"/>
      <c r="K964" s="437"/>
      <c r="N964" s="438"/>
      <c r="O964" s="291"/>
      <c r="P964" s="291"/>
      <c r="Q964" s="291"/>
      <c r="R964" s="291"/>
      <c r="S964" s="291"/>
      <c r="T964" s="291"/>
      <c r="U964" s="291"/>
      <c r="V964" s="291"/>
      <c r="W964" s="291"/>
      <c r="X964" s="291"/>
      <c r="Y964" s="291"/>
      <c r="Z964" s="291"/>
      <c r="AA964" s="291"/>
      <c r="AB964" s="291"/>
      <c r="AC964" s="291"/>
      <c r="AD964" s="291"/>
      <c r="AE964" s="291"/>
      <c r="AF964" s="291"/>
      <c r="AG964" s="291"/>
      <c r="AH964" s="291"/>
      <c r="AI964" s="291"/>
      <c r="AJ964" s="291"/>
      <c r="AK964" s="291"/>
      <c r="AL964" s="291"/>
      <c r="AM964" s="291"/>
      <c r="AN964" s="291"/>
      <c r="AO964" s="291"/>
      <c r="AP964" s="291"/>
      <c r="AQ964" s="291"/>
      <c r="AR964" s="291"/>
      <c r="AS964" s="291"/>
      <c r="AT964" s="291"/>
      <c r="AU964" s="291"/>
      <c r="AV964" s="291"/>
      <c r="AW964" s="291"/>
      <c r="AX964" s="291"/>
      <c r="AY964" s="291"/>
      <c r="AZ964" s="291"/>
      <c r="BA964" s="291"/>
      <c r="BB964" s="291"/>
      <c r="BC964" s="291"/>
      <c r="BD964" s="291"/>
      <c r="BE964" s="291"/>
      <c r="BF964" s="291"/>
      <c r="BG964" s="291"/>
      <c r="BH964" s="291"/>
      <c r="BI964" s="291"/>
      <c r="BJ964" s="291"/>
      <c r="BK964" s="291"/>
      <c r="BL964" s="291"/>
      <c r="BM964" s="291"/>
      <c r="BN964" s="291"/>
      <c r="BO964" s="291"/>
      <c r="BP964" s="291"/>
      <c r="BQ964" s="291"/>
      <c r="BR964" s="291"/>
      <c r="BS964" s="291"/>
      <c r="BT964" s="291"/>
      <c r="BU964" s="291"/>
      <c r="BV964" s="291"/>
      <c r="BW964" s="291"/>
      <c r="BX964" s="291"/>
      <c r="BY964" s="291"/>
      <c r="BZ964" s="291"/>
      <c r="CA964" s="291"/>
      <c r="CB964" s="291"/>
      <c r="CC964" s="291"/>
      <c r="CD964" s="291"/>
      <c r="CE964" s="291"/>
      <c r="CF964" s="291"/>
      <c r="CG964" s="291"/>
      <c r="CH964" s="291"/>
      <c r="CI964" s="291"/>
      <c r="CJ964" s="291"/>
      <c r="CK964" s="291"/>
      <c r="CL964" s="291"/>
      <c r="CM964" s="291"/>
      <c r="CN964" s="291"/>
      <c r="CO964" s="291"/>
      <c r="CP964" s="291"/>
      <c r="CQ964" s="291"/>
      <c r="CR964" s="291"/>
      <c r="CS964" s="291"/>
      <c r="CT964" s="291"/>
      <c r="CU964" s="291"/>
      <c r="CV964" s="291"/>
      <c r="CW964" s="291"/>
      <c r="CX964" s="291"/>
      <c r="CY964" s="291"/>
      <c r="CZ964" s="291"/>
      <c r="DA964" s="291"/>
      <c r="DB964" s="291"/>
      <c r="DC964" s="291"/>
      <c r="DD964" s="291"/>
      <c r="DE964" s="291"/>
      <c r="DF964" s="291"/>
      <c r="DG964" s="291"/>
      <c r="DH964" s="291"/>
      <c r="DI964" s="291"/>
      <c r="DJ964" s="291"/>
      <c r="DK964" s="291"/>
      <c r="DL964" s="291"/>
      <c r="DM964" s="291"/>
      <c r="DN964" s="291"/>
      <c r="DO964" s="291"/>
      <c r="DP964" s="291"/>
      <c r="DQ964" s="291"/>
      <c r="DR964" s="291"/>
      <c r="DS964" s="291"/>
      <c r="DT964" s="291"/>
      <c r="DU964" s="291"/>
      <c r="DV964" s="291"/>
      <c r="DW964" s="291"/>
      <c r="DX964" s="291"/>
      <c r="DY964" s="291"/>
      <c r="DZ964" s="291"/>
      <c r="EA964" s="291"/>
      <c r="EB964" s="291"/>
      <c r="EC964" s="291"/>
      <c r="ED964" s="291"/>
      <c r="EE964" s="291"/>
      <c r="EF964" s="291"/>
      <c r="EG964" s="291"/>
      <c r="EH964" s="291"/>
      <c r="EI964" s="291"/>
      <c r="EJ964" s="291"/>
      <c r="EK964" s="291"/>
      <c r="EL964" s="291"/>
      <c r="EM964" s="291"/>
      <c r="EN964" s="291"/>
      <c r="EO964" s="291"/>
      <c r="EP964" s="291"/>
      <c r="EQ964" s="291"/>
      <c r="ER964" s="291"/>
      <c r="ES964" s="291"/>
      <c r="ET964" s="291"/>
      <c r="EU964" s="291"/>
      <c r="EV964" s="291"/>
      <c r="EW964" s="291"/>
      <c r="EX964" s="291"/>
      <c r="EY964" s="291"/>
      <c r="EZ964" s="291"/>
      <c r="FA964" s="291"/>
    </row>
    <row r="965" spans="1:157" s="292" customFormat="1" ht="20.25" customHeight="1">
      <c r="A965" s="291"/>
      <c r="H965" s="437"/>
      <c r="I965" s="437"/>
      <c r="J965" s="437"/>
      <c r="K965" s="437"/>
      <c r="N965" s="438"/>
      <c r="O965" s="291"/>
      <c r="P965" s="291"/>
      <c r="Q965" s="291"/>
      <c r="R965" s="291"/>
      <c r="S965" s="291"/>
      <c r="T965" s="291"/>
      <c r="U965" s="291"/>
      <c r="V965" s="291"/>
      <c r="W965" s="291"/>
      <c r="X965" s="291"/>
      <c r="Y965" s="291"/>
      <c r="Z965" s="291"/>
      <c r="AA965" s="291"/>
      <c r="AB965" s="291"/>
      <c r="AC965" s="291"/>
      <c r="AD965" s="291"/>
      <c r="AE965" s="291"/>
      <c r="AF965" s="291"/>
      <c r="AG965" s="291"/>
      <c r="AH965" s="291"/>
      <c r="AI965" s="291"/>
      <c r="AJ965" s="291"/>
      <c r="AK965" s="291"/>
      <c r="AL965" s="291"/>
      <c r="AM965" s="291"/>
      <c r="AN965" s="291"/>
      <c r="AO965" s="291"/>
      <c r="AP965" s="291"/>
      <c r="AQ965" s="291"/>
      <c r="AR965" s="291"/>
      <c r="AS965" s="291"/>
      <c r="AT965" s="291"/>
      <c r="AU965" s="291"/>
      <c r="AV965" s="291"/>
      <c r="AW965" s="291"/>
      <c r="AX965" s="291"/>
      <c r="AY965" s="291"/>
      <c r="AZ965" s="291"/>
      <c r="BA965" s="291"/>
      <c r="BB965" s="291"/>
      <c r="BC965" s="291"/>
      <c r="BD965" s="291"/>
      <c r="BE965" s="291"/>
      <c r="BF965" s="291"/>
      <c r="BG965" s="291"/>
      <c r="BH965" s="291"/>
      <c r="BI965" s="291"/>
      <c r="BJ965" s="291"/>
      <c r="BK965" s="291"/>
      <c r="BL965" s="291"/>
      <c r="BM965" s="291"/>
      <c r="BN965" s="291"/>
      <c r="BO965" s="291"/>
      <c r="BP965" s="291"/>
      <c r="BQ965" s="291"/>
      <c r="BR965" s="291"/>
      <c r="BS965" s="291"/>
      <c r="BT965" s="291"/>
      <c r="BU965" s="291"/>
      <c r="BV965" s="291"/>
      <c r="BW965" s="291"/>
      <c r="BX965" s="291"/>
      <c r="BY965" s="291"/>
      <c r="BZ965" s="291"/>
      <c r="CA965" s="291"/>
      <c r="CB965" s="291"/>
      <c r="CC965" s="291"/>
      <c r="CD965" s="291"/>
      <c r="CE965" s="291"/>
      <c r="CF965" s="291"/>
      <c r="CG965" s="291"/>
      <c r="CH965" s="291"/>
      <c r="CI965" s="291"/>
      <c r="CJ965" s="291"/>
      <c r="CK965" s="291"/>
      <c r="CL965" s="291"/>
      <c r="CM965" s="291"/>
      <c r="CN965" s="291"/>
      <c r="CO965" s="291"/>
      <c r="CP965" s="291"/>
      <c r="CQ965" s="291"/>
      <c r="CR965" s="291"/>
      <c r="CS965" s="291"/>
      <c r="CT965" s="291"/>
      <c r="CU965" s="291"/>
      <c r="CV965" s="291"/>
      <c r="CW965" s="291"/>
      <c r="CX965" s="291"/>
      <c r="CY965" s="291"/>
      <c r="CZ965" s="291"/>
      <c r="DA965" s="291"/>
      <c r="DB965" s="291"/>
      <c r="DC965" s="291"/>
      <c r="DD965" s="291"/>
      <c r="DE965" s="291"/>
      <c r="DF965" s="291"/>
      <c r="DG965" s="291"/>
      <c r="DH965" s="291"/>
      <c r="DI965" s="291"/>
      <c r="DJ965" s="291"/>
      <c r="DK965" s="291"/>
      <c r="DL965" s="291"/>
      <c r="DM965" s="291"/>
      <c r="DN965" s="291"/>
      <c r="DO965" s="291"/>
      <c r="DP965" s="291"/>
      <c r="DQ965" s="291"/>
      <c r="DR965" s="291"/>
      <c r="DS965" s="291"/>
      <c r="DT965" s="291"/>
      <c r="DU965" s="291"/>
      <c r="DV965" s="291"/>
      <c r="DW965" s="291"/>
      <c r="DX965" s="291"/>
      <c r="DY965" s="291"/>
      <c r="DZ965" s="291"/>
      <c r="EA965" s="291"/>
      <c r="EB965" s="291"/>
      <c r="EC965" s="291"/>
      <c r="ED965" s="291"/>
      <c r="EE965" s="291"/>
      <c r="EF965" s="291"/>
      <c r="EG965" s="291"/>
      <c r="EH965" s="291"/>
      <c r="EI965" s="291"/>
      <c r="EJ965" s="291"/>
      <c r="EK965" s="291"/>
      <c r="EL965" s="291"/>
      <c r="EM965" s="291"/>
      <c r="EN965" s="291"/>
      <c r="EO965" s="291"/>
      <c r="EP965" s="291"/>
      <c r="EQ965" s="291"/>
      <c r="ER965" s="291"/>
      <c r="ES965" s="291"/>
      <c r="ET965" s="291"/>
      <c r="EU965" s="291"/>
      <c r="EV965" s="291"/>
      <c r="EW965" s="291"/>
      <c r="EX965" s="291"/>
      <c r="EY965" s="291"/>
      <c r="EZ965" s="291"/>
      <c r="FA965" s="291"/>
    </row>
    <row r="966" spans="1:157" s="292" customFormat="1" ht="20.25" customHeight="1">
      <c r="A966" s="291"/>
      <c r="H966" s="437"/>
      <c r="I966" s="437"/>
      <c r="J966" s="437"/>
      <c r="K966" s="437"/>
      <c r="N966" s="438"/>
      <c r="O966" s="291"/>
      <c r="P966" s="291"/>
      <c r="Q966" s="291"/>
      <c r="R966" s="291"/>
      <c r="S966" s="291"/>
      <c r="T966" s="291"/>
      <c r="U966" s="291"/>
      <c r="V966" s="291"/>
      <c r="W966" s="291"/>
      <c r="X966" s="291"/>
      <c r="Y966" s="291"/>
      <c r="Z966" s="291"/>
      <c r="AA966" s="291"/>
      <c r="AB966" s="291"/>
      <c r="AC966" s="291"/>
      <c r="AD966" s="291"/>
      <c r="AE966" s="291"/>
      <c r="AF966" s="291"/>
      <c r="AG966" s="291"/>
      <c r="AH966" s="291"/>
      <c r="AI966" s="291"/>
      <c r="AJ966" s="291"/>
      <c r="AK966" s="291"/>
      <c r="AL966" s="291"/>
      <c r="AM966" s="291"/>
      <c r="AN966" s="291"/>
      <c r="AO966" s="291"/>
      <c r="AP966" s="291"/>
      <c r="AQ966" s="291"/>
      <c r="AR966" s="291"/>
      <c r="AS966" s="291"/>
      <c r="AT966" s="291"/>
      <c r="AU966" s="291"/>
      <c r="AV966" s="291"/>
      <c r="AW966" s="291"/>
      <c r="AX966" s="291"/>
      <c r="AY966" s="291"/>
      <c r="AZ966" s="291"/>
      <c r="BA966" s="291"/>
      <c r="BB966" s="291"/>
      <c r="BC966" s="291"/>
      <c r="BD966" s="291"/>
      <c r="BE966" s="291"/>
      <c r="BF966" s="291"/>
      <c r="BG966" s="291"/>
      <c r="BH966" s="291"/>
      <c r="BI966" s="291"/>
      <c r="BJ966" s="291"/>
      <c r="BK966" s="291"/>
      <c r="BL966" s="291"/>
      <c r="BM966" s="291"/>
      <c r="BN966" s="291"/>
      <c r="BO966" s="291"/>
      <c r="BP966" s="291"/>
      <c r="BQ966" s="291"/>
      <c r="BR966" s="291"/>
      <c r="BS966" s="291"/>
      <c r="BT966" s="291"/>
      <c r="BU966" s="291"/>
      <c r="BV966" s="291"/>
      <c r="BW966" s="291"/>
      <c r="BX966" s="291"/>
      <c r="BY966" s="291"/>
      <c r="BZ966" s="291"/>
      <c r="CA966" s="291"/>
      <c r="CB966" s="291"/>
      <c r="CC966" s="291"/>
      <c r="CD966" s="291"/>
      <c r="CE966" s="291"/>
      <c r="CF966" s="291"/>
      <c r="CG966" s="291"/>
      <c r="CH966" s="291"/>
      <c r="CI966" s="291"/>
      <c r="CJ966" s="291"/>
      <c r="CK966" s="291"/>
      <c r="CL966" s="291"/>
      <c r="CM966" s="291"/>
      <c r="CN966" s="291"/>
      <c r="CO966" s="291"/>
      <c r="CP966" s="291"/>
      <c r="CQ966" s="291"/>
      <c r="CR966" s="291"/>
      <c r="CS966" s="291"/>
      <c r="CT966" s="291"/>
      <c r="CU966" s="291"/>
      <c r="CV966" s="291"/>
      <c r="CW966" s="291"/>
      <c r="CX966" s="291"/>
      <c r="CY966" s="291"/>
      <c r="CZ966" s="291"/>
      <c r="DA966" s="291"/>
      <c r="DB966" s="291"/>
      <c r="DC966" s="291"/>
      <c r="DD966" s="291"/>
      <c r="DE966" s="291"/>
      <c r="DF966" s="291"/>
      <c r="DG966" s="291"/>
      <c r="DH966" s="291"/>
      <c r="DI966" s="291"/>
      <c r="DJ966" s="291"/>
      <c r="DK966" s="291"/>
      <c r="DL966" s="291"/>
      <c r="DM966" s="291"/>
      <c r="DN966" s="291"/>
      <c r="DO966" s="291"/>
      <c r="DP966" s="291"/>
      <c r="DQ966" s="291"/>
      <c r="DR966" s="291"/>
      <c r="DS966" s="291"/>
      <c r="DT966" s="291"/>
      <c r="DU966" s="291"/>
      <c r="DV966" s="291"/>
      <c r="DW966" s="291"/>
      <c r="DX966" s="291"/>
      <c r="DY966" s="291"/>
      <c r="DZ966" s="291"/>
      <c r="EA966" s="291"/>
      <c r="EB966" s="291"/>
      <c r="EC966" s="291"/>
      <c r="ED966" s="291"/>
      <c r="EE966" s="291"/>
      <c r="EF966" s="291"/>
      <c r="EG966" s="291"/>
      <c r="EH966" s="291"/>
      <c r="EI966" s="291"/>
      <c r="EJ966" s="291"/>
      <c r="EK966" s="291"/>
      <c r="EL966" s="291"/>
      <c r="EM966" s="291"/>
      <c r="EN966" s="291"/>
      <c r="EO966" s="291"/>
      <c r="EP966" s="291"/>
      <c r="EQ966" s="291"/>
      <c r="ER966" s="291"/>
      <c r="ES966" s="291"/>
      <c r="ET966" s="291"/>
      <c r="EU966" s="291"/>
      <c r="EV966" s="291"/>
      <c r="EW966" s="291"/>
      <c r="EX966" s="291"/>
      <c r="EY966" s="291"/>
      <c r="EZ966" s="291"/>
      <c r="FA966" s="291"/>
    </row>
    <row r="967" spans="1:157" s="292" customFormat="1" ht="20.25" customHeight="1">
      <c r="A967" s="291"/>
      <c r="H967" s="437"/>
      <c r="I967" s="437"/>
      <c r="J967" s="437"/>
      <c r="K967" s="437"/>
      <c r="N967" s="438"/>
      <c r="O967" s="291"/>
      <c r="P967" s="291"/>
      <c r="Q967" s="291"/>
      <c r="R967" s="291"/>
      <c r="S967" s="291"/>
      <c r="T967" s="291"/>
      <c r="U967" s="291"/>
      <c r="V967" s="291"/>
      <c r="W967" s="291"/>
      <c r="X967" s="291"/>
      <c r="Y967" s="291"/>
      <c r="Z967" s="291"/>
      <c r="AA967" s="291"/>
      <c r="AB967" s="291"/>
      <c r="AC967" s="291"/>
      <c r="AD967" s="291"/>
      <c r="AE967" s="291"/>
      <c r="AF967" s="291"/>
      <c r="AG967" s="291"/>
      <c r="AH967" s="291"/>
      <c r="AI967" s="291"/>
      <c r="AJ967" s="291"/>
      <c r="AK967" s="291"/>
      <c r="AL967" s="291"/>
      <c r="AM967" s="291"/>
      <c r="AN967" s="291"/>
      <c r="AO967" s="291"/>
      <c r="AP967" s="291"/>
      <c r="AQ967" s="291"/>
      <c r="AR967" s="291"/>
      <c r="AS967" s="291"/>
      <c r="AT967" s="291"/>
      <c r="AU967" s="291"/>
      <c r="AV967" s="291"/>
      <c r="AW967" s="291"/>
      <c r="AX967" s="291"/>
      <c r="AY967" s="291"/>
      <c r="AZ967" s="291"/>
      <c r="BA967" s="291"/>
      <c r="BB967" s="291"/>
      <c r="BC967" s="291"/>
      <c r="BD967" s="291"/>
      <c r="BE967" s="291"/>
      <c r="BF967" s="291"/>
      <c r="BG967" s="291"/>
      <c r="BH967" s="291"/>
      <c r="BI967" s="291"/>
      <c r="BJ967" s="291"/>
      <c r="BK967" s="291"/>
      <c r="BL967" s="291"/>
      <c r="BM967" s="291"/>
      <c r="BN967" s="291"/>
      <c r="BO967" s="291"/>
      <c r="BP967" s="291"/>
      <c r="BQ967" s="291"/>
      <c r="BR967" s="291"/>
      <c r="BS967" s="291"/>
      <c r="BT967" s="291"/>
      <c r="BU967" s="291"/>
      <c r="BV967" s="291"/>
      <c r="BW967" s="291"/>
      <c r="BX967" s="291"/>
      <c r="BY967" s="291"/>
      <c r="BZ967" s="291"/>
      <c r="CA967" s="291"/>
      <c r="CB967" s="291"/>
      <c r="CC967" s="291"/>
      <c r="CD967" s="291"/>
      <c r="CE967" s="291"/>
      <c r="CF967" s="291"/>
      <c r="CG967" s="291"/>
      <c r="CH967" s="291"/>
      <c r="CI967" s="291"/>
      <c r="CJ967" s="291"/>
      <c r="CK967" s="291"/>
      <c r="CL967" s="291"/>
      <c r="CM967" s="291"/>
      <c r="CN967" s="291"/>
      <c r="CO967" s="291"/>
      <c r="CP967" s="291"/>
      <c r="CQ967" s="291"/>
      <c r="CR967" s="291"/>
      <c r="CS967" s="291"/>
      <c r="CT967" s="291"/>
      <c r="CU967" s="291"/>
      <c r="CV967" s="291"/>
      <c r="CW967" s="291"/>
      <c r="CX967" s="291"/>
      <c r="CY967" s="291"/>
      <c r="CZ967" s="291"/>
      <c r="DA967" s="291"/>
      <c r="DB967" s="291"/>
      <c r="DC967" s="291"/>
      <c r="DD967" s="291"/>
      <c r="DE967" s="291"/>
      <c r="DF967" s="291"/>
      <c r="DG967" s="291"/>
      <c r="DH967" s="291"/>
      <c r="DI967" s="291"/>
      <c r="DJ967" s="291"/>
      <c r="DK967" s="291"/>
      <c r="DL967" s="291"/>
      <c r="DM967" s="291"/>
      <c r="DN967" s="291"/>
      <c r="DO967" s="291"/>
      <c r="DP967" s="291"/>
      <c r="DQ967" s="291"/>
      <c r="DR967" s="291"/>
      <c r="DS967" s="291"/>
      <c r="DT967" s="291"/>
      <c r="DU967" s="291"/>
      <c r="DV967" s="291"/>
      <c r="DW967" s="291"/>
      <c r="DX967" s="291"/>
      <c r="DY967" s="291"/>
      <c r="DZ967" s="291"/>
      <c r="EA967" s="291"/>
      <c r="EB967" s="291"/>
      <c r="EC967" s="291"/>
      <c r="ED967" s="291"/>
      <c r="EE967" s="291"/>
      <c r="EF967" s="291"/>
      <c r="EG967" s="291"/>
      <c r="EH967" s="291"/>
      <c r="EI967" s="291"/>
      <c r="EJ967" s="291"/>
      <c r="EK967" s="291"/>
      <c r="EL967" s="291"/>
      <c r="EM967" s="291"/>
      <c r="EN967" s="291"/>
      <c r="EO967" s="291"/>
      <c r="EP967" s="291"/>
      <c r="EQ967" s="291"/>
      <c r="ER967" s="291"/>
      <c r="ES967" s="291"/>
      <c r="ET967" s="291"/>
      <c r="EU967" s="291"/>
      <c r="EV967" s="291"/>
      <c r="EW967" s="291"/>
      <c r="EX967" s="291"/>
      <c r="EY967" s="291"/>
      <c r="EZ967" s="291"/>
      <c r="FA967" s="291"/>
    </row>
    <row r="968" spans="1:157" s="292" customFormat="1" ht="20.25" customHeight="1">
      <c r="A968" s="291"/>
      <c r="H968" s="437"/>
      <c r="I968" s="437"/>
      <c r="J968" s="437"/>
      <c r="K968" s="437"/>
      <c r="N968" s="438"/>
      <c r="O968" s="291"/>
      <c r="P968" s="291"/>
      <c r="Q968" s="291"/>
      <c r="R968" s="291"/>
      <c r="S968" s="291"/>
      <c r="T968" s="291"/>
      <c r="U968" s="291"/>
      <c r="V968" s="291"/>
      <c r="W968" s="291"/>
      <c r="X968" s="291"/>
      <c r="Y968" s="291"/>
      <c r="Z968" s="291"/>
      <c r="AA968" s="291"/>
      <c r="AB968" s="291"/>
      <c r="AC968" s="291"/>
      <c r="AD968" s="291"/>
      <c r="AE968" s="291"/>
      <c r="AF968" s="291"/>
      <c r="AG968" s="291"/>
      <c r="AH968" s="291"/>
      <c r="AI968" s="291"/>
      <c r="AJ968" s="291"/>
      <c r="AK968" s="291"/>
      <c r="AL968" s="291"/>
      <c r="AM968" s="291"/>
      <c r="AN968" s="291"/>
      <c r="AO968" s="291"/>
      <c r="AP968" s="291"/>
      <c r="AQ968" s="291"/>
      <c r="AR968" s="291"/>
      <c r="AS968" s="291"/>
      <c r="AT968" s="291"/>
      <c r="AU968" s="291"/>
      <c r="AV968" s="291"/>
      <c r="AW968" s="291"/>
      <c r="AX968" s="291"/>
      <c r="AY968" s="291"/>
      <c r="AZ968" s="291"/>
      <c r="BA968" s="291"/>
      <c r="BB968" s="291"/>
      <c r="BC968" s="291"/>
      <c r="BD968" s="291"/>
      <c r="BE968" s="291"/>
      <c r="BF968" s="291"/>
      <c r="BG968" s="291"/>
      <c r="BH968" s="291"/>
      <c r="BI968" s="291"/>
      <c r="BJ968" s="291"/>
      <c r="BK968" s="291"/>
      <c r="BL968" s="291"/>
      <c r="BM968" s="291"/>
      <c r="BN968" s="291"/>
      <c r="BO968" s="291"/>
      <c r="BP968" s="291"/>
      <c r="BQ968" s="291"/>
      <c r="BR968" s="291"/>
      <c r="BS968" s="291"/>
      <c r="BT968" s="291"/>
      <c r="BU968" s="291"/>
      <c r="BV968" s="291"/>
      <c r="BW968" s="291"/>
      <c r="BX968" s="291"/>
      <c r="BY968" s="291"/>
      <c r="BZ968" s="291"/>
      <c r="CA968" s="291"/>
      <c r="CB968" s="291"/>
      <c r="CC968" s="291"/>
      <c r="CD968" s="291"/>
      <c r="CE968" s="291"/>
      <c r="CF968" s="291"/>
      <c r="CG968" s="291"/>
      <c r="CH968" s="291"/>
      <c r="CI968" s="291"/>
      <c r="CJ968" s="291"/>
      <c r="CK968" s="291"/>
      <c r="CL968" s="291"/>
      <c r="CM968" s="291"/>
      <c r="CN968" s="291"/>
      <c r="CO968" s="291"/>
      <c r="CP968" s="291"/>
      <c r="CQ968" s="291"/>
      <c r="CR968" s="291"/>
      <c r="CS968" s="291"/>
      <c r="CT968" s="291"/>
      <c r="CU968" s="291"/>
      <c r="CV968" s="291"/>
      <c r="CW968" s="291"/>
      <c r="CX968" s="291"/>
      <c r="CY968" s="291"/>
      <c r="CZ968" s="291"/>
      <c r="DA968" s="291"/>
      <c r="DB968" s="291"/>
      <c r="DC968" s="291"/>
      <c r="DD968" s="291"/>
      <c r="DE968" s="291"/>
      <c r="DF968" s="291"/>
      <c r="DG968" s="291"/>
      <c r="DH968" s="291"/>
      <c r="DI968" s="291"/>
      <c r="DJ968" s="291"/>
      <c r="DK968" s="291"/>
      <c r="DL968" s="291"/>
      <c r="DM968" s="291"/>
      <c r="DN968" s="291"/>
      <c r="DO968" s="291"/>
      <c r="DP968" s="291"/>
      <c r="DQ968" s="291"/>
      <c r="DR968" s="291"/>
      <c r="DS968" s="291"/>
      <c r="DT968" s="291"/>
      <c r="DU968" s="291"/>
      <c r="DV968" s="291"/>
      <c r="DW968" s="291"/>
      <c r="DX968" s="291"/>
      <c r="DY968" s="291"/>
      <c r="DZ968" s="291"/>
      <c r="EA968" s="291"/>
      <c r="EB968" s="291"/>
      <c r="EC968" s="291"/>
      <c r="ED968" s="291"/>
      <c r="EE968" s="291"/>
      <c r="EF968" s="291"/>
      <c r="EG968" s="291"/>
      <c r="EH968" s="291"/>
      <c r="EI968" s="291"/>
      <c r="EJ968" s="291"/>
      <c r="EK968" s="291"/>
      <c r="EL968" s="291"/>
      <c r="EM968" s="291"/>
      <c r="EN968" s="291"/>
      <c r="EO968" s="291"/>
      <c r="EP968" s="291"/>
      <c r="EQ968" s="291"/>
      <c r="ER968" s="291"/>
      <c r="ES968" s="291"/>
      <c r="ET968" s="291"/>
      <c r="EU968" s="291"/>
      <c r="EV968" s="291"/>
      <c r="EW968" s="291"/>
      <c r="EX968" s="291"/>
      <c r="EY968" s="291"/>
      <c r="EZ968" s="291"/>
      <c r="FA968" s="291"/>
    </row>
    <row r="969" spans="1:157" s="292" customFormat="1" ht="20.25" customHeight="1">
      <c r="A969" s="291"/>
      <c r="H969" s="437"/>
      <c r="I969" s="437"/>
      <c r="J969" s="437"/>
      <c r="K969" s="437"/>
      <c r="N969" s="438"/>
      <c r="O969" s="291"/>
      <c r="P969" s="291"/>
      <c r="Q969" s="291"/>
      <c r="R969" s="291"/>
      <c r="S969" s="291"/>
      <c r="T969" s="291"/>
      <c r="U969" s="291"/>
      <c r="V969" s="291"/>
      <c r="W969" s="291"/>
      <c r="X969" s="291"/>
      <c r="Y969" s="291"/>
      <c r="Z969" s="291"/>
      <c r="AA969" s="291"/>
      <c r="AB969" s="291"/>
      <c r="AC969" s="291"/>
      <c r="AD969" s="291"/>
      <c r="AE969" s="291"/>
      <c r="AF969" s="291"/>
      <c r="AG969" s="291"/>
      <c r="AH969" s="291"/>
      <c r="AI969" s="291"/>
      <c r="AJ969" s="291"/>
      <c r="AK969" s="291"/>
      <c r="AL969" s="291"/>
      <c r="AM969" s="291"/>
      <c r="AN969" s="291"/>
      <c r="AO969" s="291"/>
      <c r="AP969" s="291"/>
      <c r="AQ969" s="291"/>
      <c r="AR969" s="291"/>
      <c r="AS969" s="291"/>
      <c r="AT969" s="291"/>
      <c r="AU969" s="291"/>
      <c r="AV969" s="291"/>
      <c r="AW969" s="291"/>
      <c r="AX969" s="291"/>
      <c r="AY969" s="291"/>
      <c r="AZ969" s="291"/>
      <c r="BA969" s="291"/>
      <c r="BB969" s="291"/>
      <c r="BC969" s="291"/>
      <c r="BD969" s="291"/>
      <c r="BE969" s="291"/>
      <c r="BF969" s="291"/>
      <c r="BG969" s="291"/>
      <c r="BH969" s="291"/>
      <c r="BI969" s="291"/>
      <c r="BJ969" s="291"/>
      <c r="BK969" s="291"/>
      <c r="BL969" s="291"/>
      <c r="BM969" s="291"/>
      <c r="BN969" s="291"/>
      <c r="BO969" s="291"/>
      <c r="BP969" s="291"/>
      <c r="BQ969" s="291"/>
      <c r="BR969" s="291"/>
      <c r="BS969" s="291"/>
      <c r="BT969" s="291"/>
      <c r="BU969" s="291"/>
      <c r="BV969" s="291"/>
      <c r="BW969" s="291"/>
      <c r="BX969" s="291"/>
      <c r="BY969" s="291"/>
      <c r="BZ969" s="291"/>
      <c r="CA969" s="291"/>
      <c r="CB969" s="291"/>
      <c r="CC969" s="291"/>
      <c r="CD969" s="291"/>
      <c r="CE969" s="291"/>
      <c r="CF969" s="291"/>
      <c r="CG969" s="291"/>
      <c r="CH969" s="291"/>
      <c r="CI969" s="291"/>
      <c r="CJ969" s="291"/>
      <c r="CK969" s="291"/>
      <c r="CL969" s="291"/>
      <c r="CM969" s="291"/>
      <c r="CN969" s="291"/>
      <c r="CO969" s="291"/>
      <c r="CP969" s="291"/>
      <c r="CQ969" s="291"/>
      <c r="CR969" s="291"/>
      <c r="CS969" s="291"/>
      <c r="CT969" s="291"/>
      <c r="CU969" s="291"/>
      <c r="CV969" s="291"/>
      <c r="CW969" s="291"/>
      <c r="CX969" s="291"/>
      <c r="CY969" s="291"/>
      <c r="CZ969" s="291"/>
      <c r="DA969" s="291"/>
      <c r="DB969" s="291"/>
      <c r="DC969" s="291"/>
      <c r="DD969" s="291"/>
      <c r="DE969" s="291"/>
      <c r="DF969" s="291"/>
      <c r="DG969" s="291"/>
      <c r="DH969" s="291"/>
      <c r="DI969" s="291"/>
      <c r="DJ969" s="291"/>
      <c r="DK969" s="291"/>
      <c r="DL969" s="291"/>
      <c r="DM969" s="291"/>
      <c r="DN969" s="291"/>
      <c r="DO969" s="291"/>
      <c r="DP969" s="291"/>
      <c r="DQ969" s="291"/>
      <c r="DR969" s="291"/>
      <c r="DS969" s="291"/>
      <c r="DT969" s="291"/>
      <c r="DU969" s="291"/>
      <c r="DV969" s="291"/>
      <c r="DW969" s="291"/>
      <c r="DX969" s="291"/>
      <c r="DY969" s="291"/>
      <c r="DZ969" s="291"/>
      <c r="EA969" s="291"/>
      <c r="EB969" s="291"/>
      <c r="EC969" s="291"/>
      <c r="ED969" s="291"/>
      <c r="EE969" s="291"/>
      <c r="EF969" s="291"/>
      <c r="EG969" s="291"/>
      <c r="EH969" s="291"/>
      <c r="EI969" s="291"/>
      <c r="EJ969" s="291"/>
      <c r="EK969" s="291"/>
      <c r="EL969" s="291"/>
      <c r="EM969" s="291"/>
      <c r="EN969" s="291"/>
      <c r="EO969" s="291"/>
      <c r="EP969" s="291"/>
      <c r="EQ969" s="291"/>
      <c r="ER969" s="291"/>
      <c r="ES969" s="291"/>
      <c r="ET969" s="291"/>
      <c r="EU969" s="291"/>
      <c r="EV969" s="291"/>
      <c r="EW969" s="291"/>
      <c r="EX969" s="291"/>
      <c r="EY969" s="291"/>
      <c r="EZ969" s="291"/>
      <c r="FA969" s="291"/>
    </row>
    <row r="970" spans="1:157" s="292" customFormat="1" ht="20.25" customHeight="1">
      <c r="A970" s="291"/>
      <c r="H970" s="437"/>
      <c r="I970" s="437"/>
      <c r="J970" s="437"/>
      <c r="K970" s="437"/>
      <c r="N970" s="438"/>
      <c r="O970" s="291"/>
      <c r="P970" s="291"/>
      <c r="Q970" s="291"/>
      <c r="R970" s="291"/>
      <c r="S970" s="291"/>
      <c r="T970" s="291"/>
      <c r="U970" s="291"/>
      <c r="V970" s="291"/>
      <c r="W970" s="291"/>
      <c r="X970" s="291"/>
      <c r="Y970" s="291"/>
      <c r="Z970" s="291"/>
      <c r="AA970" s="291"/>
      <c r="AB970" s="291"/>
      <c r="AC970" s="291"/>
      <c r="AD970" s="291"/>
      <c r="AE970" s="291"/>
      <c r="AF970" s="291"/>
      <c r="AG970" s="291"/>
      <c r="AH970" s="291"/>
      <c r="AI970" s="291"/>
      <c r="AJ970" s="291"/>
      <c r="AK970" s="291"/>
      <c r="AL970" s="291"/>
      <c r="AM970" s="291"/>
      <c r="AN970" s="291"/>
      <c r="AO970" s="291"/>
      <c r="AP970" s="291"/>
      <c r="AQ970" s="291"/>
      <c r="AR970" s="291"/>
      <c r="AS970" s="291"/>
      <c r="AT970" s="291"/>
      <c r="AU970" s="291"/>
      <c r="AV970" s="291"/>
      <c r="AW970" s="291"/>
      <c r="AX970" s="291"/>
      <c r="AY970" s="291"/>
      <c r="AZ970" s="291"/>
      <c r="BA970" s="291"/>
      <c r="BB970" s="291"/>
      <c r="BC970" s="291"/>
      <c r="BD970" s="291"/>
      <c r="BE970" s="291"/>
      <c r="BF970" s="291"/>
      <c r="BG970" s="291"/>
      <c r="BH970" s="291"/>
      <c r="BI970" s="291"/>
      <c r="BJ970" s="291"/>
      <c r="BK970" s="291"/>
      <c r="BL970" s="291"/>
      <c r="BM970" s="291"/>
      <c r="BN970" s="291"/>
      <c r="BO970" s="291"/>
      <c r="BP970" s="291"/>
      <c r="BQ970" s="291"/>
      <c r="BR970" s="291"/>
      <c r="BS970" s="291"/>
      <c r="BT970" s="291"/>
      <c r="BU970" s="291"/>
      <c r="BV970" s="291"/>
      <c r="BW970" s="291"/>
      <c r="BX970" s="291"/>
      <c r="BY970" s="291"/>
      <c r="BZ970" s="291"/>
      <c r="CA970" s="291"/>
      <c r="CB970" s="291"/>
      <c r="CC970" s="291"/>
      <c r="CD970" s="291"/>
      <c r="CE970" s="291"/>
      <c r="CF970" s="291"/>
      <c r="CG970" s="291"/>
      <c r="CH970" s="291"/>
      <c r="CI970" s="291"/>
      <c r="CJ970" s="291"/>
      <c r="CK970" s="291"/>
      <c r="CL970" s="291"/>
      <c r="CM970" s="291"/>
      <c r="CN970" s="291"/>
      <c r="CO970" s="291"/>
      <c r="CP970" s="291"/>
      <c r="CQ970" s="291"/>
      <c r="CR970" s="291"/>
      <c r="CS970" s="291"/>
      <c r="CT970" s="291"/>
      <c r="CU970" s="291"/>
      <c r="CV970" s="291"/>
      <c r="CW970" s="291"/>
      <c r="CX970" s="291"/>
      <c r="CY970" s="291"/>
      <c r="CZ970" s="291"/>
      <c r="DA970" s="291"/>
      <c r="DB970" s="291"/>
      <c r="DC970" s="291"/>
      <c r="DD970" s="291"/>
      <c r="DE970" s="291"/>
      <c r="DF970" s="291"/>
      <c r="DG970" s="291"/>
      <c r="DH970" s="291"/>
      <c r="DI970" s="291"/>
      <c r="DJ970" s="291"/>
      <c r="DK970" s="291"/>
      <c r="DL970" s="291"/>
      <c r="DM970" s="291"/>
      <c r="DN970" s="291"/>
      <c r="DO970" s="291"/>
      <c r="DP970" s="291"/>
      <c r="DQ970" s="291"/>
      <c r="DR970" s="291"/>
      <c r="DS970" s="291"/>
      <c r="DT970" s="291"/>
      <c r="DU970" s="291"/>
      <c r="DV970" s="291"/>
      <c r="DW970" s="291"/>
      <c r="DX970" s="291"/>
      <c r="DY970" s="291"/>
      <c r="DZ970" s="291"/>
      <c r="EA970" s="291"/>
      <c r="EB970" s="291"/>
      <c r="EC970" s="291"/>
      <c r="ED970" s="291"/>
      <c r="EE970" s="291"/>
      <c r="EF970" s="291"/>
      <c r="EG970" s="291"/>
      <c r="EH970" s="291"/>
      <c r="EI970" s="291"/>
      <c r="EJ970" s="291"/>
      <c r="EK970" s="291"/>
      <c r="EL970" s="291"/>
      <c r="EM970" s="291"/>
      <c r="EN970" s="291"/>
      <c r="EO970" s="291"/>
      <c r="EP970" s="291"/>
      <c r="EQ970" s="291"/>
      <c r="ER970" s="291"/>
      <c r="ES970" s="291"/>
      <c r="ET970" s="291"/>
      <c r="EU970" s="291"/>
      <c r="EV970" s="291"/>
      <c r="EW970" s="291"/>
      <c r="EX970" s="291"/>
      <c r="EY970" s="291"/>
      <c r="EZ970" s="291"/>
      <c r="FA970" s="291"/>
    </row>
    <row r="971" spans="1:157" s="292" customFormat="1" ht="20.25" customHeight="1">
      <c r="A971" s="291"/>
      <c r="H971" s="437"/>
      <c r="I971" s="437"/>
      <c r="J971" s="437"/>
      <c r="K971" s="437"/>
      <c r="N971" s="438"/>
      <c r="O971" s="291"/>
      <c r="P971" s="291"/>
      <c r="Q971" s="291"/>
      <c r="R971" s="291"/>
      <c r="S971" s="291"/>
      <c r="T971" s="291"/>
      <c r="U971" s="291"/>
      <c r="V971" s="291"/>
      <c r="W971" s="291"/>
      <c r="X971" s="291"/>
      <c r="Y971" s="291"/>
      <c r="Z971" s="291"/>
      <c r="AA971" s="291"/>
      <c r="AB971" s="291"/>
      <c r="AC971" s="291"/>
      <c r="AD971" s="291"/>
      <c r="AE971" s="291"/>
      <c r="AF971" s="291"/>
      <c r="AG971" s="291"/>
      <c r="AH971" s="291"/>
      <c r="AI971" s="291"/>
      <c r="AJ971" s="291"/>
      <c r="AK971" s="291"/>
      <c r="AL971" s="291"/>
      <c r="AM971" s="291"/>
      <c r="AN971" s="291"/>
      <c r="AO971" s="291"/>
      <c r="AP971" s="291"/>
      <c r="AQ971" s="291"/>
      <c r="AR971" s="291"/>
      <c r="AS971" s="291"/>
      <c r="AT971" s="291"/>
      <c r="AU971" s="291"/>
      <c r="AV971" s="291"/>
      <c r="AW971" s="291"/>
      <c r="AX971" s="291"/>
      <c r="AY971" s="291"/>
      <c r="AZ971" s="291"/>
      <c r="BA971" s="291"/>
      <c r="BB971" s="291"/>
      <c r="BC971" s="291"/>
      <c r="BD971" s="291"/>
      <c r="BE971" s="291"/>
      <c r="BF971" s="291"/>
      <c r="BG971" s="291"/>
      <c r="BH971" s="291"/>
      <c r="BI971" s="291"/>
      <c r="BJ971" s="291"/>
      <c r="BK971" s="291"/>
      <c r="BL971" s="291"/>
      <c r="BM971" s="291"/>
      <c r="BN971" s="291"/>
      <c r="BO971" s="291"/>
      <c r="BP971" s="291"/>
      <c r="BQ971" s="291"/>
      <c r="BR971" s="291"/>
      <c r="BS971" s="291"/>
      <c r="BT971" s="291"/>
      <c r="BU971" s="291"/>
      <c r="BV971" s="291"/>
      <c r="BW971" s="291"/>
      <c r="BX971" s="291"/>
      <c r="BY971" s="291"/>
      <c r="BZ971" s="291"/>
      <c r="CA971" s="291"/>
      <c r="CB971" s="291"/>
      <c r="CC971" s="291"/>
      <c r="CD971" s="291"/>
      <c r="CE971" s="291"/>
      <c r="CF971" s="291"/>
      <c r="CG971" s="291"/>
      <c r="CH971" s="291"/>
      <c r="CI971" s="291"/>
      <c r="CJ971" s="291"/>
      <c r="CK971" s="291"/>
      <c r="CL971" s="291"/>
      <c r="CM971" s="291"/>
      <c r="CN971" s="291"/>
      <c r="CO971" s="291"/>
      <c r="CP971" s="291"/>
      <c r="CQ971" s="291"/>
      <c r="CR971" s="291"/>
      <c r="CS971" s="291"/>
      <c r="CT971" s="291"/>
      <c r="CU971" s="291"/>
      <c r="CV971" s="291"/>
      <c r="CW971" s="291"/>
      <c r="CX971" s="291"/>
      <c r="CY971" s="291"/>
      <c r="CZ971" s="291"/>
      <c r="DA971" s="291"/>
      <c r="DB971" s="291"/>
      <c r="DC971" s="291"/>
      <c r="DD971" s="291"/>
      <c r="DE971" s="291"/>
      <c r="DF971" s="291"/>
      <c r="DG971" s="291"/>
      <c r="DH971" s="291"/>
      <c r="DI971" s="291"/>
      <c r="DJ971" s="291"/>
      <c r="DK971" s="291"/>
      <c r="DL971" s="291"/>
      <c r="DM971" s="291"/>
      <c r="DN971" s="291"/>
      <c r="DO971" s="291"/>
      <c r="DP971" s="291"/>
      <c r="DQ971" s="291"/>
      <c r="DR971" s="291"/>
      <c r="DS971" s="291"/>
      <c r="DT971" s="291"/>
      <c r="DU971" s="291"/>
      <c r="DV971" s="291"/>
      <c r="DW971" s="291"/>
      <c r="DX971" s="291"/>
      <c r="DY971" s="291"/>
      <c r="DZ971" s="291"/>
      <c r="EA971" s="291"/>
      <c r="EB971" s="291"/>
      <c r="EC971" s="291"/>
      <c r="ED971" s="291"/>
      <c r="EE971" s="291"/>
      <c r="EF971" s="291"/>
      <c r="EG971" s="291"/>
      <c r="EH971" s="291"/>
      <c r="EI971" s="291"/>
      <c r="EJ971" s="291"/>
      <c r="EK971" s="291"/>
      <c r="EL971" s="291"/>
      <c r="EM971" s="291"/>
      <c r="EN971" s="291"/>
      <c r="EO971" s="291"/>
      <c r="EP971" s="291"/>
      <c r="EQ971" s="291"/>
      <c r="ER971" s="291"/>
      <c r="ES971" s="291"/>
      <c r="ET971" s="291"/>
      <c r="EU971" s="291"/>
      <c r="EV971" s="291"/>
      <c r="EW971" s="291"/>
      <c r="EX971" s="291"/>
      <c r="EY971" s="291"/>
      <c r="EZ971" s="291"/>
      <c r="FA971" s="291"/>
    </row>
    <row r="972" spans="1:157" s="292" customFormat="1" ht="20.25" customHeight="1">
      <c r="A972" s="291"/>
      <c r="H972" s="437"/>
      <c r="I972" s="437"/>
      <c r="J972" s="437"/>
      <c r="K972" s="437"/>
      <c r="N972" s="438"/>
      <c r="O972" s="291"/>
      <c r="P972" s="291"/>
      <c r="Q972" s="291"/>
      <c r="R972" s="291"/>
      <c r="S972" s="291"/>
      <c r="T972" s="291"/>
      <c r="U972" s="291"/>
      <c r="V972" s="291"/>
      <c r="W972" s="291"/>
      <c r="X972" s="291"/>
      <c r="Y972" s="291"/>
      <c r="Z972" s="291"/>
      <c r="AA972" s="291"/>
      <c r="AB972" s="291"/>
      <c r="AC972" s="291"/>
      <c r="AD972" s="291"/>
      <c r="AE972" s="291"/>
      <c r="AF972" s="291"/>
      <c r="AG972" s="291"/>
      <c r="AH972" s="291"/>
      <c r="AI972" s="291"/>
      <c r="AJ972" s="291"/>
      <c r="AK972" s="291"/>
      <c r="AL972" s="291"/>
      <c r="AM972" s="291"/>
      <c r="AN972" s="291"/>
      <c r="AO972" s="291"/>
      <c r="AP972" s="291"/>
      <c r="AQ972" s="291"/>
      <c r="AR972" s="291"/>
      <c r="AS972" s="291"/>
      <c r="AT972" s="291"/>
      <c r="AU972" s="291"/>
      <c r="AV972" s="291"/>
      <c r="AW972" s="291"/>
      <c r="AX972" s="291"/>
      <c r="AY972" s="291"/>
      <c r="AZ972" s="291"/>
      <c r="BA972" s="291"/>
      <c r="BB972" s="291"/>
      <c r="BC972" s="291"/>
      <c r="BD972" s="291"/>
      <c r="BE972" s="291"/>
      <c r="BF972" s="291"/>
      <c r="BG972" s="291"/>
      <c r="BH972" s="291"/>
      <c r="BI972" s="291"/>
      <c r="BJ972" s="291"/>
      <c r="BK972" s="291"/>
      <c r="BL972" s="291"/>
      <c r="BM972" s="291"/>
      <c r="BN972" s="291"/>
      <c r="BO972" s="291"/>
      <c r="BP972" s="291"/>
      <c r="BQ972" s="291"/>
      <c r="BR972" s="291"/>
      <c r="BS972" s="291"/>
      <c r="BT972" s="291"/>
      <c r="BU972" s="291"/>
      <c r="BV972" s="291"/>
      <c r="BW972" s="291"/>
      <c r="BX972" s="291"/>
      <c r="BY972" s="291"/>
      <c r="BZ972" s="291"/>
      <c r="CA972" s="291"/>
      <c r="CB972" s="291"/>
      <c r="CC972" s="291"/>
      <c r="CD972" s="291"/>
      <c r="CE972" s="291"/>
      <c r="CF972" s="291"/>
      <c r="CG972" s="291"/>
      <c r="CH972" s="291"/>
      <c r="CI972" s="291"/>
      <c r="CJ972" s="291"/>
      <c r="CK972" s="291"/>
      <c r="CL972" s="291"/>
      <c r="CM972" s="291"/>
      <c r="CN972" s="291"/>
      <c r="CO972" s="291"/>
      <c r="CP972" s="291"/>
      <c r="CQ972" s="291"/>
      <c r="CR972" s="291"/>
      <c r="CS972" s="291"/>
      <c r="CT972" s="291"/>
      <c r="CU972" s="291"/>
      <c r="CV972" s="291"/>
      <c r="CW972" s="291"/>
      <c r="CX972" s="291"/>
      <c r="CY972" s="291"/>
      <c r="CZ972" s="291"/>
      <c r="DA972" s="291"/>
      <c r="DB972" s="291"/>
      <c r="DC972" s="291"/>
      <c r="DD972" s="291"/>
      <c r="DE972" s="291"/>
      <c r="DF972" s="291"/>
      <c r="DG972" s="291"/>
      <c r="DH972" s="291"/>
      <c r="DI972" s="291"/>
      <c r="DJ972" s="291"/>
      <c r="DK972" s="291"/>
      <c r="DL972" s="291"/>
      <c r="DM972" s="291"/>
      <c r="DN972" s="291"/>
      <c r="DO972" s="291"/>
      <c r="DP972" s="291"/>
      <c r="DQ972" s="291"/>
      <c r="DR972" s="291"/>
      <c r="DS972" s="291"/>
      <c r="DT972" s="291"/>
      <c r="DU972" s="291"/>
      <c r="DV972" s="291"/>
      <c r="DW972" s="291"/>
      <c r="DX972" s="291"/>
      <c r="DY972" s="291"/>
      <c r="DZ972" s="291"/>
      <c r="EA972" s="291"/>
      <c r="EB972" s="291"/>
      <c r="EC972" s="291"/>
      <c r="ED972" s="291"/>
      <c r="EE972" s="291"/>
      <c r="EF972" s="291"/>
      <c r="EG972" s="291"/>
      <c r="EH972" s="291"/>
      <c r="EI972" s="291"/>
      <c r="EJ972" s="291"/>
      <c r="EK972" s="291"/>
      <c r="EL972" s="291"/>
      <c r="EM972" s="291"/>
      <c r="EN972" s="291"/>
      <c r="EO972" s="291"/>
      <c r="EP972" s="291"/>
      <c r="EQ972" s="291"/>
      <c r="ER972" s="291"/>
      <c r="ES972" s="291"/>
      <c r="ET972" s="291"/>
      <c r="EU972" s="291"/>
      <c r="EV972" s="291"/>
      <c r="EW972" s="291"/>
      <c r="EX972" s="291"/>
      <c r="EY972" s="291"/>
      <c r="EZ972" s="291"/>
      <c r="FA972" s="291"/>
    </row>
    <row r="973" spans="1:157" s="292" customFormat="1" ht="20.25" customHeight="1">
      <c r="A973" s="291"/>
      <c r="H973" s="437"/>
      <c r="I973" s="437"/>
      <c r="J973" s="437"/>
      <c r="K973" s="437"/>
      <c r="N973" s="438"/>
      <c r="O973" s="291"/>
      <c r="P973" s="291"/>
      <c r="Q973" s="291"/>
      <c r="R973" s="291"/>
      <c r="S973" s="291"/>
      <c r="T973" s="291"/>
      <c r="U973" s="291"/>
      <c r="V973" s="291"/>
      <c r="W973" s="291"/>
      <c r="X973" s="291"/>
      <c r="Y973" s="291"/>
      <c r="Z973" s="291"/>
      <c r="AA973" s="291"/>
      <c r="AB973" s="291"/>
      <c r="AC973" s="291"/>
      <c r="AD973" s="291"/>
      <c r="AE973" s="291"/>
      <c r="AF973" s="291"/>
      <c r="AG973" s="291"/>
      <c r="AH973" s="291"/>
      <c r="AI973" s="291"/>
      <c r="AJ973" s="291"/>
      <c r="AK973" s="291"/>
      <c r="AL973" s="291"/>
      <c r="AM973" s="291"/>
      <c r="AN973" s="291"/>
      <c r="AO973" s="291"/>
      <c r="AP973" s="291"/>
      <c r="AQ973" s="291"/>
      <c r="AR973" s="291"/>
      <c r="AS973" s="291"/>
      <c r="AT973" s="291"/>
      <c r="AU973" s="291"/>
      <c r="AV973" s="291"/>
      <c r="AW973" s="291"/>
      <c r="AX973" s="291"/>
      <c r="AY973" s="291"/>
      <c r="AZ973" s="291"/>
      <c r="BA973" s="291"/>
      <c r="BB973" s="291"/>
      <c r="BC973" s="291"/>
      <c r="BD973" s="291"/>
      <c r="BE973" s="291"/>
      <c r="BF973" s="291"/>
      <c r="BG973" s="291"/>
      <c r="BH973" s="291"/>
      <c r="BI973" s="291"/>
      <c r="BJ973" s="291"/>
      <c r="BK973" s="291"/>
      <c r="BL973" s="291"/>
      <c r="BM973" s="291"/>
      <c r="BN973" s="291"/>
      <c r="BO973" s="291"/>
      <c r="BP973" s="291"/>
      <c r="BQ973" s="291"/>
      <c r="BR973" s="291"/>
      <c r="BS973" s="291"/>
      <c r="BT973" s="291"/>
      <c r="BU973" s="291"/>
      <c r="BV973" s="291"/>
      <c r="BW973" s="291"/>
      <c r="BX973" s="291"/>
      <c r="BY973" s="291"/>
      <c r="BZ973" s="291"/>
      <c r="CA973" s="291"/>
      <c r="CB973" s="291"/>
      <c r="CC973" s="291"/>
      <c r="CD973" s="291"/>
      <c r="CE973" s="291"/>
      <c r="CF973" s="291"/>
      <c r="CG973" s="291"/>
      <c r="CH973" s="291"/>
      <c r="CI973" s="291"/>
      <c r="CJ973" s="291"/>
      <c r="CK973" s="291"/>
      <c r="CL973" s="291"/>
      <c r="CM973" s="291"/>
      <c r="CN973" s="291"/>
      <c r="CO973" s="291"/>
      <c r="CP973" s="291"/>
      <c r="CQ973" s="291"/>
      <c r="CR973" s="291"/>
      <c r="CS973" s="291"/>
      <c r="CT973" s="291"/>
      <c r="CU973" s="291"/>
      <c r="CV973" s="291"/>
      <c r="CW973" s="291"/>
      <c r="CX973" s="291"/>
      <c r="CY973" s="291"/>
      <c r="CZ973" s="291"/>
      <c r="DA973" s="291"/>
      <c r="DB973" s="291"/>
      <c r="DC973" s="291"/>
      <c r="DD973" s="291"/>
      <c r="DE973" s="291"/>
      <c r="DF973" s="291"/>
      <c r="DG973" s="291"/>
      <c r="DH973" s="291"/>
      <c r="DI973" s="291"/>
      <c r="DJ973" s="291"/>
      <c r="DK973" s="291"/>
      <c r="DL973" s="291"/>
      <c r="DM973" s="291"/>
      <c r="DN973" s="291"/>
      <c r="DO973" s="291"/>
      <c r="DP973" s="291"/>
      <c r="DQ973" s="291"/>
      <c r="DR973" s="291"/>
      <c r="DS973" s="291"/>
      <c r="DT973" s="291"/>
      <c r="DU973" s="291"/>
      <c r="DV973" s="291"/>
      <c r="DW973" s="291"/>
      <c r="DX973" s="291"/>
      <c r="DY973" s="291"/>
      <c r="DZ973" s="291"/>
      <c r="EA973" s="291"/>
      <c r="EB973" s="291"/>
      <c r="EC973" s="291"/>
      <c r="ED973" s="291"/>
      <c r="EE973" s="291"/>
      <c r="EF973" s="291"/>
      <c r="EG973" s="291"/>
      <c r="EH973" s="291"/>
      <c r="EI973" s="291"/>
      <c r="EJ973" s="291"/>
      <c r="EK973" s="291"/>
      <c r="EL973" s="291"/>
      <c r="EM973" s="291"/>
      <c r="EN973" s="291"/>
      <c r="EO973" s="291"/>
      <c r="EP973" s="291"/>
      <c r="EQ973" s="291"/>
      <c r="ER973" s="291"/>
      <c r="ES973" s="291"/>
      <c r="ET973" s="291"/>
      <c r="EU973" s="291"/>
      <c r="EV973" s="291"/>
      <c r="EW973" s="291"/>
      <c r="EX973" s="291"/>
      <c r="EY973" s="291"/>
      <c r="EZ973" s="291"/>
      <c r="FA973" s="291"/>
    </row>
    <row r="974" spans="1:157" s="292" customFormat="1" ht="20.25" customHeight="1">
      <c r="A974" s="291"/>
      <c r="H974" s="437"/>
      <c r="I974" s="437"/>
      <c r="J974" s="437"/>
      <c r="K974" s="437"/>
      <c r="N974" s="438"/>
      <c r="O974" s="291"/>
      <c r="P974" s="291"/>
      <c r="Q974" s="291"/>
      <c r="R974" s="291"/>
      <c r="S974" s="291"/>
      <c r="T974" s="291"/>
      <c r="U974" s="291"/>
      <c r="V974" s="291"/>
      <c r="W974" s="291"/>
      <c r="X974" s="291"/>
      <c r="Y974" s="291"/>
      <c r="Z974" s="291"/>
      <c r="AA974" s="291"/>
      <c r="AB974" s="291"/>
      <c r="AC974" s="291"/>
      <c r="AD974" s="291"/>
      <c r="AE974" s="291"/>
      <c r="AF974" s="291"/>
      <c r="AG974" s="291"/>
      <c r="AH974" s="291"/>
      <c r="AI974" s="291"/>
      <c r="AJ974" s="291"/>
      <c r="AK974" s="291"/>
      <c r="AL974" s="291"/>
      <c r="AM974" s="291"/>
      <c r="AN974" s="291"/>
      <c r="AO974" s="291"/>
      <c r="AP974" s="291"/>
      <c r="AQ974" s="291"/>
      <c r="AR974" s="291"/>
      <c r="AS974" s="291"/>
      <c r="AT974" s="291"/>
      <c r="AU974" s="291"/>
      <c r="AV974" s="291"/>
      <c r="AW974" s="291"/>
      <c r="AX974" s="291"/>
      <c r="AY974" s="291"/>
      <c r="AZ974" s="291"/>
      <c r="BA974" s="291"/>
      <c r="BB974" s="291"/>
      <c r="BC974" s="291"/>
      <c r="BD974" s="291"/>
      <c r="BE974" s="291"/>
      <c r="BF974" s="291"/>
      <c r="BG974" s="291"/>
      <c r="BH974" s="291"/>
      <c r="BI974" s="291"/>
      <c r="BJ974" s="291"/>
      <c r="BK974" s="291"/>
      <c r="BL974" s="291"/>
      <c r="BM974" s="291"/>
      <c r="BN974" s="291"/>
      <c r="BO974" s="291"/>
      <c r="BP974" s="291"/>
      <c r="BQ974" s="291"/>
      <c r="BR974" s="291"/>
      <c r="BS974" s="291"/>
      <c r="BT974" s="291"/>
      <c r="BU974" s="291"/>
      <c r="BV974" s="291"/>
      <c r="BW974" s="291"/>
      <c r="BX974" s="291"/>
      <c r="BY974" s="291"/>
      <c r="BZ974" s="291"/>
      <c r="CA974" s="291"/>
      <c r="CB974" s="291"/>
      <c r="CC974" s="291"/>
      <c r="CD974" s="291"/>
      <c r="CE974" s="291"/>
      <c r="CF974" s="291"/>
      <c r="CG974" s="291"/>
      <c r="CH974" s="291"/>
      <c r="CI974" s="291"/>
      <c r="CJ974" s="291"/>
      <c r="CK974" s="291"/>
      <c r="CL974" s="291"/>
      <c r="CM974" s="291"/>
      <c r="CN974" s="291"/>
      <c r="CO974" s="291"/>
      <c r="CP974" s="291"/>
      <c r="CQ974" s="291"/>
      <c r="CR974" s="291"/>
      <c r="CS974" s="291"/>
      <c r="CT974" s="291"/>
      <c r="CU974" s="291"/>
      <c r="CV974" s="291"/>
      <c r="CW974" s="291"/>
      <c r="CX974" s="291"/>
      <c r="CY974" s="291"/>
      <c r="CZ974" s="291"/>
      <c r="DA974" s="291"/>
      <c r="DB974" s="291"/>
      <c r="DC974" s="291"/>
      <c r="DD974" s="291"/>
      <c r="DE974" s="291"/>
      <c r="DF974" s="291"/>
      <c r="DG974" s="291"/>
      <c r="DH974" s="291"/>
      <c r="DI974" s="291"/>
      <c r="DJ974" s="291"/>
      <c r="DK974" s="291"/>
      <c r="DL974" s="291"/>
      <c r="DM974" s="291"/>
      <c r="DN974" s="291"/>
      <c r="DO974" s="291"/>
      <c r="DP974" s="291"/>
      <c r="DQ974" s="291"/>
      <c r="DR974" s="291"/>
      <c r="DS974" s="291"/>
      <c r="DT974" s="291"/>
      <c r="DU974" s="291"/>
      <c r="DV974" s="291"/>
      <c r="DW974" s="291"/>
      <c r="DX974" s="291"/>
      <c r="DY974" s="291"/>
      <c r="DZ974" s="291"/>
      <c r="EA974" s="291"/>
      <c r="EB974" s="291"/>
      <c r="EC974" s="291"/>
      <c r="ED974" s="291"/>
      <c r="EE974" s="291"/>
      <c r="EF974" s="291"/>
      <c r="EG974" s="291"/>
      <c r="EH974" s="291"/>
      <c r="EI974" s="291"/>
      <c r="EJ974" s="291"/>
      <c r="EK974" s="291"/>
      <c r="EL974" s="291"/>
      <c r="EM974" s="291"/>
      <c r="EN974" s="291"/>
      <c r="EO974" s="291"/>
      <c r="EP974" s="291"/>
      <c r="EQ974" s="291"/>
      <c r="ER974" s="291"/>
      <c r="ES974" s="291"/>
      <c r="ET974" s="291"/>
      <c r="EU974" s="291"/>
      <c r="EV974" s="291"/>
      <c r="EW974" s="291"/>
      <c r="EX974" s="291"/>
      <c r="EY974" s="291"/>
      <c r="EZ974" s="291"/>
      <c r="FA974" s="291"/>
    </row>
    <row r="975" spans="1:157" s="292" customFormat="1" ht="20.25" customHeight="1">
      <c r="A975" s="291"/>
      <c r="H975" s="437"/>
      <c r="I975" s="437"/>
      <c r="J975" s="437"/>
      <c r="K975" s="437"/>
      <c r="N975" s="438"/>
      <c r="O975" s="291"/>
      <c r="P975" s="291"/>
      <c r="Q975" s="291"/>
      <c r="R975" s="291"/>
      <c r="S975" s="291"/>
      <c r="T975" s="291"/>
      <c r="U975" s="291"/>
      <c r="V975" s="291"/>
      <c r="W975" s="291"/>
      <c r="X975" s="291"/>
      <c r="Y975" s="291"/>
      <c r="Z975" s="291"/>
      <c r="AA975" s="291"/>
      <c r="AB975" s="291"/>
      <c r="AC975" s="291"/>
      <c r="AD975" s="291"/>
      <c r="AE975" s="291"/>
      <c r="AF975" s="291"/>
      <c r="AG975" s="291"/>
      <c r="AH975" s="291"/>
      <c r="AI975" s="291"/>
      <c r="AJ975" s="291"/>
      <c r="AK975" s="291"/>
      <c r="AL975" s="291"/>
      <c r="AM975" s="291"/>
      <c r="AN975" s="291"/>
      <c r="AO975" s="291"/>
      <c r="AP975" s="291"/>
      <c r="AQ975" s="291"/>
      <c r="AR975" s="291"/>
      <c r="AS975" s="291"/>
      <c r="AT975" s="291"/>
      <c r="AU975" s="291"/>
      <c r="AV975" s="291"/>
      <c r="AW975" s="291"/>
      <c r="AX975" s="291"/>
      <c r="AY975" s="291"/>
      <c r="AZ975" s="291"/>
      <c r="BA975" s="291"/>
      <c r="BB975" s="291"/>
      <c r="BC975" s="291"/>
      <c r="BD975" s="291"/>
      <c r="BE975" s="291"/>
      <c r="BF975" s="291"/>
      <c r="BG975" s="291"/>
      <c r="BH975" s="291"/>
      <c r="BI975" s="291"/>
      <c r="BJ975" s="291"/>
      <c r="BK975" s="291"/>
      <c r="BL975" s="291"/>
      <c r="BM975" s="291"/>
      <c r="BN975" s="291"/>
      <c r="BO975" s="291"/>
      <c r="BP975" s="291"/>
      <c r="BQ975" s="291"/>
      <c r="BR975" s="291"/>
      <c r="BS975" s="291"/>
      <c r="BT975" s="291"/>
      <c r="BU975" s="291"/>
      <c r="BV975" s="291"/>
      <c r="BW975" s="291"/>
      <c r="BX975" s="291"/>
      <c r="BY975" s="291"/>
      <c r="BZ975" s="291"/>
      <c r="CA975" s="291"/>
      <c r="CB975" s="291"/>
      <c r="CC975" s="291"/>
      <c r="CD975" s="291"/>
      <c r="CE975" s="291"/>
      <c r="CF975" s="291"/>
      <c r="CG975" s="291"/>
      <c r="CH975" s="291"/>
      <c r="CI975" s="291"/>
      <c r="CJ975" s="291"/>
      <c r="CK975" s="291"/>
      <c r="CL975" s="291"/>
      <c r="CM975" s="291"/>
      <c r="CN975" s="291"/>
      <c r="CO975" s="291"/>
      <c r="CP975" s="291"/>
      <c r="CQ975" s="291"/>
      <c r="CR975" s="291"/>
      <c r="CS975" s="291"/>
      <c r="CT975" s="291"/>
      <c r="CU975" s="291"/>
      <c r="CV975" s="291"/>
      <c r="CW975" s="291"/>
      <c r="CX975" s="291"/>
      <c r="CY975" s="291"/>
      <c r="CZ975" s="291"/>
      <c r="DA975" s="291"/>
      <c r="DB975" s="291"/>
      <c r="DC975" s="291"/>
      <c r="DD975" s="291"/>
      <c r="DE975" s="291"/>
      <c r="DF975" s="291"/>
      <c r="DG975" s="291"/>
      <c r="DH975" s="291"/>
      <c r="DI975" s="291"/>
      <c r="DJ975" s="291"/>
      <c r="DK975" s="291"/>
      <c r="DL975" s="291"/>
      <c r="DM975" s="291"/>
      <c r="DN975" s="291"/>
      <c r="DO975" s="291"/>
      <c r="DP975" s="291"/>
      <c r="DQ975" s="291"/>
      <c r="DR975" s="291"/>
      <c r="DS975" s="291"/>
      <c r="DT975" s="291"/>
      <c r="DU975" s="291"/>
      <c r="DV975" s="291"/>
      <c r="DW975" s="291"/>
      <c r="DX975" s="291"/>
      <c r="DY975" s="291"/>
      <c r="DZ975" s="291"/>
      <c r="EA975" s="291"/>
      <c r="EB975" s="291"/>
      <c r="EC975" s="291"/>
      <c r="ED975" s="291"/>
      <c r="EE975" s="291"/>
      <c r="EF975" s="291"/>
      <c r="EG975" s="291"/>
      <c r="EH975" s="291"/>
      <c r="EI975" s="291"/>
      <c r="EJ975" s="291"/>
      <c r="EK975" s="291"/>
      <c r="EL975" s="291"/>
      <c r="EM975" s="291"/>
      <c r="EN975" s="291"/>
      <c r="EO975" s="291"/>
      <c r="EP975" s="291"/>
      <c r="EQ975" s="291"/>
      <c r="ER975" s="291"/>
      <c r="ES975" s="291"/>
      <c r="ET975" s="291"/>
      <c r="EU975" s="291"/>
      <c r="EV975" s="291"/>
      <c r="EW975" s="291"/>
      <c r="EX975" s="291"/>
      <c r="EY975" s="291"/>
      <c r="EZ975" s="291"/>
      <c r="FA975" s="291"/>
    </row>
    <row r="976" spans="1:157" s="292" customFormat="1" ht="20.25" customHeight="1">
      <c r="A976" s="291"/>
      <c r="H976" s="437"/>
      <c r="I976" s="437"/>
      <c r="J976" s="437"/>
      <c r="K976" s="437"/>
      <c r="N976" s="438"/>
      <c r="O976" s="291"/>
      <c r="P976" s="291"/>
      <c r="Q976" s="291"/>
      <c r="R976" s="291"/>
      <c r="S976" s="291"/>
      <c r="T976" s="291"/>
      <c r="U976" s="291"/>
      <c r="V976" s="291"/>
      <c r="W976" s="291"/>
      <c r="X976" s="291"/>
      <c r="Y976" s="291"/>
      <c r="Z976" s="291"/>
      <c r="AA976" s="291"/>
      <c r="AB976" s="291"/>
      <c r="AC976" s="291"/>
      <c r="AD976" s="291"/>
      <c r="AE976" s="291"/>
      <c r="AF976" s="291"/>
      <c r="AG976" s="291"/>
      <c r="AH976" s="291"/>
      <c r="AI976" s="291"/>
      <c r="AJ976" s="291"/>
      <c r="AK976" s="291"/>
      <c r="AL976" s="291"/>
      <c r="AM976" s="291"/>
      <c r="AN976" s="291"/>
      <c r="AO976" s="291"/>
      <c r="AP976" s="291"/>
      <c r="AQ976" s="291"/>
      <c r="AR976" s="291"/>
      <c r="AS976" s="291"/>
      <c r="AT976" s="291"/>
      <c r="AU976" s="291"/>
      <c r="AV976" s="291"/>
      <c r="AW976" s="291"/>
      <c r="AX976" s="291"/>
      <c r="AY976" s="291"/>
      <c r="AZ976" s="291"/>
      <c r="BA976" s="291"/>
      <c r="BB976" s="291"/>
      <c r="BC976" s="291"/>
      <c r="BD976" s="291"/>
      <c r="BE976" s="291"/>
      <c r="BF976" s="291"/>
      <c r="BG976" s="291"/>
      <c r="BH976" s="291"/>
      <c r="BI976" s="291"/>
      <c r="BJ976" s="291"/>
      <c r="BK976" s="291"/>
      <c r="BL976" s="291"/>
      <c r="BM976" s="291"/>
      <c r="BN976" s="291"/>
      <c r="BO976" s="291"/>
      <c r="BP976" s="291"/>
      <c r="BQ976" s="291"/>
      <c r="BR976" s="291"/>
      <c r="BS976" s="291"/>
      <c r="BT976" s="291"/>
      <c r="BU976" s="291"/>
      <c r="BV976" s="291"/>
      <c r="BW976" s="291"/>
      <c r="BX976" s="291"/>
      <c r="BY976" s="291"/>
      <c r="BZ976" s="291"/>
      <c r="CA976" s="291"/>
      <c r="CB976" s="291"/>
      <c r="CC976" s="291"/>
      <c r="CD976" s="291"/>
      <c r="CE976" s="291"/>
      <c r="CF976" s="291"/>
      <c r="CG976" s="291"/>
      <c r="CH976" s="291"/>
      <c r="CI976" s="291"/>
      <c r="CJ976" s="291"/>
      <c r="CK976" s="291"/>
      <c r="CL976" s="291"/>
      <c r="CM976" s="291"/>
      <c r="CN976" s="291"/>
      <c r="CO976" s="291"/>
      <c r="CP976" s="291"/>
      <c r="CQ976" s="291"/>
      <c r="CR976" s="291"/>
      <c r="CS976" s="291"/>
      <c r="CT976" s="291"/>
      <c r="CU976" s="291"/>
      <c r="CV976" s="291"/>
      <c r="CW976" s="291"/>
      <c r="CX976" s="291"/>
      <c r="CY976" s="291"/>
      <c r="CZ976" s="291"/>
      <c r="DA976" s="291"/>
      <c r="DB976" s="291"/>
      <c r="DC976" s="291"/>
      <c r="DD976" s="291"/>
      <c r="DE976" s="291"/>
      <c r="DF976" s="291"/>
      <c r="DG976" s="291"/>
      <c r="DH976" s="291"/>
      <c r="DI976" s="291"/>
      <c r="DJ976" s="291"/>
      <c r="DK976" s="291"/>
      <c r="DL976" s="291"/>
      <c r="DM976" s="291"/>
      <c r="DN976" s="291"/>
      <c r="DO976" s="291"/>
      <c r="DP976" s="291"/>
      <c r="DQ976" s="291"/>
      <c r="DR976" s="291"/>
      <c r="DS976" s="291"/>
      <c r="DT976" s="291"/>
      <c r="DU976" s="291"/>
      <c r="DV976" s="291"/>
      <c r="DW976" s="291"/>
      <c r="DX976" s="291"/>
      <c r="DY976" s="291"/>
      <c r="DZ976" s="291"/>
      <c r="EA976" s="291"/>
      <c r="EB976" s="291"/>
      <c r="EC976" s="291"/>
      <c r="ED976" s="291"/>
      <c r="EE976" s="291"/>
      <c r="EF976" s="291"/>
      <c r="EG976" s="291"/>
      <c r="EH976" s="291"/>
      <c r="EI976" s="291"/>
      <c r="EJ976" s="291"/>
      <c r="EK976" s="291"/>
      <c r="EL976" s="291"/>
      <c r="EM976" s="291"/>
      <c r="EN976" s="291"/>
      <c r="EO976" s="291"/>
      <c r="EP976" s="291"/>
      <c r="EQ976" s="291"/>
      <c r="ER976" s="291"/>
      <c r="ES976" s="291"/>
      <c r="ET976" s="291"/>
      <c r="EU976" s="291"/>
      <c r="EV976" s="291"/>
      <c r="EW976" s="291"/>
      <c r="EX976" s="291"/>
      <c r="EY976" s="291"/>
      <c r="EZ976" s="291"/>
      <c r="FA976" s="291"/>
    </row>
    <row r="977" spans="1:157" s="292" customFormat="1" ht="20.25" customHeight="1">
      <c r="A977" s="291"/>
      <c r="H977" s="437"/>
      <c r="I977" s="437"/>
      <c r="J977" s="437"/>
      <c r="K977" s="437"/>
      <c r="N977" s="438"/>
      <c r="O977" s="291"/>
      <c r="P977" s="291"/>
      <c r="Q977" s="291"/>
      <c r="R977" s="291"/>
      <c r="S977" s="291"/>
      <c r="T977" s="291"/>
      <c r="U977" s="291"/>
      <c r="V977" s="291"/>
      <c r="W977" s="291"/>
      <c r="X977" s="291"/>
      <c r="Y977" s="291"/>
      <c r="Z977" s="291"/>
      <c r="AA977" s="291"/>
      <c r="AB977" s="291"/>
      <c r="AC977" s="291"/>
      <c r="AD977" s="291"/>
      <c r="AE977" s="291"/>
      <c r="AF977" s="291"/>
      <c r="AG977" s="291"/>
      <c r="AH977" s="291"/>
      <c r="AI977" s="291"/>
      <c r="AJ977" s="291"/>
      <c r="AK977" s="291"/>
      <c r="AL977" s="291"/>
      <c r="AM977" s="291"/>
      <c r="AN977" s="291"/>
      <c r="AO977" s="291"/>
      <c r="AP977" s="291"/>
      <c r="AQ977" s="291"/>
      <c r="AR977" s="291"/>
      <c r="AS977" s="291"/>
      <c r="AT977" s="291"/>
      <c r="AU977" s="291"/>
      <c r="AV977" s="291"/>
      <c r="AW977" s="291"/>
      <c r="AX977" s="291"/>
      <c r="AY977" s="291"/>
      <c r="AZ977" s="291"/>
      <c r="BA977" s="291"/>
      <c r="BB977" s="291"/>
      <c r="BC977" s="291"/>
      <c r="BD977" s="291"/>
      <c r="BE977" s="291"/>
      <c r="BF977" s="291"/>
      <c r="BG977" s="291"/>
      <c r="BH977" s="291"/>
      <c r="BI977" s="291"/>
      <c r="BJ977" s="291"/>
      <c r="BK977" s="291"/>
      <c r="BL977" s="291"/>
      <c r="BM977" s="291"/>
      <c r="BN977" s="291"/>
      <c r="BO977" s="291"/>
      <c r="BP977" s="291"/>
      <c r="BQ977" s="291"/>
      <c r="BR977" s="291"/>
      <c r="BS977" s="291"/>
      <c r="BT977" s="291"/>
      <c r="BU977" s="291"/>
      <c r="BV977" s="291"/>
      <c r="BW977" s="291"/>
      <c r="BX977" s="291"/>
      <c r="BY977" s="291"/>
      <c r="BZ977" s="291"/>
      <c r="CA977" s="291"/>
      <c r="CB977" s="291"/>
      <c r="CC977" s="291"/>
      <c r="CD977" s="291"/>
      <c r="CE977" s="291"/>
      <c r="CF977" s="291"/>
      <c r="CG977" s="291"/>
      <c r="CH977" s="291"/>
      <c r="CI977" s="291"/>
      <c r="CJ977" s="291"/>
      <c r="CK977" s="291"/>
      <c r="CL977" s="291"/>
      <c r="CM977" s="291"/>
      <c r="CN977" s="291"/>
      <c r="CO977" s="291"/>
      <c r="CP977" s="291"/>
      <c r="CQ977" s="291"/>
      <c r="CR977" s="291"/>
      <c r="CS977" s="291"/>
      <c r="CT977" s="291"/>
      <c r="CU977" s="291"/>
      <c r="CV977" s="291"/>
      <c r="CW977" s="291"/>
      <c r="CX977" s="291"/>
      <c r="CY977" s="291"/>
      <c r="CZ977" s="291"/>
      <c r="DA977" s="291"/>
      <c r="DB977" s="291"/>
      <c r="DC977" s="291"/>
      <c r="DD977" s="291"/>
      <c r="DE977" s="291"/>
      <c r="DF977" s="291"/>
      <c r="DG977" s="291"/>
      <c r="DH977" s="291"/>
      <c r="DI977" s="291"/>
      <c r="DJ977" s="291"/>
      <c r="DK977" s="291"/>
      <c r="DL977" s="291"/>
      <c r="DM977" s="291"/>
      <c r="DN977" s="291"/>
      <c r="DO977" s="291"/>
      <c r="DP977" s="291"/>
      <c r="DQ977" s="291"/>
      <c r="DR977" s="291"/>
      <c r="DS977" s="291"/>
      <c r="DT977" s="291"/>
      <c r="DU977" s="291"/>
      <c r="DV977" s="291"/>
      <c r="DW977" s="291"/>
      <c r="DX977" s="291"/>
      <c r="DY977" s="291"/>
      <c r="DZ977" s="291"/>
      <c r="EA977" s="291"/>
      <c r="EB977" s="291"/>
      <c r="EC977" s="291"/>
      <c r="ED977" s="291"/>
      <c r="EE977" s="291"/>
      <c r="EF977" s="291"/>
      <c r="EG977" s="291"/>
      <c r="EH977" s="291"/>
      <c r="EI977" s="291"/>
      <c r="EJ977" s="291"/>
      <c r="EK977" s="291"/>
      <c r="EL977" s="291"/>
      <c r="EM977" s="291"/>
      <c r="EN977" s="291"/>
      <c r="EO977" s="291"/>
      <c r="EP977" s="291"/>
      <c r="EQ977" s="291"/>
      <c r="ER977" s="291"/>
      <c r="ES977" s="291"/>
      <c r="ET977" s="291"/>
      <c r="EU977" s="291"/>
      <c r="EV977" s="291"/>
      <c r="EW977" s="291"/>
      <c r="EX977" s="291"/>
      <c r="EY977" s="291"/>
      <c r="EZ977" s="291"/>
      <c r="FA977" s="291"/>
    </row>
    <row r="978" spans="1:157" s="292" customFormat="1" ht="20.25" customHeight="1">
      <c r="A978" s="291"/>
      <c r="H978" s="437"/>
      <c r="I978" s="437"/>
      <c r="J978" s="437"/>
      <c r="K978" s="437"/>
      <c r="N978" s="438"/>
      <c r="O978" s="291"/>
      <c r="P978" s="291"/>
      <c r="Q978" s="291"/>
      <c r="R978" s="291"/>
      <c r="S978" s="291"/>
      <c r="T978" s="291"/>
      <c r="U978" s="291"/>
      <c r="V978" s="291"/>
      <c r="W978" s="291"/>
      <c r="X978" s="291"/>
      <c r="Y978" s="291"/>
      <c r="Z978" s="291"/>
      <c r="AA978" s="291"/>
      <c r="AB978" s="291"/>
      <c r="AC978" s="291"/>
      <c r="AD978" s="291"/>
      <c r="AE978" s="291"/>
      <c r="AF978" s="291"/>
      <c r="AG978" s="291"/>
      <c r="AH978" s="291"/>
      <c r="AI978" s="291"/>
      <c r="AJ978" s="291"/>
      <c r="AK978" s="291"/>
      <c r="AL978" s="291"/>
      <c r="AM978" s="291"/>
      <c r="AN978" s="291"/>
      <c r="AO978" s="291"/>
      <c r="AP978" s="291"/>
      <c r="AQ978" s="291"/>
      <c r="AR978" s="291"/>
      <c r="AS978" s="291"/>
      <c r="AT978" s="291"/>
      <c r="AU978" s="291"/>
      <c r="AV978" s="291"/>
      <c r="AW978" s="291"/>
      <c r="AX978" s="291"/>
      <c r="AY978" s="291"/>
      <c r="AZ978" s="291"/>
      <c r="BA978" s="291"/>
      <c r="BB978" s="291"/>
      <c r="BC978" s="291"/>
      <c r="BD978" s="291"/>
      <c r="BE978" s="291"/>
      <c r="BF978" s="291"/>
      <c r="BG978" s="291"/>
      <c r="BH978" s="291"/>
      <c r="BI978" s="291"/>
      <c r="BJ978" s="291"/>
      <c r="BK978" s="291"/>
      <c r="BL978" s="291"/>
      <c r="BM978" s="291"/>
      <c r="BN978" s="291"/>
      <c r="BO978" s="291"/>
      <c r="BP978" s="291"/>
      <c r="BQ978" s="291"/>
      <c r="BR978" s="291"/>
      <c r="BS978" s="291"/>
      <c r="BT978" s="291"/>
      <c r="BU978" s="291"/>
      <c r="BV978" s="291"/>
      <c r="BW978" s="291"/>
      <c r="BX978" s="291"/>
      <c r="BY978" s="291"/>
      <c r="BZ978" s="291"/>
      <c r="CA978" s="291"/>
      <c r="CB978" s="291"/>
      <c r="CC978" s="291"/>
      <c r="CD978" s="291"/>
      <c r="CE978" s="291"/>
      <c r="CF978" s="291"/>
      <c r="CG978" s="291"/>
      <c r="CH978" s="291"/>
      <c r="CI978" s="291"/>
      <c r="CJ978" s="291"/>
      <c r="CK978" s="291"/>
      <c r="CL978" s="291"/>
      <c r="CM978" s="291"/>
      <c r="CN978" s="291"/>
      <c r="CO978" s="291"/>
      <c r="CP978" s="291"/>
      <c r="CQ978" s="291"/>
      <c r="CR978" s="291"/>
      <c r="CS978" s="291"/>
      <c r="CT978" s="291"/>
      <c r="CU978" s="291"/>
      <c r="CV978" s="291"/>
      <c r="CW978" s="291"/>
      <c r="CX978" s="291"/>
      <c r="CY978" s="291"/>
      <c r="CZ978" s="291"/>
      <c r="DA978" s="291"/>
      <c r="DB978" s="291"/>
      <c r="DC978" s="291"/>
      <c r="DD978" s="291"/>
      <c r="DE978" s="291"/>
      <c r="DF978" s="291"/>
      <c r="DG978" s="291"/>
      <c r="DH978" s="291"/>
      <c r="DI978" s="291"/>
      <c r="DJ978" s="291"/>
      <c r="DK978" s="291"/>
      <c r="DL978" s="291"/>
      <c r="DM978" s="291"/>
      <c r="DN978" s="291"/>
      <c r="DO978" s="291"/>
      <c r="DP978" s="291"/>
      <c r="DQ978" s="291"/>
      <c r="DR978" s="291"/>
      <c r="DS978" s="291"/>
      <c r="DT978" s="291"/>
      <c r="DU978" s="291"/>
      <c r="DV978" s="291"/>
      <c r="DW978" s="291"/>
      <c r="DX978" s="291"/>
      <c r="DY978" s="291"/>
      <c r="DZ978" s="291"/>
      <c r="EA978" s="291"/>
      <c r="EB978" s="291"/>
      <c r="EC978" s="291"/>
      <c r="ED978" s="291"/>
      <c r="EE978" s="291"/>
      <c r="EF978" s="291"/>
      <c r="EG978" s="291"/>
      <c r="EH978" s="291"/>
      <c r="EI978" s="291"/>
      <c r="EJ978" s="291"/>
      <c r="EK978" s="291"/>
      <c r="EL978" s="291"/>
      <c r="EM978" s="291"/>
      <c r="EN978" s="291"/>
      <c r="EO978" s="291"/>
      <c r="EP978" s="291"/>
      <c r="EQ978" s="291"/>
      <c r="ER978" s="291"/>
      <c r="ES978" s="291"/>
      <c r="ET978" s="291"/>
      <c r="EU978" s="291"/>
      <c r="EV978" s="291"/>
      <c r="EW978" s="291"/>
      <c r="EX978" s="291"/>
      <c r="EY978" s="291"/>
      <c r="EZ978" s="291"/>
      <c r="FA978" s="291"/>
    </row>
    <row r="979" spans="1:157" s="292" customFormat="1" ht="20.25" customHeight="1">
      <c r="A979" s="291"/>
      <c r="H979" s="437"/>
      <c r="I979" s="437"/>
      <c r="J979" s="437"/>
      <c r="K979" s="437"/>
      <c r="N979" s="438"/>
      <c r="O979" s="291"/>
      <c r="P979" s="291"/>
      <c r="Q979" s="291"/>
      <c r="R979" s="291"/>
      <c r="S979" s="291"/>
      <c r="T979" s="291"/>
      <c r="U979" s="291"/>
      <c r="V979" s="291"/>
      <c r="W979" s="291"/>
      <c r="X979" s="291"/>
      <c r="Y979" s="291"/>
      <c r="Z979" s="291"/>
      <c r="AA979" s="291"/>
      <c r="AB979" s="291"/>
      <c r="AC979" s="291"/>
      <c r="AD979" s="291"/>
      <c r="AE979" s="291"/>
      <c r="AF979" s="291"/>
      <c r="AG979" s="291"/>
      <c r="AH979" s="291"/>
      <c r="AI979" s="291"/>
      <c r="AJ979" s="291"/>
      <c r="AK979" s="291"/>
      <c r="AL979" s="291"/>
      <c r="AM979" s="291"/>
      <c r="AN979" s="291"/>
      <c r="AO979" s="291"/>
      <c r="AP979" s="291"/>
      <c r="AQ979" s="291"/>
      <c r="AR979" s="291"/>
      <c r="AS979" s="291"/>
      <c r="AT979" s="291"/>
      <c r="AU979" s="291"/>
      <c r="AV979" s="291"/>
      <c r="AW979" s="291"/>
      <c r="AX979" s="291"/>
      <c r="AY979" s="291"/>
      <c r="AZ979" s="291"/>
      <c r="BA979" s="291"/>
      <c r="BB979" s="291"/>
      <c r="BC979" s="291"/>
      <c r="BD979" s="291"/>
      <c r="BE979" s="291"/>
      <c r="BF979" s="291"/>
      <c r="BG979" s="291"/>
      <c r="BH979" s="291"/>
      <c r="BI979" s="291"/>
      <c r="BJ979" s="291"/>
      <c r="BK979" s="291"/>
      <c r="BL979" s="291"/>
      <c r="BM979" s="291"/>
      <c r="BN979" s="291"/>
      <c r="BO979" s="291"/>
      <c r="BP979" s="291"/>
      <c r="BQ979" s="291"/>
      <c r="BR979" s="291"/>
      <c r="BS979" s="291"/>
      <c r="BT979" s="291"/>
      <c r="BU979" s="291"/>
      <c r="BV979" s="291"/>
      <c r="BW979" s="291"/>
      <c r="BX979" s="291"/>
      <c r="BY979" s="291"/>
      <c r="BZ979" s="291"/>
      <c r="CA979" s="291"/>
      <c r="CB979" s="291"/>
      <c r="CC979" s="291"/>
      <c r="CD979" s="291"/>
      <c r="CE979" s="291"/>
      <c r="CF979" s="291"/>
      <c r="CG979" s="291"/>
      <c r="CH979" s="291"/>
      <c r="CI979" s="291"/>
      <c r="CJ979" s="291"/>
      <c r="CK979" s="291"/>
      <c r="CL979" s="291"/>
      <c r="CM979" s="291"/>
      <c r="CN979" s="291"/>
      <c r="CO979" s="291"/>
      <c r="CP979" s="291"/>
      <c r="CQ979" s="291"/>
      <c r="CR979" s="291"/>
      <c r="CS979" s="291"/>
      <c r="CT979" s="291"/>
      <c r="CU979" s="291"/>
      <c r="CV979" s="291"/>
      <c r="CW979" s="291"/>
      <c r="CX979" s="291"/>
      <c r="CY979" s="291"/>
      <c r="CZ979" s="291"/>
      <c r="DA979" s="291"/>
      <c r="DB979" s="291"/>
      <c r="DC979" s="291"/>
      <c r="DD979" s="291"/>
      <c r="DE979" s="291"/>
      <c r="DF979" s="291"/>
      <c r="DG979" s="291"/>
      <c r="DH979" s="291"/>
      <c r="DI979" s="291"/>
      <c r="DJ979" s="291"/>
      <c r="DK979" s="291"/>
      <c r="DL979" s="291"/>
      <c r="DM979" s="291"/>
      <c r="DN979" s="291"/>
      <c r="DO979" s="291"/>
      <c r="DP979" s="291"/>
      <c r="DQ979" s="291"/>
      <c r="DR979" s="291"/>
      <c r="DS979" s="291"/>
      <c r="DT979" s="291"/>
      <c r="DU979" s="291"/>
      <c r="DV979" s="291"/>
      <c r="DW979" s="291"/>
      <c r="DX979" s="291"/>
      <c r="DY979" s="291"/>
      <c r="DZ979" s="291"/>
      <c r="EA979" s="291"/>
      <c r="EB979" s="291"/>
      <c r="EC979" s="291"/>
      <c r="ED979" s="291"/>
      <c r="EE979" s="291"/>
      <c r="EF979" s="291"/>
      <c r="EG979" s="291"/>
      <c r="EH979" s="291"/>
      <c r="EI979" s="291"/>
      <c r="EJ979" s="291"/>
      <c r="EK979" s="291"/>
      <c r="EL979" s="291"/>
      <c r="EM979" s="291"/>
      <c r="EN979" s="291"/>
      <c r="EO979" s="291"/>
      <c r="EP979" s="291"/>
      <c r="EQ979" s="291"/>
      <c r="ER979" s="291"/>
      <c r="ES979" s="291"/>
      <c r="ET979" s="291"/>
      <c r="EU979" s="291"/>
      <c r="EV979" s="291"/>
      <c r="EW979" s="291"/>
      <c r="EX979" s="291"/>
      <c r="EY979" s="291"/>
      <c r="EZ979" s="291"/>
      <c r="FA979" s="291"/>
    </row>
    <row r="980" spans="1:157" s="292" customFormat="1" ht="20.25" customHeight="1">
      <c r="A980" s="291"/>
      <c r="H980" s="437"/>
      <c r="I980" s="437"/>
      <c r="J980" s="437"/>
      <c r="K980" s="437"/>
      <c r="N980" s="438"/>
      <c r="O980" s="291"/>
      <c r="P980" s="291"/>
      <c r="Q980" s="291"/>
      <c r="R980" s="291"/>
      <c r="S980" s="291"/>
      <c r="T980" s="291"/>
      <c r="U980" s="291"/>
      <c r="V980" s="291"/>
      <c r="W980" s="291"/>
      <c r="X980" s="291"/>
      <c r="Y980" s="291"/>
      <c r="Z980" s="291"/>
      <c r="AA980" s="291"/>
      <c r="AB980" s="291"/>
      <c r="AC980" s="291"/>
      <c r="AD980" s="291"/>
      <c r="AE980" s="291"/>
      <c r="AF980" s="291"/>
      <c r="AG980" s="291"/>
      <c r="AH980" s="291"/>
      <c r="AI980" s="291"/>
      <c r="AJ980" s="291"/>
      <c r="AK980" s="291"/>
      <c r="AL980" s="291"/>
      <c r="AM980" s="291"/>
      <c r="AN980" s="291"/>
      <c r="AO980" s="291"/>
      <c r="AP980" s="291"/>
      <c r="AQ980" s="291"/>
      <c r="AR980" s="291"/>
      <c r="AS980" s="291"/>
      <c r="AT980" s="291"/>
      <c r="AU980" s="291"/>
      <c r="AV980" s="291"/>
      <c r="AW980" s="291"/>
      <c r="AX980" s="291"/>
      <c r="AY980" s="291"/>
      <c r="AZ980" s="291"/>
      <c r="BA980" s="291"/>
      <c r="BB980" s="291"/>
      <c r="BC980" s="291"/>
      <c r="BD980" s="291"/>
      <c r="BE980" s="291"/>
      <c r="BF980" s="291"/>
      <c r="BG980" s="291"/>
      <c r="BH980" s="291"/>
      <c r="BI980" s="291"/>
      <c r="BJ980" s="291"/>
      <c r="BK980" s="291"/>
      <c r="BL980" s="291"/>
      <c r="BM980" s="291"/>
      <c r="BN980" s="291"/>
      <c r="BO980" s="291"/>
      <c r="BP980" s="291"/>
      <c r="BQ980" s="291"/>
      <c r="BR980" s="291"/>
      <c r="BS980" s="291"/>
      <c r="BT980" s="291"/>
      <c r="BU980" s="291"/>
      <c r="BV980" s="291"/>
      <c r="BW980" s="291"/>
      <c r="BX980" s="291"/>
      <c r="BY980" s="291"/>
      <c r="BZ980" s="291"/>
      <c r="CA980" s="291"/>
      <c r="CB980" s="291"/>
      <c r="CC980" s="291"/>
      <c r="CD980" s="291"/>
      <c r="CE980" s="291"/>
      <c r="CF980" s="291"/>
      <c r="CG980" s="291"/>
      <c r="CH980" s="291"/>
      <c r="CI980" s="291"/>
      <c r="CJ980" s="291"/>
      <c r="CK980" s="291"/>
      <c r="CL980" s="291"/>
      <c r="CM980" s="291"/>
      <c r="CN980" s="291"/>
      <c r="CO980" s="291"/>
      <c r="CP980" s="291"/>
      <c r="CQ980" s="291"/>
      <c r="CR980" s="291"/>
      <c r="CS980" s="291"/>
      <c r="CT980" s="291"/>
      <c r="CU980" s="291"/>
      <c r="CV980" s="291"/>
      <c r="CW980" s="291"/>
      <c r="CX980" s="291"/>
      <c r="CY980" s="291"/>
      <c r="CZ980" s="291"/>
      <c r="DA980" s="291"/>
      <c r="DB980" s="291"/>
      <c r="DC980" s="291"/>
      <c r="DD980" s="291"/>
      <c r="DE980" s="291"/>
      <c r="DF980" s="291"/>
      <c r="DG980" s="291"/>
      <c r="DH980" s="291"/>
      <c r="DI980" s="291"/>
      <c r="DJ980" s="291"/>
      <c r="DK980" s="291"/>
      <c r="DL980" s="291"/>
      <c r="DM980" s="291"/>
      <c r="DN980" s="291"/>
      <c r="DO980" s="291"/>
      <c r="DP980" s="291"/>
      <c r="DQ980" s="291"/>
      <c r="DR980" s="291"/>
      <c r="DS980" s="291"/>
      <c r="DT980" s="291"/>
      <c r="DU980" s="291"/>
      <c r="DV980" s="291"/>
      <c r="DW980" s="291"/>
      <c r="DX980" s="291"/>
      <c r="DY980" s="291"/>
      <c r="DZ980" s="291"/>
      <c r="EA980" s="291"/>
      <c r="EB980" s="291"/>
      <c r="EC980" s="291"/>
      <c r="ED980" s="291"/>
      <c r="EE980" s="291"/>
      <c r="EF980" s="291"/>
      <c r="EG980" s="291"/>
      <c r="EH980" s="291"/>
      <c r="EI980" s="291"/>
      <c r="EJ980" s="291"/>
      <c r="EK980" s="291"/>
      <c r="EL980" s="291"/>
      <c r="EM980" s="291"/>
      <c r="EN980" s="291"/>
      <c r="EO980" s="291"/>
      <c r="EP980" s="291"/>
      <c r="EQ980" s="291"/>
      <c r="ER980" s="291"/>
      <c r="ES980" s="291"/>
      <c r="ET980" s="291"/>
      <c r="EU980" s="291"/>
      <c r="EV980" s="291"/>
      <c r="EW980" s="291"/>
      <c r="EX980" s="291"/>
      <c r="EY980" s="291"/>
      <c r="EZ980" s="291"/>
      <c r="FA980" s="291"/>
    </row>
    <row r="981" spans="1:157" s="292" customFormat="1" ht="20.25" customHeight="1">
      <c r="A981" s="291"/>
      <c r="H981" s="437"/>
      <c r="I981" s="437"/>
      <c r="J981" s="437"/>
      <c r="K981" s="437"/>
      <c r="N981" s="438"/>
      <c r="O981" s="291"/>
      <c r="P981" s="291"/>
      <c r="Q981" s="291"/>
      <c r="R981" s="291"/>
      <c r="S981" s="291"/>
      <c r="T981" s="291"/>
      <c r="U981" s="291"/>
      <c r="V981" s="291"/>
      <c r="W981" s="291"/>
      <c r="X981" s="291"/>
      <c r="Y981" s="291"/>
      <c r="Z981" s="291"/>
      <c r="AA981" s="291"/>
      <c r="AB981" s="291"/>
      <c r="AC981" s="291"/>
      <c r="AD981" s="291"/>
      <c r="AE981" s="291"/>
      <c r="AF981" s="291"/>
      <c r="AG981" s="291"/>
      <c r="AH981" s="291"/>
      <c r="AI981" s="291"/>
      <c r="AJ981" s="291"/>
      <c r="AK981" s="291"/>
      <c r="AL981" s="291"/>
      <c r="AM981" s="291"/>
      <c r="AN981" s="291"/>
      <c r="AO981" s="291"/>
      <c r="AP981" s="291"/>
      <c r="AQ981" s="291"/>
      <c r="AR981" s="291"/>
      <c r="AS981" s="291"/>
      <c r="AT981" s="291"/>
      <c r="AU981" s="291"/>
      <c r="AV981" s="291"/>
      <c r="AW981" s="291"/>
      <c r="AX981" s="291"/>
      <c r="AY981" s="291"/>
      <c r="AZ981" s="291"/>
      <c r="BA981" s="291"/>
      <c r="BB981" s="291"/>
      <c r="BC981" s="291"/>
      <c r="BD981" s="291"/>
      <c r="BE981" s="291"/>
      <c r="BF981" s="291"/>
      <c r="BG981" s="291"/>
      <c r="BH981" s="291"/>
      <c r="BI981" s="291"/>
      <c r="BJ981" s="291"/>
      <c r="BK981" s="291"/>
      <c r="BL981" s="291"/>
      <c r="BM981" s="291"/>
      <c r="BN981" s="291"/>
      <c r="BO981" s="291"/>
      <c r="BP981" s="291"/>
      <c r="BQ981" s="291"/>
      <c r="BR981" s="291"/>
      <c r="BS981" s="291"/>
      <c r="BT981" s="291"/>
      <c r="BU981" s="291"/>
      <c r="BV981" s="291"/>
      <c r="BW981" s="291"/>
      <c r="BX981" s="291"/>
      <c r="BY981" s="291"/>
      <c r="BZ981" s="291"/>
      <c r="CA981" s="291"/>
      <c r="CB981" s="291"/>
      <c r="CC981" s="291"/>
      <c r="CD981" s="291"/>
      <c r="CE981" s="291"/>
      <c r="CF981" s="291"/>
      <c r="CG981" s="291"/>
      <c r="CH981" s="291"/>
      <c r="CI981" s="291"/>
      <c r="CJ981" s="291"/>
      <c r="CK981" s="291"/>
      <c r="CL981" s="291"/>
      <c r="CM981" s="291"/>
      <c r="CN981" s="291"/>
      <c r="CO981" s="291"/>
      <c r="CP981" s="291"/>
      <c r="CQ981" s="291"/>
      <c r="CR981" s="291"/>
      <c r="CS981" s="291"/>
      <c r="CT981" s="291"/>
      <c r="CU981" s="291"/>
      <c r="CV981" s="291"/>
      <c r="CW981" s="291"/>
      <c r="CX981" s="291"/>
      <c r="CY981" s="291"/>
      <c r="CZ981" s="291"/>
      <c r="DA981" s="291"/>
      <c r="DB981" s="291"/>
      <c r="DC981" s="291"/>
      <c r="DD981" s="291"/>
      <c r="DE981" s="291"/>
      <c r="DF981" s="291"/>
      <c r="DG981" s="291"/>
      <c r="DH981" s="291"/>
      <c r="DI981" s="291"/>
      <c r="DJ981" s="291"/>
      <c r="DK981" s="291"/>
      <c r="DL981" s="291"/>
      <c r="DM981" s="291"/>
      <c r="DN981" s="291"/>
      <c r="DO981" s="291"/>
      <c r="DP981" s="291"/>
      <c r="DQ981" s="291"/>
      <c r="DR981" s="291"/>
      <c r="DS981" s="291"/>
      <c r="DT981" s="291"/>
      <c r="DU981" s="291"/>
      <c r="DV981" s="291"/>
      <c r="DW981" s="291"/>
      <c r="DX981" s="291"/>
      <c r="DY981" s="291"/>
      <c r="DZ981" s="291"/>
      <c r="EA981" s="291"/>
      <c r="EB981" s="291"/>
      <c r="EC981" s="291"/>
      <c r="ED981" s="291"/>
      <c r="EE981" s="291"/>
      <c r="EF981" s="291"/>
      <c r="EG981" s="291"/>
      <c r="EH981" s="291"/>
      <c r="EI981" s="291"/>
      <c r="EJ981" s="291"/>
      <c r="EK981" s="291"/>
      <c r="EL981" s="291"/>
      <c r="EM981" s="291"/>
      <c r="EN981" s="291"/>
      <c r="EO981" s="291"/>
      <c r="EP981" s="291"/>
      <c r="EQ981" s="291"/>
      <c r="ER981" s="291"/>
      <c r="ES981" s="291"/>
      <c r="ET981" s="291"/>
      <c r="EU981" s="291"/>
      <c r="EV981" s="291"/>
      <c r="EW981" s="291"/>
      <c r="EX981" s="291"/>
      <c r="EY981" s="291"/>
      <c r="EZ981" s="291"/>
      <c r="FA981" s="291"/>
    </row>
    <row r="982" spans="1:157" s="292" customFormat="1" ht="20.25" customHeight="1">
      <c r="A982" s="291"/>
      <c r="H982" s="437"/>
      <c r="I982" s="437"/>
      <c r="J982" s="437"/>
      <c r="K982" s="437"/>
      <c r="N982" s="438"/>
      <c r="O982" s="291"/>
      <c r="P982" s="291"/>
      <c r="Q982" s="291"/>
      <c r="R982" s="291"/>
      <c r="S982" s="291"/>
      <c r="T982" s="291"/>
      <c r="U982" s="291"/>
      <c r="V982" s="291"/>
      <c r="W982" s="291"/>
      <c r="X982" s="291"/>
      <c r="Y982" s="291"/>
      <c r="Z982" s="291"/>
      <c r="AA982" s="291"/>
      <c r="AB982" s="291"/>
      <c r="AC982" s="291"/>
      <c r="AD982" s="291"/>
      <c r="AE982" s="291"/>
      <c r="AF982" s="291"/>
      <c r="AG982" s="291"/>
      <c r="AH982" s="291"/>
      <c r="AI982" s="291"/>
      <c r="AJ982" s="291"/>
      <c r="AK982" s="291"/>
      <c r="AL982" s="291"/>
      <c r="AM982" s="291"/>
      <c r="AN982" s="291"/>
      <c r="AO982" s="291"/>
      <c r="AP982" s="291"/>
      <c r="AQ982" s="291"/>
      <c r="AR982" s="291"/>
      <c r="AS982" s="291"/>
      <c r="AT982" s="291"/>
      <c r="AU982" s="291"/>
      <c r="AV982" s="291"/>
      <c r="AW982" s="291"/>
      <c r="AX982" s="291"/>
      <c r="AY982" s="291"/>
      <c r="AZ982" s="291"/>
      <c r="BA982" s="291"/>
      <c r="BB982" s="291"/>
      <c r="BC982" s="291"/>
      <c r="BD982" s="291"/>
      <c r="BE982" s="291"/>
      <c r="BF982" s="291"/>
      <c r="BG982" s="291"/>
      <c r="BH982" s="291"/>
      <c r="BI982" s="291"/>
      <c r="BJ982" s="291"/>
      <c r="BK982" s="291"/>
      <c r="BL982" s="291"/>
      <c r="BM982" s="291"/>
      <c r="BN982" s="291"/>
      <c r="BO982" s="291"/>
      <c r="BP982" s="291"/>
      <c r="BQ982" s="291"/>
      <c r="BR982" s="291"/>
      <c r="BS982" s="291"/>
      <c r="BT982" s="291"/>
      <c r="BU982" s="291"/>
      <c r="BV982" s="291"/>
      <c r="BW982" s="291"/>
      <c r="BX982" s="291"/>
      <c r="BY982" s="291"/>
      <c r="BZ982" s="291"/>
      <c r="CA982" s="291"/>
      <c r="CB982" s="291"/>
      <c r="CC982" s="291"/>
      <c r="CD982" s="291"/>
      <c r="CE982" s="291"/>
      <c r="CF982" s="291"/>
      <c r="CG982" s="291"/>
      <c r="CH982" s="291"/>
      <c r="CI982" s="291"/>
      <c r="CJ982" s="291"/>
      <c r="CK982" s="291"/>
      <c r="CL982" s="291"/>
      <c r="CM982" s="291"/>
      <c r="CN982" s="291"/>
      <c r="CO982" s="291"/>
      <c r="CP982" s="291"/>
      <c r="CQ982" s="291"/>
      <c r="CR982" s="291"/>
      <c r="CS982" s="291"/>
      <c r="CT982" s="291"/>
      <c r="CU982" s="291"/>
      <c r="CV982" s="291"/>
      <c r="CW982" s="291"/>
      <c r="CX982" s="291"/>
      <c r="CY982" s="291"/>
      <c r="CZ982" s="291"/>
      <c r="DA982" s="291"/>
      <c r="DB982" s="291"/>
      <c r="DC982" s="291"/>
      <c r="DD982" s="291"/>
      <c r="DE982" s="291"/>
      <c r="DF982" s="291"/>
      <c r="DG982" s="291"/>
      <c r="DH982" s="291"/>
      <c r="DI982" s="291"/>
      <c r="DJ982" s="291"/>
      <c r="DK982" s="291"/>
      <c r="DL982" s="291"/>
      <c r="DM982" s="291"/>
      <c r="DN982" s="291"/>
      <c r="DO982" s="291"/>
      <c r="DP982" s="291"/>
      <c r="DQ982" s="291"/>
      <c r="DR982" s="291"/>
      <c r="DS982" s="291"/>
      <c r="DT982" s="291"/>
      <c r="DU982" s="291"/>
      <c r="DV982" s="291"/>
      <c r="DW982" s="291"/>
      <c r="DX982" s="291"/>
      <c r="DY982" s="291"/>
      <c r="DZ982" s="291"/>
      <c r="EA982" s="291"/>
      <c r="EB982" s="291"/>
      <c r="EC982" s="291"/>
      <c r="ED982" s="291"/>
      <c r="EE982" s="291"/>
      <c r="EF982" s="291"/>
      <c r="EG982" s="291"/>
      <c r="EH982" s="291"/>
      <c r="EI982" s="291"/>
      <c r="EJ982" s="291"/>
      <c r="EK982" s="291"/>
      <c r="EL982" s="291"/>
      <c r="EM982" s="291"/>
      <c r="EN982" s="291"/>
      <c r="EO982" s="291"/>
      <c r="EP982" s="291"/>
      <c r="EQ982" s="291"/>
      <c r="ER982" s="291"/>
      <c r="ES982" s="291"/>
      <c r="ET982" s="291"/>
      <c r="EU982" s="291"/>
      <c r="EV982" s="291"/>
      <c r="EW982" s="291"/>
      <c r="EX982" s="291"/>
      <c r="EY982" s="291"/>
      <c r="EZ982" s="291"/>
      <c r="FA982" s="291"/>
    </row>
    <row r="983" spans="1:157" s="292" customFormat="1" ht="20.25" customHeight="1">
      <c r="A983" s="291"/>
      <c r="H983" s="437"/>
      <c r="I983" s="437"/>
      <c r="J983" s="437"/>
      <c r="K983" s="437"/>
      <c r="N983" s="438"/>
      <c r="O983" s="291"/>
      <c r="P983" s="291"/>
      <c r="Q983" s="291"/>
      <c r="R983" s="291"/>
      <c r="S983" s="291"/>
      <c r="T983" s="291"/>
      <c r="U983" s="291"/>
      <c r="V983" s="291"/>
      <c r="W983" s="291"/>
      <c r="X983" s="291"/>
      <c r="Y983" s="291"/>
      <c r="Z983" s="291"/>
      <c r="AA983" s="291"/>
      <c r="AB983" s="291"/>
      <c r="AC983" s="291"/>
      <c r="AD983" s="291"/>
      <c r="AE983" s="291"/>
      <c r="AF983" s="291"/>
      <c r="AG983" s="291"/>
      <c r="AH983" s="291"/>
      <c r="AI983" s="291"/>
      <c r="AJ983" s="291"/>
      <c r="AK983" s="291"/>
      <c r="AL983" s="291"/>
      <c r="AM983" s="291"/>
      <c r="AN983" s="291"/>
      <c r="AO983" s="291"/>
      <c r="AP983" s="291"/>
      <c r="AQ983" s="291"/>
      <c r="AR983" s="291"/>
      <c r="AS983" s="291"/>
      <c r="AT983" s="291"/>
      <c r="AU983" s="291"/>
      <c r="AV983" s="291"/>
      <c r="AW983" s="291"/>
      <c r="AX983" s="291"/>
      <c r="AY983" s="291"/>
      <c r="AZ983" s="291"/>
      <c r="BA983" s="291"/>
      <c r="BB983" s="291"/>
      <c r="BC983" s="291"/>
      <c r="BD983" s="291"/>
      <c r="BE983" s="291"/>
      <c r="BF983" s="291"/>
      <c r="BG983" s="291"/>
      <c r="BH983" s="291"/>
      <c r="BI983" s="291"/>
      <c r="BJ983" s="291"/>
      <c r="BK983" s="291"/>
      <c r="BL983" s="291"/>
      <c r="BM983" s="291"/>
      <c r="BN983" s="291"/>
      <c r="BO983" s="291"/>
      <c r="BP983" s="291"/>
      <c r="BQ983" s="291"/>
      <c r="BR983" s="291"/>
      <c r="BS983" s="291"/>
      <c r="BT983" s="291"/>
      <c r="BU983" s="291"/>
      <c r="BV983" s="291"/>
      <c r="BW983" s="291"/>
      <c r="BX983" s="291"/>
      <c r="BY983" s="291"/>
      <c r="BZ983" s="291"/>
      <c r="CA983" s="291"/>
      <c r="CB983" s="291"/>
      <c r="CC983" s="291"/>
      <c r="CD983" s="291"/>
      <c r="CE983" s="291"/>
      <c r="CF983" s="291"/>
      <c r="CG983" s="291"/>
      <c r="CH983" s="291"/>
      <c r="CI983" s="291"/>
      <c r="CJ983" s="291"/>
      <c r="CK983" s="291"/>
      <c r="CL983" s="291"/>
      <c r="CM983" s="291"/>
      <c r="CN983" s="291"/>
      <c r="CO983" s="291"/>
      <c r="CP983" s="291"/>
      <c r="CQ983" s="291"/>
      <c r="CR983" s="291"/>
      <c r="CS983" s="291"/>
      <c r="CT983" s="291"/>
      <c r="CU983" s="291"/>
      <c r="CV983" s="291"/>
      <c r="CW983" s="291"/>
      <c r="CX983" s="291"/>
      <c r="CY983" s="291"/>
      <c r="CZ983" s="291"/>
      <c r="DA983" s="291"/>
      <c r="DB983" s="291"/>
      <c r="DC983" s="291"/>
      <c r="DD983" s="291"/>
      <c r="DE983" s="291"/>
      <c r="DF983" s="291"/>
      <c r="DG983" s="291"/>
      <c r="DH983" s="291"/>
      <c r="DI983" s="291"/>
      <c r="DJ983" s="291"/>
      <c r="DK983" s="291"/>
      <c r="DL983" s="291"/>
      <c r="DM983" s="291"/>
      <c r="DN983" s="291"/>
      <c r="DO983" s="291"/>
      <c r="DP983" s="291"/>
      <c r="DQ983" s="291"/>
      <c r="DR983" s="291"/>
      <c r="DS983" s="291"/>
      <c r="DT983" s="291"/>
      <c r="DU983" s="291"/>
      <c r="DV983" s="291"/>
      <c r="DW983" s="291"/>
      <c r="DX983" s="291"/>
      <c r="DY983" s="291"/>
      <c r="DZ983" s="291"/>
      <c r="EA983" s="291"/>
      <c r="EB983" s="291"/>
      <c r="EC983" s="291"/>
      <c r="ED983" s="291"/>
      <c r="EE983" s="291"/>
      <c r="EF983" s="291"/>
      <c r="EG983" s="291"/>
      <c r="EH983" s="291"/>
      <c r="EI983" s="291"/>
      <c r="EJ983" s="291"/>
      <c r="EK983" s="291"/>
      <c r="EL983" s="291"/>
      <c r="EM983" s="291"/>
      <c r="EN983" s="291"/>
      <c r="EO983" s="291"/>
      <c r="EP983" s="291"/>
      <c r="EQ983" s="291"/>
      <c r="ER983" s="291"/>
      <c r="ES983" s="291"/>
      <c r="ET983" s="291"/>
      <c r="EU983" s="291"/>
      <c r="EV983" s="291"/>
      <c r="EW983" s="291"/>
      <c r="EX983" s="291"/>
      <c r="EY983" s="291"/>
      <c r="EZ983" s="291"/>
      <c r="FA983" s="291"/>
    </row>
    <row r="984" spans="1:157" s="292" customFormat="1" ht="20.25" customHeight="1">
      <c r="A984" s="291"/>
      <c r="H984" s="437"/>
      <c r="I984" s="437"/>
      <c r="J984" s="437"/>
      <c r="K984" s="437"/>
      <c r="N984" s="438"/>
      <c r="O984" s="291"/>
      <c r="P984" s="291"/>
      <c r="Q984" s="291"/>
      <c r="R984" s="291"/>
      <c r="S984" s="291"/>
      <c r="T984" s="291"/>
      <c r="U984" s="291"/>
      <c r="V984" s="291"/>
      <c r="W984" s="291"/>
      <c r="X984" s="291"/>
      <c r="Y984" s="291"/>
      <c r="Z984" s="291"/>
      <c r="AA984" s="291"/>
      <c r="AB984" s="291"/>
      <c r="AC984" s="291"/>
      <c r="AD984" s="291"/>
      <c r="AE984" s="291"/>
      <c r="AF984" s="291"/>
      <c r="AG984" s="291"/>
      <c r="AH984" s="291"/>
      <c r="AI984" s="291"/>
      <c r="AJ984" s="291"/>
      <c r="AK984" s="291"/>
      <c r="AL984" s="291"/>
      <c r="AM984" s="291"/>
      <c r="AN984" s="291"/>
      <c r="AO984" s="291"/>
      <c r="AP984" s="291"/>
      <c r="AQ984" s="291"/>
      <c r="AR984" s="291"/>
      <c r="AS984" s="291"/>
      <c r="AT984" s="291"/>
      <c r="AU984" s="291"/>
      <c r="AV984" s="291"/>
      <c r="AW984" s="291"/>
      <c r="AX984" s="291"/>
      <c r="AY984" s="291"/>
      <c r="AZ984" s="291"/>
      <c r="BA984" s="291"/>
      <c r="BB984" s="291"/>
      <c r="BC984" s="291"/>
      <c r="BD984" s="291"/>
      <c r="BE984" s="291"/>
      <c r="BF984" s="291"/>
      <c r="BG984" s="291"/>
      <c r="BH984" s="291"/>
      <c r="BI984" s="291"/>
      <c r="BJ984" s="291"/>
      <c r="BK984" s="291"/>
      <c r="BL984" s="291"/>
      <c r="BM984" s="291"/>
      <c r="BN984" s="291"/>
      <c r="BO984" s="291"/>
      <c r="BP984" s="291"/>
      <c r="BQ984" s="291"/>
      <c r="BR984" s="291"/>
      <c r="BS984" s="291"/>
      <c r="BT984" s="291"/>
      <c r="BU984" s="291"/>
      <c r="BV984" s="291"/>
      <c r="BW984" s="291"/>
      <c r="BX984" s="291"/>
      <c r="BY984" s="291"/>
      <c r="BZ984" s="291"/>
      <c r="CA984" s="291"/>
      <c r="CB984" s="291"/>
      <c r="CC984" s="291"/>
      <c r="CD984" s="291"/>
      <c r="CE984" s="291"/>
      <c r="CF984" s="291"/>
      <c r="CG984" s="291"/>
      <c r="CH984" s="291"/>
      <c r="CI984" s="291"/>
      <c r="CJ984" s="291"/>
      <c r="CK984" s="291"/>
      <c r="CL984" s="291"/>
      <c r="CM984" s="291"/>
      <c r="CN984" s="291"/>
      <c r="CO984" s="291"/>
      <c r="CP984" s="291"/>
      <c r="CQ984" s="291"/>
      <c r="CR984" s="291"/>
      <c r="CS984" s="291"/>
      <c r="CT984" s="291"/>
      <c r="CU984" s="291"/>
      <c r="CV984" s="291"/>
      <c r="CW984" s="291"/>
      <c r="CX984" s="291"/>
      <c r="CY984" s="291"/>
      <c r="CZ984" s="291"/>
      <c r="DA984" s="291"/>
      <c r="DB984" s="291"/>
      <c r="DC984" s="291"/>
      <c r="DD984" s="291"/>
      <c r="DE984" s="291"/>
      <c r="DF984" s="291"/>
      <c r="DG984" s="291"/>
      <c r="DH984" s="291"/>
      <c r="DI984" s="291"/>
      <c r="DJ984" s="291"/>
      <c r="DK984" s="291"/>
      <c r="DL984" s="291"/>
      <c r="DM984" s="291"/>
      <c r="DN984" s="291"/>
      <c r="DO984" s="291"/>
      <c r="DP984" s="291"/>
      <c r="DQ984" s="291"/>
      <c r="DR984" s="291"/>
      <c r="DS984" s="291"/>
      <c r="DT984" s="291"/>
      <c r="DU984" s="291"/>
      <c r="DV984" s="291"/>
      <c r="DW984" s="291"/>
      <c r="DX984" s="291"/>
      <c r="DY984" s="291"/>
      <c r="DZ984" s="291"/>
      <c r="EA984" s="291"/>
      <c r="EB984" s="291"/>
      <c r="EC984" s="291"/>
      <c r="ED984" s="291"/>
      <c r="EE984" s="291"/>
      <c r="EF984" s="291"/>
      <c r="EG984" s="291"/>
      <c r="EH984" s="291"/>
      <c r="EI984" s="291"/>
      <c r="EJ984" s="291"/>
      <c r="EK984" s="291"/>
      <c r="EL984" s="291"/>
      <c r="EM984" s="291"/>
      <c r="EN984" s="291"/>
      <c r="EO984" s="291"/>
      <c r="EP984" s="291"/>
      <c r="EQ984" s="291"/>
      <c r="ER984" s="291"/>
      <c r="ES984" s="291"/>
      <c r="ET984" s="291"/>
      <c r="EU984" s="291"/>
      <c r="EV984" s="291"/>
      <c r="EW984" s="291"/>
      <c r="EX984" s="291"/>
      <c r="EY984" s="291"/>
      <c r="EZ984" s="291"/>
      <c r="FA984" s="291"/>
    </row>
    <row r="985" spans="1:157" s="292" customFormat="1" ht="20.25" customHeight="1">
      <c r="A985" s="291"/>
      <c r="H985" s="437"/>
      <c r="I985" s="437"/>
      <c r="J985" s="437"/>
      <c r="K985" s="437"/>
      <c r="N985" s="438"/>
      <c r="O985" s="291"/>
      <c r="P985" s="291"/>
      <c r="Q985" s="291"/>
      <c r="R985" s="291"/>
      <c r="S985" s="291"/>
      <c r="T985" s="291"/>
      <c r="U985" s="291"/>
      <c r="V985" s="291"/>
      <c r="W985" s="291"/>
      <c r="X985" s="291"/>
      <c r="Y985" s="291"/>
      <c r="Z985" s="291"/>
      <c r="AA985" s="291"/>
      <c r="AB985" s="291"/>
      <c r="AC985" s="291"/>
      <c r="AD985" s="291"/>
      <c r="AE985" s="291"/>
      <c r="AF985" s="291"/>
      <c r="AG985" s="291"/>
      <c r="AH985" s="291"/>
      <c r="AI985" s="291"/>
      <c r="AJ985" s="291"/>
      <c r="AK985" s="291"/>
      <c r="AL985" s="291"/>
      <c r="AM985" s="291"/>
      <c r="AN985" s="291"/>
      <c r="AO985" s="291"/>
      <c r="AP985" s="291"/>
      <c r="AQ985" s="291"/>
      <c r="AR985" s="291"/>
      <c r="AS985" s="291"/>
      <c r="AT985" s="291"/>
      <c r="AU985" s="291"/>
      <c r="AV985" s="291"/>
      <c r="AW985" s="291"/>
      <c r="AX985" s="291"/>
      <c r="AY985" s="291"/>
      <c r="AZ985" s="291"/>
      <c r="BA985" s="291"/>
      <c r="BB985" s="291"/>
      <c r="BC985" s="291"/>
      <c r="BD985" s="291"/>
      <c r="BE985" s="291"/>
      <c r="BF985" s="291"/>
      <c r="BG985" s="291"/>
      <c r="BH985" s="291"/>
      <c r="BI985" s="291"/>
      <c r="BJ985" s="291"/>
      <c r="BK985" s="291"/>
      <c r="BL985" s="291"/>
      <c r="BM985" s="291"/>
      <c r="BN985" s="291"/>
      <c r="BO985" s="291"/>
      <c r="BP985" s="291"/>
      <c r="BQ985" s="291"/>
      <c r="BR985" s="291"/>
      <c r="BS985" s="291"/>
      <c r="BT985" s="291"/>
      <c r="BU985" s="291"/>
      <c r="BV985" s="291"/>
      <c r="BW985" s="291"/>
      <c r="BX985" s="291"/>
      <c r="BY985" s="291"/>
      <c r="BZ985" s="291"/>
      <c r="CA985" s="291"/>
      <c r="CB985" s="291"/>
      <c r="CC985" s="291"/>
      <c r="CD985" s="291"/>
      <c r="CE985" s="291"/>
      <c r="CF985" s="291"/>
      <c r="CG985" s="291"/>
      <c r="CH985" s="291"/>
      <c r="CI985" s="291"/>
      <c r="CJ985" s="291"/>
      <c r="CK985" s="291"/>
      <c r="CL985" s="291"/>
      <c r="CM985" s="291"/>
      <c r="CN985" s="291"/>
      <c r="CO985" s="291"/>
      <c r="CP985" s="291"/>
      <c r="CQ985" s="291"/>
      <c r="CR985" s="291"/>
      <c r="CS985" s="291"/>
      <c r="CT985" s="291"/>
      <c r="CU985" s="291"/>
      <c r="CV985" s="291"/>
      <c r="CW985" s="291"/>
      <c r="CX985" s="291"/>
      <c r="CY985" s="291"/>
      <c r="CZ985" s="291"/>
      <c r="DA985" s="291"/>
      <c r="DB985" s="291"/>
      <c r="DC985" s="291"/>
      <c r="DD985" s="291"/>
      <c r="DE985" s="291"/>
      <c r="DF985" s="291"/>
      <c r="DG985" s="291"/>
      <c r="DH985" s="291"/>
      <c r="DI985" s="291"/>
      <c r="DJ985" s="291"/>
      <c r="DK985" s="291"/>
      <c r="DL985" s="291"/>
      <c r="DM985" s="291"/>
      <c r="DN985" s="291"/>
      <c r="DO985" s="291"/>
      <c r="DP985" s="291"/>
      <c r="DQ985" s="291"/>
      <c r="DR985" s="291"/>
      <c r="DS985" s="291"/>
      <c r="DT985" s="291"/>
      <c r="DU985" s="291"/>
      <c r="DV985" s="291"/>
      <c r="DW985" s="291"/>
      <c r="DX985" s="291"/>
      <c r="DY985" s="291"/>
      <c r="DZ985" s="291"/>
      <c r="EA985" s="291"/>
      <c r="EB985" s="291"/>
      <c r="EC985" s="291"/>
      <c r="ED985" s="291"/>
      <c r="EE985" s="291"/>
      <c r="EF985" s="291"/>
      <c r="EG985" s="291"/>
      <c r="EH985" s="291"/>
      <c r="EI985" s="291"/>
      <c r="EJ985" s="291"/>
      <c r="EK985" s="291"/>
      <c r="EL985" s="291"/>
      <c r="EM985" s="291"/>
      <c r="EN985" s="291"/>
      <c r="EO985" s="291"/>
      <c r="EP985" s="291"/>
      <c r="EQ985" s="291"/>
      <c r="ER985" s="291"/>
      <c r="ES985" s="291"/>
      <c r="ET985" s="291"/>
      <c r="EU985" s="291"/>
      <c r="EV985" s="291"/>
      <c r="EW985" s="291"/>
      <c r="EX985" s="291"/>
      <c r="EY985" s="291"/>
      <c r="EZ985" s="291"/>
      <c r="FA985" s="291"/>
    </row>
    <row r="986" spans="1:157" s="292" customFormat="1" ht="20.25" customHeight="1">
      <c r="A986" s="291"/>
      <c r="H986" s="437"/>
      <c r="I986" s="437"/>
      <c r="J986" s="437"/>
      <c r="K986" s="437"/>
      <c r="N986" s="438"/>
      <c r="O986" s="291"/>
      <c r="P986" s="291"/>
      <c r="Q986" s="291"/>
      <c r="R986" s="291"/>
      <c r="S986" s="291"/>
      <c r="T986" s="291"/>
      <c r="U986" s="291"/>
      <c r="V986" s="291"/>
      <c r="W986" s="291"/>
      <c r="X986" s="291"/>
      <c r="Y986" s="291"/>
      <c r="Z986" s="291"/>
      <c r="AA986" s="291"/>
      <c r="AB986" s="291"/>
      <c r="AC986" s="291"/>
      <c r="AD986" s="291"/>
      <c r="AE986" s="291"/>
      <c r="AF986" s="291"/>
      <c r="AG986" s="291"/>
      <c r="AH986" s="291"/>
      <c r="AI986" s="291"/>
      <c r="AJ986" s="291"/>
      <c r="AK986" s="291"/>
      <c r="AL986" s="291"/>
      <c r="AM986" s="291"/>
      <c r="AN986" s="291"/>
      <c r="AO986" s="291"/>
      <c r="AP986" s="291"/>
      <c r="AQ986" s="291"/>
      <c r="AR986" s="291"/>
      <c r="AS986" s="291"/>
      <c r="AT986" s="291"/>
      <c r="AU986" s="291"/>
      <c r="AV986" s="291"/>
      <c r="AW986" s="291"/>
      <c r="AX986" s="291"/>
      <c r="AY986" s="291"/>
      <c r="AZ986" s="291"/>
      <c r="BA986" s="291"/>
      <c r="BB986" s="291"/>
      <c r="BC986" s="291"/>
      <c r="BD986" s="291"/>
      <c r="BE986" s="291"/>
      <c r="BF986" s="291"/>
      <c r="BG986" s="291"/>
      <c r="BH986" s="291"/>
      <c r="BI986" s="291"/>
      <c r="BJ986" s="291"/>
      <c r="BK986" s="291"/>
      <c r="BL986" s="291"/>
      <c r="BM986" s="291"/>
      <c r="BN986" s="291"/>
      <c r="BO986" s="291"/>
      <c r="BP986" s="291"/>
      <c r="BQ986" s="291"/>
      <c r="BR986" s="291"/>
      <c r="BS986" s="291"/>
      <c r="BT986" s="291"/>
      <c r="BU986" s="291"/>
      <c r="BV986" s="291"/>
      <c r="BW986" s="291"/>
      <c r="BX986" s="291"/>
      <c r="BY986" s="291"/>
      <c r="BZ986" s="291"/>
      <c r="CA986" s="291"/>
      <c r="CB986" s="291"/>
      <c r="CC986" s="291"/>
      <c r="CD986" s="291"/>
      <c r="CE986" s="291"/>
      <c r="CF986" s="291"/>
      <c r="CG986" s="291"/>
      <c r="CH986" s="291"/>
      <c r="CI986" s="291"/>
      <c r="CJ986" s="291"/>
      <c r="CK986" s="291"/>
      <c r="CL986" s="291"/>
      <c r="CM986" s="291"/>
      <c r="CN986" s="291"/>
      <c r="CO986" s="291"/>
      <c r="CP986" s="291"/>
      <c r="CQ986" s="291"/>
      <c r="CR986" s="291"/>
      <c r="CS986" s="291"/>
      <c r="CT986" s="291"/>
      <c r="CU986" s="291"/>
      <c r="CV986" s="291"/>
      <c r="CW986" s="291"/>
      <c r="CX986" s="291"/>
      <c r="CY986" s="291"/>
      <c r="CZ986" s="291"/>
      <c r="DA986" s="291"/>
      <c r="DB986" s="291"/>
      <c r="DC986" s="291"/>
      <c r="DD986" s="291"/>
      <c r="DE986" s="291"/>
      <c r="DF986" s="291"/>
      <c r="DG986" s="291"/>
      <c r="DH986" s="291"/>
      <c r="DI986" s="291"/>
      <c r="DJ986" s="291"/>
      <c r="DK986" s="291"/>
      <c r="DL986" s="291"/>
      <c r="DM986" s="291"/>
      <c r="DN986" s="291"/>
      <c r="DO986" s="291"/>
      <c r="DP986" s="291"/>
      <c r="DQ986" s="291"/>
      <c r="DR986" s="291"/>
      <c r="DS986" s="291"/>
      <c r="DT986" s="291"/>
      <c r="DU986" s="291"/>
      <c r="DV986" s="291"/>
      <c r="DW986" s="291"/>
      <c r="DX986" s="291"/>
      <c r="DY986" s="291"/>
      <c r="DZ986" s="291"/>
      <c r="EA986" s="291"/>
      <c r="EB986" s="291"/>
      <c r="EC986" s="291"/>
      <c r="ED986" s="291"/>
      <c r="EE986" s="291"/>
      <c r="EF986" s="291"/>
      <c r="EG986" s="291"/>
      <c r="EH986" s="291"/>
      <c r="EI986" s="291"/>
      <c r="EJ986" s="291"/>
      <c r="EK986" s="291"/>
      <c r="EL986" s="291"/>
      <c r="EM986" s="291"/>
      <c r="EN986" s="291"/>
      <c r="EO986" s="291"/>
      <c r="EP986" s="291"/>
      <c r="EQ986" s="291"/>
      <c r="ER986" s="291"/>
      <c r="ES986" s="291"/>
      <c r="ET986" s="291"/>
      <c r="EU986" s="291"/>
      <c r="EV986" s="291"/>
      <c r="EW986" s="291"/>
      <c r="EX986" s="291"/>
      <c r="EY986" s="291"/>
      <c r="EZ986" s="291"/>
      <c r="FA986" s="291"/>
    </row>
    <row r="987" spans="1:157" s="292" customFormat="1" ht="20.25" customHeight="1">
      <c r="A987" s="291"/>
      <c r="H987" s="437"/>
      <c r="I987" s="437"/>
      <c r="J987" s="437"/>
      <c r="K987" s="437"/>
      <c r="N987" s="438"/>
      <c r="O987" s="291"/>
      <c r="P987" s="291"/>
      <c r="Q987" s="291"/>
      <c r="R987" s="291"/>
      <c r="S987" s="291"/>
      <c r="T987" s="291"/>
      <c r="U987" s="291"/>
      <c r="V987" s="291"/>
      <c r="W987" s="291"/>
      <c r="X987" s="291"/>
      <c r="Y987" s="291"/>
      <c r="Z987" s="291"/>
      <c r="AA987" s="291"/>
      <c r="AB987" s="291"/>
      <c r="AC987" s="291"/>
      <c r="AD987" s="291"/>
      <c r="AE987" s="291"/>
      <c r="AF987" s="291"/>
      <c r="AG987" s="291"/>
      <c r="AH987" s="291"/>
      <c r="AI987" s="291"/>
      <c r="AJ987" s="291"/>
      <c r="AK987" s="291"/>
      <c r="AL987" s="291"/>
      <c r="AM987" s="291"/>
      <c r="AN987" s="291"/>
      <c r="AO987" s="291"/>
      <c r="AP987" s="291"/>
      <c r="AQ987" s="291"/>
      <c r="AR987" s="291"/>
      <c r="AS987" s="291"/>
      <c r="AT987" s="291"/>
      <c r="AU987" s="291"/>
      <c r="AV987" s="291"/>
      <c r="AW987" s="291"/>
      <c r="AX987" s="291"/>
      <c r="AY987" s="291"/>
      <c r="AZ987" s="291"/>
      <c r="BA987" s="291"/>
      <c r="BB987" s="291"/>
      <c r="BC987" s="291"/>
      <c r="BD987" s="291"/>
      <c r="BE987" s="291"/>
      <c r="BF987" s="291"/>
      <c r="BG987" s="291"/>
      <c r="BH987" s="291"/>
      <c r="BI987" s="291"/>
      <c r="BJ987" s="291"/>
      <c r="BK987" s="291"/>
      <c r="BL987" s="291"/>
      <c r="BM987" s="291"/>
      <c r="BN987" s="291"/>
      <c r="BO987" s="291"/>
      <c r="BP987" s="291"/>
      <c r="BQ987" s="291"/>
      <c r="BR987" s="291"/>
      <c r="BS987" s="291"/>
      <c r="BT987" s="291"/>
      <c r="BU987" s="291"/>
      <c r="BV987" s="291"/>
      <c r="BW987" s="291"/>
      <c r="BX987" s="291"/>
      <c r="BY987" s="291"/>
      <c r="BZ987" s="291"/>
      <c r="CA987" s="291"/>
      <c r="CB987" s="291"/>
      <c r="CC987" s="291"/>
      <c r="CD987" s="291"/>
      <c r="CE987" s="291"/>
      <c r="CF987" s="291"/>
      <c r="CG987" s="291"/>
      <c r="CH987" s="291"/>
      <c r="CI987" s="291"/>
      <c r="CJ987" s="291"/>
      <c r="CK987" s="291"/>
      <c r="CL987" s="291"/>
      <c r="CM987" s="291"/>
      <c r="CN987" s="291"/>
      <c r="CO987" s="291"/>
      <c r="CP987" s="291"/>
      <c r="CQ987" s="291"/>
      <c r="CR987" s="291"/>
      <c r="CS987" s="291"/>
      <c r="CT987" s="291"/>
      <c r="CU987" s="291"/>
      <c r="CV987" s="291"/>
      <c r="CW987" s="291"/>
      <c r="CX987" s="291"/>
      <c r="CY987" s="291"/>
      <c r="CZ987" s="291"/>
      <c r="DA987" s="291"/>
      <c r="DB987" s="291"/>
      <c r="DC987" s="291"/>
      <c r="DD987" s="291"/>
      <c r="DE987" s="291"/>
      <c r="DF987" s="291"/>
      <c r="DG987" s="291"/>
      <c r="DH987" s="291"/>
      <c r="DI987" s="291"/>
      <c r="DJ987" s="291"/>
      <c r="DK987" s="291"/>
      <c r="DL987" s="291"/>
      <c r="DM987" s="291"/>
      <c r="DN987" s="291"/>
      <c r="DO987" s="291"/>
      <c r="DP987" s="291"/>
      <c r="DQ987" s="291"/>
      <c r="DR987" s="291"/>
      <c r="DS987" s="291"/>
      <c r="DT987" s="291"/>
      <c r="DU987" s="291"/>
      <c r="DV987" s="291"/>
      <c r="DW987" s="291"/>
      <c r="DX987" s="291"/>
      <c r="DY987" s="291"/>
      <c r="DZ987" s="291"/>
      <c r="EA987" s="291"/>
      <c r="EB987" s="291"/>
      <c r="EC987" s="291"/>
      <c r="ED987" s="291"/>
      <c r="EE987" s="291"/>
      <c r="EF987" s="291"/>
      <c r="EG987" s="291"/>
      <c r="EH987" s="291"/>
      <c r="EI987" s="291"/>
      <c r="EJ987" s="291"/>
      <c r="EK987" s="291"/>
      <c r="EL987" s="291"/>
      <c r="EM987" s="291"/>
      <c r="EN987" s="291"/>
      <c r="EO987" s="291"/>
      <c r="EP987" s="291"/>
      <c r="EQ987" s="291"/>
      <c r="ER987" s="291"/>
      <c r="ES987" s="291"/>
      <c r="ET987" s="291"/>
      <c r="EU987" s="291"/>
      <c r="EV987" s="291"/>
      <c r="EW987" s="291"/>
      <c r="EX987" s="291"/>
      <c r="EY987" s="291"/>
      <c r="EZ987" s="291"/>
      <c r="FA987" s="291"/>
    </row>
    <row r="988" spans="1:157" s="292" customFormat="1" ht="20.25" customHeight="1">
      <c r="A988" s="291"/>
      <c r="H988" s="437"/>
      <c r="I988" s="437"/>
      <c r="J988" s="437"/>
      <c r="K988" s="437"/>
      <c r="N988" s="438"/>
      <c r="O988" s="291"/>
      <c r="P988" s="291"/>
      <c r="Q988" s="291"/>
      <c r="R988" s="291"/>
      <c r="S988" s="291"/>
      <c r="T988" s="291"/>
      <c r="U988" s="291"/>
      <c r="V988" s="291"/>
      <c r="W988" s="291"/>
      <c r="X988" s="291"/>
      <c r="Y988" s="291"/>
      <c r="Z988" s="291"/>
      <c r="AA988" s="291"/>
      <c r="AB988" s="291"/>
      <c r="AC988" s="291"/>
      <c r="AD988" s="291"/>
      <c r="AE988" s="291"/>
      <c r="AF988" s="291"/>
      <c r="AG988" s="291"/>
      <c r="AH988" s="291"/>
      <c r="AI988" s="291"/>
      <c r="AJ988" s="291"/>
      <c r="AK988" s="291"/>
      <c r="AL988" s="291"/>
      <c r="AM988" s="291"/>
      <c r="AN988" s="291"/>
      <c r="AO988" s="291"/>
      <c r="AP988" s="291"/>
      <c r="AQ988" s="291"/>
      <c r="AR988" s="291"/>
      <c r="AS988" s="291"/>
      <c r="AT988" s="291"/>
      <c r="AU988" s="291"/>
      <c r="AV988" s="291"/>
      <c r="AW988" s="291"/>
      <c r="AX988" s="291"/>
      <c r="AY988" s="291"/>
      <c r="AZ988" s="291"/>
      <c r="BA988" s="291"/>
      <c r="BB988" s="291"/>
      <c r="BC988" s="291"/>
      <c r="BD988" s="291"/>
      <c r="BE988" s="291"/>
      <c r="BF988" s="291"/>
      <c r="BG988" s="291"/>
      <c r="BH988" s="291"/>
      <c r="BI988" s="291"/>
      <c r="BJ988" s="291"/>
      <c r="BK988" s="291"/>
      <c r="BL988" s="291"/>
      <c r="BM988" s="291"/>
      <c r="BN988" s="291"/>
      <c r="BO988" s="291"/>
      <c r="BP988" s="291"/>
      <c r="BQ988" s="291"/>
      <c r="BR988" s="291"/>
      <c r="BS988" s="291"/>
      <c r="BT988" s="291"/>
      <c r="BU988" s="291"/>
      <c r="BV988" s="291"/>
      <c r="BW988" s="291"/>
      <c r="BX988" s="291"/>
      <c r="BY988" s="291"/>
      <c r="BZ988" s="291"/>
      <c r="CA988" s="291"/>
      <c r="CB988" s="291"/>
      <c r="CC988" s="291"/>
      <c r="CD988" s="291"/>
      <c r="CE988" s="291"/>
      <c r="CF988" s="291"/>
      <c r="CG988" s="291"/>
      <c r="CH988" s="291"/>
      <c r="CI988" s="291"/>
      <c r="CJ988" s="291"/>
      <c r="CK988" s="291"/>
      <c r="CL988" s="291"/>
      <c r="CM988" s="291"/>
      <c r="CN988" s="291"/>
      <c r="CO988" s="291"/>
      <c r="CP988" s="291"/>
      <c r="CQ988" s="291"/>
      <c r="CR988" s="291"/>
      <c r="CS988" s="291"/>
      <c r="CT988" s="291"/>
      <c r="CU988" s="291"/>
      <c r="CV988" s="291"/>
      <c r="CW988" s="291"/>
      <c r="CX988" s="291"/>
      <c r="CY988" s="291"/>
      <c r="CZ988" s="291"/>
      <c r="DA988" s="291"/>
      <c r="DB988" s="291"/>
      <c r="DC988" s="291"/>
      <c r="DD988" s="291"/>
      <c r="DE988" s="291"/>
      <c r="DF988" s="291"/>
      <c r="DG988" s="291"/>
      <c r="DH988" s="291"/>
      <c r="DI988" s="291"/>
      <c r="DJ988" s="291"/>
      <c r="DK988" s="291"/>
      <c r="DL988" s="291"/>
      <c r="DM988" s="291"/>
      <c r="DN988" s="291"/>
      <c r="DO988" s="291"/>
      <c r="DP988" s="291"/>
      <c r="DQ988" s="291"/>
      <c r="DR988" s="291"/>
      <c r="DS988" s="291"/>
      <c r="DT988" s="291"/>
      <c r="DU988" s="291"/>
      <c r="DV988" s="291"/>
      <c r="DW988" s="291"/>
      <c r="DX988" s="291"/>
      <c r="DY988" s="291"/>
      <c r="DZ988" s="291"/>
      <c r="EA988" s="291"/>
      <c r="EB988" s="291"/>
      <c r="EC988" s="291"/>
      <c r="ED988" s="291"/>
      <c r="EE988" s="291"/>
      <c r="EF988" s="291"/>
      <c r="EG988" s="291"/>
      <c r="EH988" s="291"/>
      <c r="EI988" s="291"/>
      <c r="EJ988" s="291"/>
      <c r="EK988" s="291"/>
      <c r="EL988" s="291"/>
      <c r="EM988" s="291"/>
      <c r="EN988" s="291"/>
      <c r="EO988" s="291"/>
      <c r="EP988" s="291"/>
      <c r="EQ988" s="291"/>
      <c r="ER988" s="291"/>
      <c r="ES988" s="291"/>
      <c r="ET988" s="291"/>
      <c r="EU988" s="291"/>
      <c r="EV988" s="291"/>
      <c r="EW988" s="291"/>
      <c r="EX988" s="291"/>
      <c r="EY988" s="291"/>
      <c r="EZ988" s="291"/>
      <c r="FA988" s="291"/>
    </row>
    <row r="989" spans="1:157" s="292" customFormat="1" ht="20.25" customHeight="1">
      <c r="A989" s="291"/>
      <c r="H989" s="437"/>
      <c r="I989" s="437"/>
      <c r="J989" s="437"/>
      <c r="K989" s="437"/>
      <c r="N989" s="438"/>
      <c r="O989" s="291"/>
      <c r="P989" s="291"/>
      <c r="Q989" s="291"/>
      <c r="R989" s="291"/>
      <c r="S989" s="291"/>
      <c r="T989" s="291"/>
      <c r="U989" s="291"/>
      <c r="V989" s="291"/>
      <c r="W989" s="291"/>
      <c r="X989" s="291"/>
      <c r="Y989" s="291"/>
      <c r="Z989" s="291"/>
      <c r="AA989" s="291"/>
      <c r="AB989" s="291"/>
      <c r="AC989" s="291"/>
      <c r="AD989" s="291"/>
      <c r="AE989" s="291"/>
      <c r="AF989" s="291"/>
      <c r="AG989" s="291"/>
      <c r="AH989" s="291"/>
      <c r="AI989" s="291"/>
      <c r="AJ989" s="291"/>
      <c r="AK989" s="291"/>
      <c r="AL989" s="291"/>
      <c r="AM989" s="291"/>
      <c r="AN989" s="291"/>
      <c r="AO989" s="291"/>
      <c r="AP989" s="291"/>
      <c r="AQ989" s="291"/>
      <c r="AR989" s="291"/>
      <c r="AS989" s="291"/>
      <c r="AT989" s="291"/>
      <c r="AU989" s="291"/>
      <c r="AV989" s="291"/>
      <c r="AW989" s="291"/>
      <c r="AX989" s="291"/>
      <c r="AY989" s="291"/>
      <c r="AZ989" s="291"/>
      <c r="BA989" s="291"/>
      <c r="BB989" s="291"/>
      <c r="BC989" s="291"/>
      <c r="BD989" s="291"/>
      <c r="BE989" s="291"/>
      <c r="BF989" s="291"/>
      <c r="BG989" s="291"/>
      <c r="BH989" s="291"/>
      <c r="BI989" s="291"/>
      <c r="BJ989" s="291"/>
      <c r="BK989" s="291"/>
      <c r="BL989" s="291"/>
      <c r="BM989" s="291"/>
      <c r="BN989" s="291"/>
      <c r="BO989" s="291"/>
      <c r="BP989" s="291"/>
      <c r="BQ989" s="291"/>
      <c r="BR989" s="291"/>
      <c r="BS989" s="291"/>
      <c r="BT989" s="291"/>
      <c r="BU989" s="291"/>
      <c r="BV989" s="291"/>
      <c r="BW989" s="291"/>
      <c r="BX989" s="291"/>
      <c r="BY989" s="291"/>
      <c r="BZ989" s="291"/>
      <c r="CA989" s="291"/>
      <c r="CB989" s="291"/>
      <c r="CC989" s="291"/>
      <c r="CD989" s="291"/>
      <c r="CE989" s="291"/>
      <c r="CF989" s="291"/>
      <c r="CG989" s="291"/>
      <c r="CH989" s="291"/>
      <c r="CI989" s="291"/>
      <c r="CJ989" s="291"/>
      <c r="CK989" s="291"/>
      <c r="CL989" s="291"/>
      <c r="CM989" s="291"/>
      <c r="CN989" s="291"/>
      <c r="CO989" s="291"/>
      <c r="CP989" s="291"/>
      <c r="CQ989" s="291"/>
      <c r="CR989" s="291"/>
      <c r="CS989" s="291"/>
      <c r="CT989" s="291"/>
      <c r="CU989" s="291"/>
      <c r="CV989" s="291"/>
      <c r="CW989" s="291"/>
      <c r="CX989" s="291"/>
      <c r="CY989" s="291"/>
      <c r="CZ989" s="291"/>
      <c r="DA989" s="291"/>
      <c r="DB989" s="291"/>
      <c r="DC989" s="291"/>
      <c r="DD989" s="291"/>
      <c r="DE989" s="291"/>
      <c r="DF989" s="291"/>
      <c r="DG989" s="291"/>
      <c r="DH989" s="291"/>
      <c r="DI989" s="291"/>
      <c r="DJ989" s="291"/>
      <c r="DK989" s="291"/>
      <c r="DL989" s="291"/>
      <c r="DM989" s="291"/>
      <c r="DN989" s="291"/>
      <c r="DO989" s="291"/>
      <c r="DP989" s="291"/>
      <c r="DQ989" s="291"/>
      <c r="DR989" s="291"/>
      <c r="DS989" s="291"/>
      <c r="DT989" s="291"/>
      <c r="DU989" s="291"/>
      <c r="DV989" s="291"/>
      <c r="DW989" s="291"/>
      <c r="DX989" s="291"/>
      <c r="DY989" s="291"/>
      <c r="DZ989" s="291"/>
      <c r="EA989" s="291"/>
      <c r="EB989" s="291"/>
      <c r="EC989" s="291"/>
      <c r="ED989" s="291"/>
      <c r="EE989" s="291"/>
      <c r="EF989" s="291"/>
      <c r="EG989" s="291"/>
      <c r="EH989" s="291"/>
      <c r="EI989" s="291"/>
      <c r="EJ989" s="291"/>
      <c r="EK989" s="291"/>
      <c r="EL989" s="291"/>
      <c r="EM989" s="291"/>
      <c r="EN989" s="291"/>
      <c r="EO989" s="291"/>
      <c r="EP989" s="291"/>
      <c r="EQ989" s="291"/>
      <c r="ER989" s="291"/>
      <c r="ES989" s="291"/>
      <c r="ET989" s="291"/>
      <c r="EU989" s="291"/>
      <c r="EV989" s="291"/>
      <c r="EW989" s="291"/>
      <c r="EX989" s="291"/>
      <c r="EY989" s="291"/>
      <c r="EZ989" s="291"/>
      <c r="FA989" s="291"/>
    </row>
    <row r="990" spans="1:157" s="292" customFormat="1" ht="20.25" customHeight="1">
      <c r="A990" s="291"/>
      <c r="H990" s="437"/>
      <c r="I990" s="437"/>
      <c r="J990" s="437"/>
      <c r="K990" s="437"/>
      <c r="N990" s="438"/>
      <c r="O990" s="291"/>
      <c r="P990" s="291"/>
      <c r="Q990" s="291"/>
      <c r="R990" s="291"/>
      <c r="S990" s="291"/>
      <c r="T990" s="291"/>
      <c r="U990" s="291"/>
      <c r="V990" s="291"/>
      <c r="W990" s="291"/>
      <c r="X990" s="291"/>
      <c r="Y990" s="291"/>
      <c r="Z990" s="291"/>
      <c r="AA990" s="291"/>
      <c r="AB990" s="291"/>
      <c r="AC990" s="291"/>
      <c r="AD990" s="291"/>
      <c r="AE990" s="291"/>
      <c r="AF990" s="291"/>
      <c r="AG990" s="291"/>
      <c r="AH990" s="291"/>
      <c r="AI990" s="291"/>
      <c r="AJ990" s="291"/>
      <c r="AK990" s="291"/>
      <c r="AL990" s="291"/>
      <c r="AM990" s="291"/>
      <c r="AN990" s="291"/>
      <c r="AO990" s="291"/>
      <c r="AP990" s="291"/>
      <c r="AQ990" s="291"/>
      <c r="AR990" s="291"/>
      <c r="AS990" s="291"/>
      <c r="AT990" s="291"/>
      <c r="AU990" s="291"/>
      <c r="AV990" s="291"/>
      <c r="AW990" s="291"/>
      <c r="AX990" s="291"/>
      <c r="AY990" s="291"/>
      <c r="AZ990" s="291"/>
      <c r="BA990" s="291"/>
      <c r="BB990" s="291"/>
      <c r="BC990" s="291"/>
      <c r="BD990" s="291"/>
      <c r="BE990" s="291"/>
      <c r="BF990" s="291"/>
      <c r="BG990" s="291"/>
      <c r="BH990" s="291"/>
      <c r="BI990" s="291"/>
      <c r="BJ990" s="291"/>
      <c r="BK990" s="291"/>
      <c r="BL990" s="291"/>
      <c r="BM990" s="291"/>
      <c r="BN990" s="291"/>
      <c r="BO990" s="291"/>
      <c r="BP990" s="291"/>
      <c r="BQ990" s="291"/>
      <c r="BR990" s="291"/>
      <c r="BS990" s="291"/>
      <c r="BT990" s="291"/>
      <c r="BU990" s="291"/>
      <c r="BV990" s="291"/>
      <c r="BW990" s="291"/>
      <c r="BX990" s="291"/>
      <c r="BY990" s="291"/>
      <c r="BZ990" s="291"/>
      <c r="CA990" s="291"/>
      <c r="CB990" s="291"/>
      <c r="CC990" s="291"/>
      <c r="CD990" s="291"/>
      <c r="CE990" s="291"/>
      <c r="CF990" s="291"/>
      <c r="CG990" s="291"/>
      <c r="CH990" s="291"/>
      <c r="CI990" s="291"/>
      <c r="CJ990" s="291"/>
      <c r="CK990" s="291"/>
      <c r="CL990" s="291"/>
      <c r="CM990" s="291"/>
      <c r="CN990" s="291"/>
      <c r="CO990" s="291"/>
      <c r="CP990" s="291"/>
      <c r="CQ990" s="291"/>
      <c r="CR990" s="291"/>
      <c r="CS990" s="291"/>
      <c r="CT990" s="291"/>
      <c r="CU990" s="291"/>
      <c r="CV990" s="291"/>
      <c r="CW990" s="291"/>
      <c r="CX990" s="291"/>
      <c r="CY990" s="291"/>
      <c r="CZ990" s="291"/>
      <c r="DA990" s="291"/>
      <c r="DB990" s="291"/>
      <c r="DC990" s="291"/>
      <c r="DD990" s="291"/>
      <c r="DE990" s="291"/>
      <c r="DF990" s="291"/>
      <c r="DG990" s="291"/>
      <c r="DH990" s="291"/>
      <c r="DI990" s="291"/>
      <c r="DJ990" s="291"/>
      <c r="DK990" s="291"/>
      <c r="DL990" s="291"/>
      <c r="DM990" s="291"/>
      <c r="DN990" s="291"/>
      <c r="DO990" s="291"/>
      <c r="DP990" s="291"/>
      <c r="DQ990" s="291"/>
      <c r="DR990" s="291"/>
      <c r="DS990" s="291"/>
      <c r="DT990" s="291"/>
      <c r="DU990" s="291"/>
      <c r="DV990" s="291"/>
      <c r="DW990" s="291"/>
      <c r="DX990" s="291"/>
      <c r="DY990" s="291"/>
      <c r="DZ990" s="291"/>
      <c r="EA990" s="291"/>
      <c r="EB990" s="291"/>
      <c r="EC990" s="291"/>
      <c r="ED990" s="291"/>
      <c r="EE990" s="291"/>
      <c r="EF990" s="291"/>
      <c r="EG990" s="291"/>
      <c r="EH990" s="291"/>
      <c r="EI990" s="291"/>
      <c r="EJ990" s="291"/>
      <c r="EK990" s="291"/>
      <c r="EL990" s="291"/>
      <c r="EM990" s="291"/>
      <c r="EN990" s="291"/>
      <c r="EO990" s="291"/>
      <c r="EP990" s="291"/>
      <c r="EQ990" s="291"/>
      <c r="ER990" s="291"/>
      <c r="ES990" s="291"/>
      <c r="ET990" s="291"/>
      <c r="EU990" s="291"/>
      <c r="EV990" s="291"/>
      <c r="EW990" s="291"/>
      <c r="EX990" s="291"/>
      <c r="EY990" s="291"/>
      <c r="EZ990" s="291"/>
      <c r="FA990" s="291"/>
    </row>
    <row r="991" spans="1:157" s="292" customFormat="1" ht="20.25" customHeight="1">
      <c r="A991" s="291"/>
      <c r="H991" s="437"/>
      <c r="I991" s="437"/>
      <c r="J991" s="437"/>
      <c r="K991" s="437"/>
      <c r="N991" s="438"/>
      <c r="O991" s="291"/>
      <c r="P991" s="291"/>
      <c r="Q991" s="291"/>
      <c r="R991" s="291"/>
      <c r="S991" s="291"/>
      <c r="T991" s="291"/>
      <c r="U991" s="291"/>
      <c r="V991" s="291"/>
      <c r="W991" s="291"/>
      <c r="X991" s="291"/>
      <c r="Y991" s="291"/>
      <c r="Z991" s="291"/>
      <c r="AA991" s="291"/>
      <c r="AB991" s="291"/>
      <c r="AC991" s="291"/>
      <c r="AD991" s="291"/>
      <c r="AE991" s="291"/>
      <c r="AF991" s="291"/>
      <c r="AG991" s="291"/>
      <c r="AH991" s="291"/>
      <c r="AI991" s="291"/>
      <c r="AJ991" s="291"/>
      <c r="AK991" s="291"/>
      <c r="AL991" s="291"/>
      <c r="AM991" s="291"/>
      <c r="AN991" s="291"/>
      <c r="AO991" s="291"/>
      <c r="AP991" s="291"/>
      <c r="AQ991" s="291"/>
      <c r="AR991" s="291"/>
      <c r="AS991" s="291"/>
      <c r="AT991" s="291"/>
      <c r="AU991" s="291"/>
      <c r="AV991" s="291"/>
      <c r="AW991" s="291"/>
      <c r="AX991" s="291"/>
      <c r="AY991" s="291"/>
      <c r="AZ991" s="291"/>
      <c r="BA991" s="291"/>
      <c r="BB991" s="291"/>
      <c r="BC991" s="291"/>
      <c r="BD991" s="291"/>
      <c r="BE991" s="291"/>
      <c r="BF991" s="291"/>
      <c r="BG991" s="291"/>
      <c r="BH991" s="291"/>
      <c r="BI991" s="291"/>
      <c r="BJ991" s="291"/>
      <c r="BK991" s="291"/>
      <c r="BL991" s="291"/>
      <c r="BM991" s="291"/>
      <c r="BN991" s="291"/>
      <c r="BO991" s="291"/>
      <c r="BP991" s="291"/>
      <c r="BQ991" s="291"/>
      <c r="BR991" s="291"/>
      <c r="BS991" s="291"/>
      <c r="BT991" s="291"/>
      <c r="BU991" s="291"/>
      <c r="BV991" s="291"/>
      <c r="BW991" s="291"/>
      <c r="BX991" s="291"/>
      <c r="BY991" s="291"/>
      <c r="BZ991" s="291"/>
      <c r="CA991" s="291"/>
      <c r="CB991" s="291"/>
      <c r="CC991" s="291"/>
      <c r="CD991" s="291"/>
      <c r="CE991" s="291"/>
      <c r="CF991" s="291"/>
      <c r="CG991" s="291"/>
      <c r="CH991" s="291"/>
      <c r="CI991" s="291"/>
      <c r="CJ991" s="291"/>
      <c r="CK991" s="291"/>
      <c r="CL991" s="291"/>
      <c r="CM991" s="291"/>
      <c r="CN991" s="291"/>
      <c r="CO991" s="291"/>
      <c r="CP991" s="291"/>
      <c r="CQ991" s="291"/>
      <c r="CR991" s="291"/>
      <c r="CS991" s="291"/>
      <c r="CT991" s="291"/>
      <c r="CU991" s="291"/>
      <c r="CV991" s="291"/>
      <c r="CW991" s="291"/>
      <c r="CX991" s="291"/>
      <c r="CY991" s="291"/>
      <c r="CZ991" s="291"/>
      <c r="DA991" s="291"/>
      <c r="DB991" s="291"/>
      <c r="DC991" s="291"/>
      <c r="DD991" s="291"/>
      <c r="DE991" s="291"/>
      <c r="DF991" s="291"/>
      <c r="DG991" s="291"/>
      <c r="DH991" s="291"/>
      <c r="DI991" s="291"/>
      <c r="DJ991" s="291"/>
      <c r="DK991" s="291"/>
      <c r="DL991" s="291"/>
      <c r="DM991" s="291"/>
      <c r="DN991" s="291"/>
      <c r="DO991" s="291"/>
      <c r="DP991" s="291"/>
      <c r="DQ991" s="291"/>
      <c r="DR991" s="291"/>
      <c r="DS991" s="291"/>
      <c r="DT991" s="291"/>
      <c r="DU991" s="291"/>
      <c r="DV991" s="291"/>
      <c r="DW991" s="291"/>
      <c r="DX991" s="291"/>
      <c r="DY991" s="291"/>
      <c r="DZ991" s="291"/>
      <c r="EA991" s="291"/>
      <c r="EB991" s="291"/>
      <c r="EC991" s="291"/>
      <c r="ED991" s="291"/>
      <c r="EE991" s="291"/>
      <c r="EF991" s="291"/>
      <c r="EG991" s="291"/>
      <c r="EH991" s="291"/>
      <c r="EI991" s="291"/>
      <c r="EJ991" s="291"/>
      <c r="EK991" s="291"/>
      <c r="EL991" s="291"/>
      <c r="EM991" s="291"/>
      <c r="EN991" s="291"/>
      <c r="EO991" s="291"/>
      <c r="EP991" s="291"/>
      <c r="EQ991" s="291"/>
      <c r="ER991" s="291"/>
      <c r="ES991" s="291"/>
      <c r="ET991" s="291"/>
      <c r="EU991" s="291"/>
      <c r="EV991" s="291"/>
      <c r="EW991" s="291"/>
      <c r="EX991" s="291"/>
      <c r="EY991" s="291"/>
      <c r="EZ991" s="291"/>
      <c r="FA991" s="291"/>
    </row>
    <row r="992" spans="1:157" s="292" customFormat="1" ht="20.25" customHeight="1">
      <c r="A992" s="291"/>
      <c r="H992" s="437"/>
      <c r="I992" s="437"/>
      <c r="J992" s="437"/>
      <c r="K992" s="437"/>
      <c r="N992" s="438"/>
      <c r="O992" s="291"/>
      <c r="P992" s="291"/>
      <c r="Q992" s="291"/>
      <c r="R992" s="291"/>
      <c r="S992" s="291"/>
      <c r="T992" s="291"/>
      <c r="U992" s="291"/>
      <c r="V992" s="291"/>
      <c r="W992" s="291"/>
      <c r="X992" s="291"/>
      <c r="Y992" s="291"/>
      <c r="Z992" s="291"/>
      <c r="AA992" s="291"/>
      <c r="AB992" s="291"/>
      <c r="AC992" s="291"/>
      <c r="AD992" s="291"/>
      <c r="AE992" s="291"/>
      <c r="AF992" s="291"/>
      <c r="AG992" s="291"/>
      <c r="AH992" s="291"/>
      <c r="AI992" s="291"/>
      <c r="AJ992" s="291"/>
      <c r="AK992" s="291"/>
      <c r="AL992" s="291"/>
      <c r="AM992" s="291"/>
      <c r="AN992" s="291"/>
      <c r="AO992" s="291"/>
      <c r="AP992" s="291"/>
      <c r="AQ992" s="291"/>
      <c r="AR992" s="291"/>
      <c r="AS992" s="291"/>
      <c r="AT992" s="291"/>
      <c r="AU992" s="291"/>
      <c r="AV992" s="291"/>
      <c r="AW992" s="291"/>
      <c r="AX992" s="291"/>
      <c r="AY992" s="291"/>
      <c r="AZ992" s="291"/>
      <c r="BA992" s="291"/>
      <c r="BB992" s="291"/>
      <c r="BC992" s="291"/>
      <c r="BD992" s="291"/>
      <c r="BE992" s="291"/>
      <c r="BF992" s="291"/>
      <c r="BG992" s="291"/>
      <c r="BH992" s="291"/>
      <c r="BI992" s="291"/>
      <c r="BJ992" s="291"/>
      <c r="BK992" s="291"/>
      <c r="BL992" s="291"/>
      <c r="BM992" s="291"/>
      <c r="BN992" s="291"/>
      <c r="BO992" s="291"/>
      <c r="BP992" s="291"/>
      <c r="BQ992" s="291"/>
      <c r="BR992" s="291"/>
      <c r="BS992" s="291"/>
      <c r="BT992" s="291"/>
      <c r="BU992" s="291"/>
      <c r="BV992" s="291"/>
      <c r="BW992" s="291"/>
      <c r="BX992" s="291"/>
      <c r="BY992" s="291"/>
      <c r="BZ992" s="291"/>
      <c r="CA992" s="291"/>
      <c r="CB992" s="291"/>
      <c r="CC992" s="291"/>
      <c r="CD992" s="291"/>
      <c r="CE992" s="291"/>
      <c r="CF992" s="291"/>
      <c r="CG992" s="291"/>
      <c r="CH992" s="291"/>
      <c r="CI992" s="291"/>
      <c r="CJ992" s="291"/>
      <c r="CK992" s="291"/>
      <c r="CL992" s="291"/>
      <c r="CM992" s="291"/>
      <c r="CN992" s="291"/>
      <c r="CO992" s="291"/>
      <c r="CP992" s="291"/>
      <c r="CQ992" s="291"/>
      <c r="CR992" s="291"/>
      <c r="CS992" s="291"/>
      <c r="CT992" s="291"/>
      <c r="CU992" s="291"/>
      <c r="CV992" s="291"/>
      <c r="CW992" s="291"/>
      <c r="CX992" s="291"/>
      <c r="CY992" s="291"/>
      <c r="CZ992" s="291"/>
      <c r="DA992" s="291"/>
      <c r="DB992" s="291"/>
      <c r="DC992" s="291"/>
      <c r="DD992" s="291"/>
      <c r="DE992" s="291"/>
      <c r="DF992" s="291"/>
      <c r="DG992" s="291"/>
      <c r="DH992" s="291"/>
      <c r="DI992" s="291"/>
      <c r="DJ992" s="291"/>
      <c r="DK992" s="291"/>
      <c r="DL992" s="291"/>
      <c r="DM992" s="291"/>
      <c r="DN992" s="291"/>
      <c r="DO992" s="291"/>
      <c r="DP992" s="291"/>
      <c r="DQ992" s="291"/>
      <c r="DR992" s="291"/>
      <c r="DS992" s="291"/>
      <c r="DT992" s="291"/>
      <c r="DU992" s="291"/>
      <c r="DV992" s="291"/>
      <c r="DW992" s="291"/>
      <c r="DX992" s="291"/>
      <c r="DY992" s="291"/>
      <c r="DZ992" s="291"/>
      <c r="EA992" s="291"/>
      <c r="EB992" s="291"/>
      <c r="EC992" s="291"/>
      <c r="ED992" s="291"/>
      <c r="EE992" s="291"/>
      <c r="EF992" s="291"/>
      <c r="EG992" s="291"/>
      <c r="EH992" s="291"/>
      <c r="EI992" s="291"/>
      <c r="EJ992" s="291"/>
      <c r="EK992" s="291"/>
      <c r="EL992" s="291"/>
      <c r="EM992" s="291"/>
      <c r="EN992" s="291"/>
      <c r="EO992" s="291"/>
      <c r="EP992" s="291"/>
      <c r="EQ992" s="291"/>
      <c r="ER992" s="291"/>
      <c r="ES992" s="291"/>
      <c r="ET992" s="291"/>
      <c r="EU992" s="291"/>
      <c r="EV992" s="291"/>
      <c r="EW992" s="291"/>
      <c r="EX992" s="291"/>
      <c r="EY992" s="291"/>
      <c r="EZ992" s="291"/>
      <c r="FA992" s="291"/>
    </row>
    <row r="993" spans="1:157" s="292" customFormat="1" ht="20.25" customHeight="1">
      <c r="A993" s="291"/>
      <c r="H993" s="437"/>
      <c r="I993" s="437"/>
      <c r="J993" s="437"/>
      <c r="K993" s="437"/>
      <c r="N993" s="438"/>
      <c r="O993" s="291"/>
      <c r="P993" s="291"/>
      <c r="Q993" s="291"/>
      <c r="R993" s="291"/>
      <c r="S993" s="291"/>
      <c r="T993" s="291"/>
      <c r="U993" s="291"/>
      <c r="V993" s="291"/>
      <c r="W993" s="291"/>
      <c r="X993" s="291"/>
      <c r="Y993" s="291"/>
      <c r="Z993" s="291"/>
      <c r="AA993" s="291"/>
      <c r="AB993" s="291"/>
      <c r="AC993" s="291"/>
      <c r="AD993" s="291"/>
      <c r="AE993" s="291"/>
      <c r="AF993" s="291"/>
      <c r="AG993" s="291"/>
      <c r="AH993" s="291"/>
      <c r="AI993" s="291"/>
      <c r="AJ993" s="291"/>
      <c r="AK993" s="291"/>
      <c r="AL993" s="291"/>
      <c r="AM993" s="291"/>
      <c r="AN993" s="291"/>
      <c r="AO993" s="291"/>
      <c r="AP993" s="291"/>
      <c r="AQ993" s="291"/>
      <c r="AR993" s="291"/>
      <c r="AS993" s="291"/>
      <c r="AT993" s="291"/>
      <c r="AU993" s="291"/>
      <c r="AV993" s="291"/>
      <c r="AW993" s="291"/>
      <c r="AX993" s="291"/>
      <c r="AY993" s="291"/>
      <c r="AZ993" s="291"/>
      <c r="BA993" s="291"/>
      <c r="BB993" s="291"/>
      <c r="BC993" s="291"/>
      <c r="BD993" s="291"/>
      <c r="BE993" s="291"/>
      <c r="BF993" s="291"/>
      <c r="BG993" s="291"/>
      <c r="BH993" s="291"/>
      <c r="BI993" s="291"/>
      <c r="BJ993" s="291"/>
      <c r="BK993" s="291"/>
      <c r="BL993" s="291"/>
      <c r="BM993" s="291"/>
      <c r="BN993" s="291"/>
      <c r="BO993" s="291"/>
      <c r="BP993" s="291"/>
      <c r="BQ993" s="291"/>
      <c r="BR993" s="291"/>
      <c r="BS993" s="291"/>
      <c r="BT993" s="291"/>
      <c r="BU993" s="291"/>
      <c r="BV993" s="291"/>
      <c r="BW993" s="291"/>
      <c r="BX993" s="291"/>
      <c r="BY993" s="291"/>
      <c r="BZ993" s="291"/>
      <c r="CA993" s="291"/>
      <c r="CB993" s="291"/>
      <c r="CC993" s="291"/>
      <c r="CD993" s="291"/>
      <c r="CE993" s="291"/>
      <c r="CF993" s="291"/>
      <c r="CG993" s="291"/>
      <c r="CH993" s="291"/>
      <c r="CI993" s="291"/>
      <c r="CJ993" s="291"/>
      <c r="CK993" s="291"/>
      <c r="CL993" s="291"/>
      <c r="CM993" s="291"/>
      <c r="CN993" s="291"/>
      <c r="CO993" s="291"/>
      <c r="CP993" s="291"/>
      <c r="CQ993" s="291"/>
      <c r="CR993" s="291"/>
      <c r="CS993" s="291"/>
      <c r="CT993" s="291"/>
      <c r="CU993" s="291"/>
      <c r="CV993" s="291"/>
      <c r="CW993" s="291"/>
      <c r="CX993" s="291"/>
      <c r="CY993" s="291"/>
      <c r="CZ993" s="291"/>
      <c r="DA993" s="291"/>
      <c r="DB993" s="291"/>
      <c r="DC993" s="291"/>
      <c r="DD993" s="291"/>
      <c r="DE993" s="291"/>
      <c r="DF993" s="291"/>
      <c r="DG993" s="291"/>
      <c r="DH993" s="291"/>
      <c r="DI993" s="291"/>
      <c r="DJ993" s="291"/>
      <c r="DK993" s="291"/>
      <c r="DL993" s="291"/>
      <c r="DM993" s="291"/>
      <c r="DN993" s="291"/>
      <c r="DO993" s="291"/>
      <c r="DP993" s="291"/>
      <c r="DQ993" s="291"/>
      <c r="DR993" s="291"/>
      <c r="DS993" s="291"/>
      <c r="DT993" s="291"/>
      <c r="DU993" s="291"/>
      <c r="DV993" s="291"/>
      <c r="DW993" s="291"/>
      <c r="DX993" s="291"/>
      <c r="DY993" s="291"/>
      <c r="DZ993" s="291"/>
      <c r="EA993" s="291"/>
      <c r="EB993" s="291"/>
      <c r="EC993" s="291"/>
      <c r="ED993" s="291"/>
      <c r="EE993" s="291"/>
      <c r="EF993" s="291"/>
      <c r="EG993" s="291"/>
      <c r="EH993" s="291"/>
      <c r="EI993" s="291"/>
      <c r="EJ993" s="291"/>
      <c r="EK993" s="291"/>
      <c r="EL993" s="291"/>
      <c r="EM993" s="291"/>
      <c r="EN993" s="291"/>
      <c r="EO993" s="291"/>
      <c r="EP993" s="291"/>
      <c r="EQ993" s="291"/>
      <c r="ER993" s="291"/>
      <c r="ES993" s="291"/>
      <c r="ET993" s="291"/>
      <c r="EU993" s="291"/>
      <c r="EV993" s="291"/>
      <c r="EW993" s="291"/>
      <c r="EX993" s="291"/>
      <c r="EY993" s="291"/>
      <c r="EZ993" s="291"/>
      <c r="FA993" s="291"/>
    </row>
    <row r="994" spans="1:157" s="292" customFormat="1" ht="20.25" customHeight="1">
      <c r="A994" s="291"/>
      <c r="H994" s="437"/>
      <c r="I994" s="437"/>
      <c r="J994" s="437"/>
      <c r="K994" s="437"/>
      <c r="N994" s="438"/>
      <c r="O994" s="291"/>
      <c r="P994" s="291"/>
      <c r="Q994" s="291"/>
      <c r="R994" s="291"/>
      <c r="S994" s="291"/>
      <c r="T994" s="291"/>
      <c r="U994" s="291"/>
      <c r="V994" s="291"/>
      <c r="W994" s="291"/>
      <c r="X994" s="291"/>
      <c r="Y994" s="291"/>
      <c r="Z994" s="291"/>
      <c r="AA994" s="291"/>
      <c r="AB994" s="291"/>
      <c r="AC994" s="291"/>
      <c r="AD994" s="291"/>
      <c r="AE994" s="291"/>
      <c r="AF994" s="291"/>
      <c r="AG994" s="291"/>
      <c r="AH994" s="291"/>
      <c r="AI994" s="291"/>
      <c r="AJ994" s="291"/>
      <c r="AK994" s="291"/>
      <c r="AL994" s="291"/>
      <c r="AM994" s="291"/>
      <c r="AN994" s="291"/>
      <c r="AO994" s="291"/>
      <c r="AP994" s="291"/>
      <c r="AQ994" s="291"/>
      <c r="AR994" s="291"/>
      <c r="AS994" s="291"/>
      <c r="AT994" s="291"/>
      <c r="AU994" s="291"/>
      <c r="AV994" s="291"/>
      <c r="AW994" s="291"/>
      <c r="AX994" s="291"/>
      <c r="AY994" s="291"/>
      <c r="AZ994" s="291"/>
      <c r="BA994" s="291"/>
      <c r="BB994" s="291"/>
      <c r="BC994" s="291"/>
      <c r="BD994" s="291"/>
      <c r="BE994" s="291"/>
      <c r="BF994" s="291"/>
      <c r="BG994" s="291"/>
      <c r="BH994" s="291"/>
      <c r="BI994" s="291"/>
      <c r="BJ994" s="291"/>
      <c r="BK994" s="291"/>
      <c r="BL994" s="291"/>
      <c r="BM994" s="291"/>
      <c r="BN994" s="291"/>
      <c r="BO994" s="291"/>
      <c r="BP994" s="291"/>
      <c r="BQ994" s="291"/>
      <c r="BR994" s="291"/>
      <c r="BS994" s="291"/>
      <c r="BT994" s="291"/>
      <c r="BU994" s="291"/>
      <c r="BV994" s="291"/>
      <c r="BW994" s="291"/>
      <c r="BX994" s="291"/>
      <c r="BY994" s="291"/>
      <c r="BZ994" s="291"/>
      <c r="CA994" s="291"/>
      <c r="CB994" s="291"/>
      <c r="CC994" s="291"/>
      <c r="CD994" s="291"/>
      <c r="CE994" s="291"/>
      <c r="CF994" s="291"/>
      <c r="CG994" s="291"/>
      <c r="CH994" s="291"/>
      <c r="CI994" s="291"/>
      <c r="CJ994" s="291"/>
      <c r="CK994" s="291"/>
      <c r="CL994" s="291"/>
      <c r="CM994" s="291"/>
      <c r="CN994" s="291"/>
      <c r="CO994" s="291"/>
      <c r="CP994" s="291"/>
      <c r="CQ994" s="291"/>
      <c r="CR994" s="291"/>
      <c r="CS994" s="291"/>
      <c r="CT994" s="291"/>
      <c r="CU994" s="291"/>
      <c r="CV994" s="291"/>
      <c r="CW994" s="291"/>
      <c r="CX994" s="291"/>
      <c r="CY994" s="291"/>
      <c r="CZ994" s="291"/>
      <c r="DA994" s="291"/>
      <c r="DB994" s="291"/>
      <c r="DC994" s="291"/>
      <c r="DD994" s="291"/>
      <c r="DE994" s="291"/>
      <c r="DF994" s="291"/>
      <c r="DG994" s="291"/>
      <c r="DH994" s="291"/>
      <c r="DI994" s="291"/>
      <c r="DJ994" s="291"/>
      <c r="DK994" s="291"/>
      <c r="DL994" s="291"/>
      <c r="DM994" s="291"/>
      <c r="DN994" s="291"/>
      <c r="DO994" s="291"/>
      <c r="DP994" s="291"/>
      <c r="DQ994" s="291"/>
      <c r="DR994" s="291"/>
      <c r="DS994" s="291"/>
      <c r="DT994" s="291"/>
      <c r="DU994" s="291"/>
      <c r="DV994" s="291"/>
      <c r="DW994" s="291"/>
      <c r="DX994" s="291"/>
      <c r="DY994" s="291"/>
      <c r="DZ994" s="291"/>
      <c r="EA994" s="291"/>
      <c r="EB994" s="291"/>
      <c r="EC994" s="291"/>
      <c r="ED994" s="291"/>
      <c r="EE994" s="291"/>
      <c r="EF994" s="291"/>
      <c r="EG994" s="291"/>
      <c r="EH994" s="291"/>
      <c r="EI994" s="291"/>
      <c r="EJ994" s="291"/>
      <c r="EK994" s="291"/>
      <c r="EL994" s="291"/>
      <c r="EM994" s="291"/>
      <c r="EN994" s="291"/>
      <c r="EO994" s="291"/>
      <c r="EP994" s="291"/>
      <c r="EQ994" s="291"/>
      <c r="ER994" s="291"/>
      <c r="ES994" s="291"/>
      <c r="ET994" s="291"/>
      <c r="EU994" s="291"/>
      <c r="EV994" s="291"/>
      <c r="EW994" s="291"/>
      <c r="EX994" s="291"/>
      <c r="EY994" s="291"/>
      <c r="EZ994" s="291"/>
      <c r="FA994" s="291"/>
    </row>
    <row r="995" spans="1:157" s="292" customFormat="1" ht="20.25" customHeight="1">
      <c r="A995" s="291"/>
      <c r="H995" s="437"/>
      <c r="I995" s="437"/>
      <c r="J995" s="437"/>
      <c r="K995" s="437"/>
      <c r="N995" s="438"/>
      <c r="O995" s="291"/>
      <c r="P995" s="291"/>
      <c r="Q995" s="291"/>
      <c r="R995" s="291"/>
      <c r="S995" s="291"/>
      <c r="T995" s="291"/>
      <c r="U995" s="291"/>
      <c r="V995" s="291"/>
      <c r="W995" s="291"/>
      <c r="X995" s="291"/>
      <c r="Y995" s="291"/>
      <c r="Z995" s="291"/>
      <c r="AA995" s="291"/>
      <c r="AB995" s="291"/>
      <c r="AC995" s="291"/>
      <c r="AD995" s="291"/>
      <c r="AE995" s="291"/>
      <c r="AF995" s="291"/>
      <c r="AG995" s="291"/>
      <c r="AH995" s="291"/>
      <c r="AI995" s="291"/>
      <c r="AJ995" s="291"/>
      <c r="AK995" s="291"/>
      <c r="AL995" s="291"/>
      <c r="AM995" s="291"/>
      <c r="AN995" s="291"/>
      <c r="AO995" s="291"/>
      <c r="AP995" s="291"/>
      <c r="AQ995" s="291"/>
      <c r="AR995" s="291"/>
      <c r="AS995" s="291"/>
      <c r="AT995" s="291"/>
      <c r="AU995" s="291"/>
      <c r="AV995" s="291"/>
      <c r="AW995" s="291"/>
      <c r="AX995" s="291"/>
      <c r="AY995" s="291"/>
      <c r="AZ995" s="291"/>
      <c r="BA995" s="291"/>
      <c r="BB995" s="291"/>
      <c r="BC995" s="291"/>
      <c r="BD995" s="291"/>
      <c r="BE995" s="291"/>
      <c r="BF995" s="291"/>
      <c r="BG995" s="291"/>
      <c r="BH995" s="291"/>
      <c r="BI995" s="291"/>
      <c r="BJ995" s="291"/>
      <c r="BK995" s="291"/>
      <c r="BL995" s="291"/>
      <c r="BM995" s="291"/>
      <c r="BN995" s="291"/>
      <c r="BO995" s="291"/>
      <c r="BP995" s="291"/>
      <c r="BQ995" s="291"/>
      <c r="BR995" s="291"/>
      <c r="BS995" s="291"/>
      <c r="BT995" s="291"/>
      <c r="BU995" s="291"/>
      <c r="BV995" s="291"/>
      <c r="BW995" s="291"/>
      <c r="BX995" s="291"/>
      <c r="BY995" s="291"/>
      <c r="BZ995" s="291"/>
      <c r="CA995" s="291"/>
      <c r="CB995" s="291"/>
      <c r="CC995" s="291"/>
      <c r="CD995" s="291"/>
      <c r="CE995" s="291"/>
      <c r="CF995" s="291"/>
      <c r="CG995" s="291"/>
      <c r="CH995" s="291"/>
      <c r="CI995" s="291"/>
      <c r="CJ995" s="291"/>
      <c r="CK995" s="291"/>
      <c r="CL995" s="291"/>
      <c r="CM995" s="291"/>
      <c r="CN995" s="291"/>
      <c r="CO995" s="291"/>
      <c r="CP995" s="291"/>
      <c r="CQ995" s="291"/>
      <c r="CR995" s="291"/>
      <c r="CS995" s="291"/>
      <c r="CT995" s="291"/>
      <c r="CU995" s="291"/>
      <c r="CV995" s="291"/>
      <c r="CW995" s="291"/>
      <c r="CX995" s="291"/>
      <c r="CY995" s="291"/>
      <c r="CZ995" s="291"/>
      <c r="DA995" s="291"/>
      <c r="DB995" s="291"/>
      <c r="DC995" s="291"/>
      <c r="DD995" s="291"/>
      <c r="DE995" s="291"/>
      <c r="DF995" s="291"/>
      <c r="DG995" s="291"/>
      <c r="DH995" s="291"/>
      <c r="DI995" s="291"/>
      <c r="DJ995" s="291"/>
      <c r="DK995" s="291"/>
      <c r="DL995" s="291"/>
      <c r="DM995" s="291"/>
      <c r="DN995" s="291"/>
      <c r="DO995" s="291"/>
      <c r="DP995" s="291"/>
      <c r="DQ995" s="291"/>
      <c r="DR995" s="291"/>
      <c r="DS995" s="291"/>
      <c r="DT995" s="291"/>
      <c r="DU995" s="291"/>
      <c r="DV995" s="291"/>
      <c r="DW995" s="291"/>
      <c r="DX995" s="291"/>
      <c r="DY995" s="291"/>
      <c r="DZ995" s="291"/>
      <c r="EA995" s="291"/>
      <c r="EB995" s="291"/>
      <c r="EC995" s="291"/>
      <c r="ED995" s="291"/>
      <c r="EE995" s="291"/>
      <c r="EF995" s="291"/>
      <c r="EG995" s="291"/>
      <c r="EH995" s="291"/>
      <c r="EI995" s="291"/>
      <c r="EJ995" s="291"/>
      <c r="EK995" s="291"/>
      <c r="EL995" s="291"/>
      <c r="EM995" s="291"/>
      <c r="EN995" s="291"/>
      <c r="EO995" s="291"/>
      <c r="EP995" s="291"/>
      <c r="EQ995" s="291"/>
      <c r="ER995" s="291"/>
      <c r="ES995" s="291"/>
      <c r="ET995" s="291"/>
      <c r="EU995" s="291"/>
      <c r="EV995" s="291"/>
      <c r="EW995" s="291"/>
      <c r="EX995" s="291"/>
      <c r="EY995" s="291"/>
      <c r="EZ995" s="291"/>
      <c r="FA995" s="291"/>
    </row>
    <row r="996" spans="1:157" s="292" customFormat="1" ht="20.25" customHeight="1">
      <c r="A996" s="291"/>
      <c r="H996" s="437"/>
      <c r="I996" s="437"/>
      <c r="J996" s="437"/>
      <c r="K996" s="437"/>
      <c r="N996" s="438"/>
      <c r="O996" s="291"/>
      <c r="P996" s="291"/>
      <c r="Q996" s="291"/>
      <c r="R996" s="291"/>
      <c r="S996" s="291"/>
      <c r="T996" s="291"/>
      <c r="U996" s="291"/>
      <c r="V996" s="291"/>
      <c r="W996" s="291"/>
      <c r="X996" s="291"/>
      <c r="Y996" s="291"/>
      <c r="Z996" s="291"/>
      <c r="AA996" s="291"/>
      <c r="AB996" s="291"/>
      <c r="AC996" s="291"/>
      <c r="AD996" s="291"/>
      <c r="AE996" s="291"/>
      <c r="AF996" s="291"/>
      <c r="AG996" s="291"/>
      <c r="AH996" s="291"/>
      <c r="AI996" s="291"/>
      <c r="AJ996" s="291"/>
      <c r="AK996" s="291"/>
      <c r="AL996" s="291"/>
      <c r="AM996" s="291"/>
      <c r="AN996" s="291"/>
      <c r="AO996" s="291"/>
      <c r="AP996" s="291"/>
      <c r="AQ996" s="291"/>
      <c r="AR996" s="291"/>
      <c r="AS996" s="291"/>
      <c r="AT996" s="291"/>
      <c r="AU996" s="291"/>
      <c r="AV996" s="291"/>
      <c r="AW996" s="291"/>
      <c r="AX996" s="291"/>
      <c r="AY996" s="291"/>
      <c r="AZ996" s="291"/>
      <c r="BA996" s="291"/>
      <c r="BB996" s="291"/>
      <c r="BC996" s="291"/>
      <c r="BD996" s="291"/>
      <c r="BE996" s="291"/>
      <c r="BF996" s="291"/>
      <c r="BG996" s="291"/>
      <c r="BH996" s="291"/>
      <c r="BI996" s="291"/>
      <c r="BJ996" s="291"/>
      <c r="BK996" s="291"/>
      <c r="BL996" s="291"/>
      <c r="BM996" s="291"/>
      <c r="BN996" s="291"/>
      <c r="BO996" s="291"/>
      <c r="BP996" s="291"/>
      <c r="BQ996" s="291"/>
      <c r="BR996" s="291"/>
      <c r="BS996" s="291"/>
      <c r="BT996" s="291"/>
      <c r="BU996" s="291"/>
      <c r="BV996" s="291"/>
      <c r="BW996" s="291"/>
      <c r="BX996" s="291"/>
      <c r="BY996" s="291"/>
      <c r="BZ996" s="291"/>
      <c r="CA996" s="291"/>
      <c r="CB996" s="291"/>
      <c r="CC996" s="291"/>
      <c r="CD996" s="291"/>
      <c r="CE996" s="291"/>
      <c r="CF996" s="291"/>
      <c r="CG996" s="291"/>
      <c r="CH996" s="291"/>
      <c r="CI996" s="291"/>
      <c r="CJ996" s="291"/>
      <c r="CK996" s="291"/>
      <c r="CL996" s="291"/>
      <c r="CM996" s="291"/>
      <c r="CN996" s="291"/>
      <c r="CO996" s="291"/>
      <c r="CP996" s="291"/>
      <c r="CQ996" s="291"/>
      <c r="CR996" s="291"/>
      <c r="CS996" s="291"/>
      <c r="CT996" s="291"/>
      <c r="CU996" s="291"/>
      <c r="CV996" s="291"/>
      <c r="CW996" s="291"/>
      <c r="CX996" s="291"/>
      <c r="CY996" s="291"/>
      <c r="CZ996" s="291"/>
      <c r="DA996" s="291"/>
      <c r="DB996" s="291"/>
      <c r="DC996" s="291"/>
      <c r="DD996" s="291"/>
      <c r="DE996" s="291"/>
      <c r="DF996" s="291"/>
      <c r="DG996" s="291"/>
      <c r="DH996" s="291"/>
      <c r="DI996" s="291"/>
      <c r="DJ996" s="291"/>
      <c r="DK996" s="291"/>
      <c r="DL996" s="291"/>
      <c r="DM996" s="291"/>
      <c r="DN996" s="291"/>
      <c r="DO996" s="291"/>
      <c r="DP996" s="291"/>
      <c r="DQ996" s="291"/>
      <c r="DR996" s="291"/>
      <c r="DS996" s="291"/>
      <c r="DT996" s="291"/>
      <c r="DU996" s="291"/>
      <c r="DV996" s="291"/>
      <c r="DW996" s="291"/>
      <c r="DX996" s="291"/>
      <c r="DY996" s="291"/>
      <c r="DZ996" s="291"/>
      <c r="EA996" s="291"/>
      <c r="EB996" s="291"/>
      <c r="EC996" s="291"/>
      <c r="ED996" s="291"/>
      <c r="EE996" s="291"/>
      <c r="EF996" s="291"/>
      <c r="EG996" s="291"/>
      <c r="EH996" s="291"/>
      <c r="EI996" s="291"/>
      <c r="EJ996" s="291"/>
      <c r="EK996" s="291"/>
      <c r="EL996" s="291"/>
      <c r="EM996" s="291"/>
      <c r="EN996" s="291"/>
      <c r="EO996" s="291"/>
      <c r="EP996" s="291"/>
      <c r="EQ996" s="291"/>
      <c r="ER996" s="291"/>
      <c r="ES996" s="291"/>
      <c r="ET996" s="291"/>
      <c r="EU996" s="291"/>
      <c r="EV996" s="291"/>
      <c r="EW996" s="291"/>
      <c r="EX996" s="291"/>
      <c r="EY996" s="291"/>
      <c r="EZ996" s="291"/>
      <c r="FA996" s="291"/>
    </row>
    <row r="997" spans="1:157" s="292" customFormat="1" ht="20.25" customHeight="1">
      <c r="A997" s="291"/>
      <c r="H997" s="437"/>
      <c r="I997" s="437"/>
      <c r="J997" s="437"/>
      <c r="K997" s="437"/>
      <c r="N997" s="438"/>
      <c r="O997" s="291"/>
      <c r="P997" s="291"/>
      <c r="Q997" s="291"/>
      <c r="R997" s="291"/>
      <c r="S997" s="291"/>
      <c r="T997" s="291"/>
      <c r="U997" s="291"/>
      <c r="V997" s="291"/>
      <c r="W997" s="291"/>
      <c r="X997" s="291"/>
      <c r="Y997" s="291"/>
      <c r="Z997" s="291"/>
      <c r="AA997" s="291"/>
      <c r="AB997" s="291"/>
      <c r="AC997" s="291"/>
      <c r="AD997" s="291"/>
      <c r="AE997" s="291"/>
      <c r="AF997" s="291"/>
      <c r="AG997" s="291"/>
      <c r="AH997" s="291"/>
      <c r="AI997" s="291"/>
      <c r="AJ997" s="291"/>
      <c r="AK997" s="291"/>
      <c r="AL997" s="291"/>
      <c r="AM997" s="291"/>
      <c r="AN997" s="291"/>
      <c r="AO997" s="291"/>
      <c r="AP997" s="291"/>
      <c r="AQ997" s="291"/>
      <c r="AR997" s="291"/>
      <c r="AS997" s="291"/>
      <c r="AT997" s="291"/>
      <c r="AU997" s="291"/>
      <c r="AV997" s="291"/>
      <c r="AW997" s="291"/>
      <c r="AX997" s="291"/>
      <c r="AY997" s="291"/>
      <c r="AZ997" s="291"/>
      <c r="BA997" s="291"/>
      <c r="BB997" s="291"/>
      <c r="BC997" s="291"/>
      <c r="BD997" s="291"/>
      <c r="BE997" s="291"/>
      <c r="BF997" s="291"/>
      <c r="BG997" s="291"/>
      <c r="BH997" s="291"/>
      <c r="BI997" s="291"/>
      <c r="BJ997" s="291"/>
      <c r="BK997" s="291"/>
      <c r="BL997" s="291"/>
      <c r="BM997" s="291"/>
      <c r="BN997" s="291"/>
      <c r="BO997" s="291"/>
      <c r="BP997" s="291"/>
      <c r="BQ997" s="291"/>
      <c r="BR997" s="291"/>
      <c r="BS997" s="291"/>
      <c r="BT997" s="291"/>
      <c r="BU997" s="291"/>
      <c r="BV997" s="291"/>
      <c r="BW997" s="291"/>
      <c r="BX997" s="291"/>
      <c r="BY997" s="291"/>
      <c r="BZ997" s="291"/>
      <c r="CA997" s="291"/>
      <c r="CB997" s="291"/>
      <c r="CC997" s="291"/>
      <c r="CD997" s="291"/>
      <c r="CE997" s="291"/>
      <c r="CF997" s="291"/>
      <c r="CG997" s="291"/>
      <c r="CH997" s="291"/>
      <c r="CI997" s="291"/>
      <c r="CJ997" s="291"/>
      <c r="CK997" s="291"/>
      <c r="CL997" s="291"/>
      <c r="CM997" s="291"/>
      <c r="CN997" s="291"/>
      <c r="CO997" s="291"/>
      <c r="CP997" s="291"/>
      <c r="CQ997" s="291"/>
      <c r="CR997" s="291"/>
      <c r="CS997" s="291"/>
      <c r="CT997" s="291"/>
      <c r="CU997" s="291"/>
      <c r="CV997" s="291"/>
      <c r="CW997" s="291"/>
      <c r="CX997" s="291"/>
      <c r="CY997" s="291"/>
      <c r="CZ997" s="291"/>
      <c r="DA997" s="291"/>
      <c r="DB997" s="291"/>
      <c r="DC997" s="291"/>
      <c r="DD997" s="291"/>
      <c r="DE997" s="291"/>
      <c r="DF997" s="291"/>
      <c r="DG997" s="291"/>
      <c r="DH997" s="291"/>
      <c r="DI997" s="291"/>
      <c r="DJ997" s="291"/>
      <c r="DK997" s="291"/>
      <c r="DL997" s="291"/>
      <c r="DM997" s="291"/>
      <c r="DN997" s="291"/>
      <c r="DO997" s="291"/>
      <c r="DP997" s="291"/>
      <c r="DQ997" s="291"/>
      <c r="DR997" s="291"/>
      <c r="DS997" s="291"/>
      <c r="DT997" s="291"/>
      <c r="DU997" s="291"/>
      <c r="DV997" s="291"/>
      <c r="DW997" s="291"/>
      <c r="DX997" s="291"/>
      <c r="DY997" s="291"/>
      <c r="DZ997" s="291"/>
      <c r="EA997" s="291"/>
      <c r="EB997" s="291"/>
      <c r="EC997" s="291"/>
      <c r="ED997" s="291"/>
      <c r="EE997" s="291"/>
      <c r="EF997" s="291"/>
      <c r="EG997" s="291"/>
      <c r="EH997" s="291"/>
      <c r="EI997" s="291"/>
      <c r="EJ997" s="291"/>
      <c r="EK997" s="291"/>
      <c r="EL997" s="291"/>
      <c r="EM997" s="291"/>
      <c r="EN997" s="291"/>
      <c r="EO997" s="291"/>
      <c r="EP997" s="291"/>
      <c r="EQ997" s="291"/>
      <c r="ER997" s="291"/>
      <c r="ES997" s="291"/>
      <c r="ET997" s="291"/>
      <c r="EU997" s="291"/>
      <c r="EV997" s="291"/>
      <c r="EW997" s="291"/>
      <c r="EX997" s="291"/>
      <c r="EY997" s="291"/>
      <c r="EZ997" s="291"/>
      <c r="FA997" s="291"/>
    </row>
    <row r="998" spans="1:157" s="292" customFormat="1" ht="20.25" customHeight="1">
      <c r="A998" s="291"/>
      <c r="H998" s="437"/>
      <c r="I998" s="437"/>
      <c r="J998" s="437"/>
      <c r="K998" s="437"/>
      <c r="N998" s="438"/>
      <c r="O998" s="291"/>
      <c r="P998" s="291"/>
      <c r="Q998" s="291"/>
      <c r="R998" s="291"/>
      <c r="S998" s="291"/>
      <c r="T998" s="291"/>
      <c r="U998" s="291"/>
      <c r="V998" s="291"/>
      <c r="W998" s="291"/>
      <c r="X998" s="291"/>
      <c r="Y998" s="291"/>
      <c r="Z998" s="291"/>
      <c r="AA998" s="291"/>
      <c r="AB998" s="291"/>
      <c r="AC998" s="291"/>
      <c r="AD998" s="291"/>
      <c r="AE998" s="291"/>
      <c r="AF998" s="291"/>
      <c r="AG998" s="291"/>
      <c r="AH998" s="291"/>
      <c r="AI998" s="291"/>
      <c r="AJ998" s="291"/>
      <c r="AK998" s="291"/>
      <c r="AL998" s="291"/>
      <c r="AM998" s="291"/>
      <c r="AN998" s="291"/>
      <c r="AO998" s="291"/>
      <c r="AP998" s="291"/>
      <c r="AQ998" s="291"/>
      <c r="AR998" s="291"/>
      <c r="AS998" s="291"/>
      <c r="AT998" s="291"/>
      <c r="AU998" s="291"/>
      <c r="AV998" s="291"/>
      <c r="AW998" s="291"/>
      <c r="AX998" s="291"/>
      <c r="AY998" s="291"/>
      <c r="AZ998" s="291"/>
      <c r="BA998" s="291"/>
      <c r="BB998" s="291"/>
      <c r="BC998" s="291"/>
      <c r="BD998" s="291"/>
      <c r="BE998" s="291"/>
      <c r="BF998" s="291"/>
      <c r="BG998" s="291"/>
      <c r="BH998" s="291"/>
      <c r="BI998" s="291"/>
      <c r="BJ998" s="291"/>
      <c r="BK998" s="291"/>
      <c r="BL998" s="291"/>
      <c r="BM998" s="291"/>
      <c r="BN998" s="291"/>
      <c r="BO998" s="291"/>
      <c r="BP998" s="291"/>
      <c r="BQ998" s="291"/>
      <c r="BR998" s="291"/>
      <c r="BS998" s="291"/>
      <c r="BT998" s="291"/>
      <c r="BU998" s="291"/>
      <c r="BV998" s="291"/>
      <c r="BW998" s="291"/>
      <c r="BX998" s="291"/>
      <c r="BY998" s="291"/>
      <c r="BZ998" s="291"/>
      <c r="CA998" s="291"/>
      <c r="CB998" s="291"/>
      <c r="CC998" s="291"/>
      <c r="CD998" s="291"/>
      <c r="CE998" s="291"/>
      <c r="CF998" s="291"/>
      <c r="CG998" s="291"/>
      <c r="CH998" s="291"/>
      <c r="CI998" s="291"/>
      <c r="CJ998" s="291"/>
      <c r="CK998" s="291"/>
      <c r="CL998" s="291"/>
      <c r="CM998" s="291"/>
      <c r="CN998" s="291"/>
      <c r="CO998" s="291"/>
      <c r="CP998" s="291"/>
      <c r="CQ998" s="291"/>
      <c r="CR998" s="291"/>
      <c r="CS998" s="291"/>
      <c r="CT998" s="291"/>
      <c r="CU998" s="291"/>
      <c r="CV998" s="291"/>
      <c r="CW998" s="291"/>
      <c r="CX998" s="291"/>
      <c r="CY998" s="291"/>
      <c r="CZ998" s="291"/>
      <c r="DA998" s="291"/>
      <c r="DB998" s="291"/>
      <c r="DC998" s="291"/>
      <c r="DD998" s="291"/>
      <c r="DE998" s="291"/>
      <c r="DF998" s="291"/>
      <c r="DG998" s="291"/>
      <c r="DH998" s="291"/>
      <c r="DI998" s="291"/>
      <c r="DJ998" s="291"/>
      <c r="DK998" s="291"/>
      <c r="DL998" s="291"/>
      <c r="DM998" s="291"/>
      <c r="DN998" s="291"/>
      <c r="DO998" s="291"/>
      <c r="DP998" s="291"/>
      <c r="DQ998" s="291"/>
      <c r="DR998" s="291"/>
      <c r="DS998" s="291"/>
      <c r="DT998" s="291"/>
      <c r="DU998" s="291"/>
      <c r="DV998" s="291"/>
      <c r="DW998" s="291"/>
      <c r="DX998" s="291"/>
      <c r="DY998" s="291"/>
      <c r="DZ998" s="291"/>
      <c r="EA998" s="291"/>
      <c r="EB998" s="291"/>
      <c r="EC998" s="291"/>
      <c r="ED998" s="291"/>
      <c r="EE998" s="291"/>
      <c r="EF998" s="291"/>
      <c r="EG998" s="291"/>
      <c r="EH998" s="291"/>
      <c r="EI998" s="291"/>
      <c r="EJ998" s="291"/>
      <c r="EK998" s="291"/>
      <c r="EL998" s="291"/>
      <c r="EM998" s="291"/>
      <c r="EN998" s="291"/>
      <c r="EO998" s="291"/>
      <c r="EP998" s="291"/>
      <c r="EQ998" s="291"/>
      <c r="ER998" s="291"/>
      <c r="ES998" s="291"/>
      <c r="ET998" s="291"/>
      <c r="EU998" s="291"/>
      <c r="EV998" s="291"/>
      <c r="EW998" s="291"/>
      <c r="EX998" s="291"/>
      <c r="EY998" s="291"/>
      <c r="EZ998" s="291"/>
      <c r="FA998" s="291"/>
    </row>
    <row r="999" spans="1:157" s="292" customFormat="1" ht="20.25" customHeight="1">
      <c r="A999" s="291"/>
      <c r="H999" s="437"/>
      <c r="I999" s="437"/>
      <c r="J999" s="437"/>
      <c r="K999" s="437"/>
      <c r="N999" s="438"/>
      <c r="O999" s="291"/>
      <c r="P999" s="291"/>
      <c r="Q999" s="291"/>
      <c r="R999" s="291"/>
      <c r="S999" s="291"/>
      <c r="T999" s="291"/>
      <c r="U999" s="291"/>
      <c r="V999" s="291"/>
      <c r="W999" s="291"/>
      <c r="X999" s="291"/>
      <c r="Y999" s="291"/>
      <c r="Z999" s="291"/>
      <c r="AA999" s="291"/>
      <c r="AB999" s="291"/>
      <c r="AC999" s="291"/>
      <c r="AD999" s="291"/>
      <c r="AE999" s="291"/>
      <c r="AF999" s="291"/>
      <c r="AG999" s="291"/>
      <c r="AH999" s="291"/>
      <c r="AI999" s="291"/>
      <c r="AJ999" s="291"/>
      <c r="AK999" s="291"/>
      <c r="AL999" s="291"/>
      <c r="AM999" s="291"/>
      <c r="AN999" s="291"/>
      <c r="AO999" s="291"/>
      <c r="AP999" s="291"/>
      <c r="AQ999" s="291"/>
      <c r="AR999" s="291"/>
      <c r="AS999" s="291"/>
      <c r="AT999" s="291"/>
      <c r="AU999" s="291"/>
      <c r="AV999" s="291"/>
      <c r="AW999" s="291"/>
      <c r="AX999" s="291"/>
      <c r="AY999" s="291"/>
      <c r="AZ999" s="291"/>
      <c r="BA999" s="291"/>
      <c r="BB999" s="291"/>
      <c r="BC999" s="291"/>
      <c r="BD999" s="291"/>
      <c r="BE999" s="291"/>
      <c r="BF999" s="291"/>
      <c r="BG999" s="291"/>
      <c r="BH999" s="291"/>
      <c r="BI999" s="291"/>
      <c r="BJ999" s="291"/>
      <c r="BK999" s="291"/>
      <c r="BL999" s="291"/>
      <c r="BM999" s="291"/>
      <c r="BN999" s="291"/>
      <c r="BO999" s="291"/>
      <c r="BP999" s="291"/>
      <c r="BQ999" s="291"/>
      <c r="BR999" s="291"/>
      <c r="BS999" s="291"/>
      <c r="BT999" s="291"/>
      <c r="BU999" s="291"/>
      <c r="BV999" s="291"/>
      <c r="BW999" s="291"/>
      <c r="BX999" s="291"/>
      <c r="BY999" s="291"/>
      <c r="BZ999" s="291"/>
      <c r="CA999" s="291"/>
      <c r="CB999" s="291"/>
      <c r="CC999" s="291"/>
      <c r="CD999" s="291"/>
      <c r="CE999" s="291"/>
      <c r="CF999" s="291"/>
      <c r="CG999" s="291"/>
      <c r="CH999" s="291"/>
      <c r="CI999" s="291"/>
      <c r="CJ999" s="291"/>
      <c r="CK999" s="291"/>
      <c r="CL999" s="291"/>
      <c r="CM999" s="291"/>
      <c r="CN999" s="291"/>
      <c r="CO999" s="291"/>
      <c r="CP999" s="291"/>
      <c r="CQ999" s="291"/>
      <c r="CR999" s="291"/>
      <c r="CS999" s="291"/>
      <c r="CT999" s="291"/>
      <c r="CU999" s="291"/>
      <c r="CV999" s="291"/>
      <c r="CW999" s="291"/>
      <c r="CX999" s="291"/>
      <c r="CY999" s="291"/>
      <c r="CZ999" s="291"/>
      <c r="DA999" s="291"/>
      <c r="DB999" s="291"/>
      <c r="DC999" s="291"/>
      <c r="DD999" s="291"/>
      <c r="DE999" s="291"/>
      <c r="DF999" s="291"/>
      <c r="DG999" s="291"/>
      <c r="DH999" s="291"/>
      <c r="DI999" s="291"/>
      <c r="DJ999" s="291"/>
      <c r="DK999" s="291"/>
      <c r="DL999" s="291"/>
      <c r="DM999" s="291"/>
      <c r="DN999" s="291"/>
      <c r="DO999" s="291"/>
      <c r="DP999" s="291"/>
      <c r="DQ999" s="291"/>
      <c r="DR999" s="291"/>
      <c r="DS999" s="291"/>
      <c r="DT999" s="291"/>
      <c r="DU999" s="291"/>
      <c r="DV999" s="291"/>
      <c r="DW999" s="291"/>
      <c r="DX999" s="291"/>
      <c r="DY999" s="291"/>
      <c r="DZ999" s="291"/>
      <c r="EA999" s="291"/>
      <c r="EB999" s="291"/>
      <c r="EC999" s="291"/>
      <c r="ED999" s="291"/>
      <c r="EE999" s="291"/>
      <c r="EF999" s="291"/>
      <c r="EG999" s="291"/>
      <c r="EH999" s="291"/>
      <c r="EI999" s="291"/>
      <c r="EJ999" s="291"/>
      <c r="EK999" s="291"/>
      <c r="EL999" s="291"/>
      <c r="EM999" s="291"/>
      <c r="EN999" s="291"/>
      <c r="EO999" s="291"/>
      <c r="EP999" s="291"/>
      <c r="EQ999" s="291"/>
      <c r="ER999" s="291"/>
      <c r="ES999" s="291"/>
      <c r="ET999" s="291"/>
      <c r="EU999" s="291"/>
      <c r="EV999" s="291"/>
      <c r="EW999" s="291"/>
      <c r="EX999" s="291"/>
      <c r="EY999" s="291"/>
      <c r="EZ999" s="291"/>
      <c r="FA999" s="291"/>
    </row>
    <row r="1000" spans="1:157" s="292" customFormat="1" ht="20.25" customHeight="1">
      <c r="A1000" s="291"/>
      <c r="H1000" s="437"/>
      <c r="I1000" s="437"/>
      <c r="J1000" s="437"/>
      <c r="K1000" s="437"/>
      <c r="N1000" s="438"/>
      <c r="O1000" s="291"/>
      <c r="P1000" s="291"/>
      <c r="Q1000" s="291"/>
      <c r="R1000" s="291"/>
      <c r="S1000" s="291"/>
      <c r="T1000" s="291"/>
      <c r="U1000" s="291"/>
      <c r="V1000" s="291"/>
      <c r="W1000" s="291"/>
      <c r="X1000" s="291"/>
      <c r="Y1000" s="291"/>
      <c r="Z1000" s="291"/>
      <c r="AA1000" s="291"/>
      <c r="AB1000" s="291"/>
      <c r="AC1000" s="291"/>
      <c r="AD1000" s="291"/>
      <c r="AE1000" s="291"/>
      <c r="AF1000" s="291"/>
      <c r="AG1000" s="291"/>
      <c r="AH1000" s="291"/>
      <c r="AI1000" s="291"/>
      <c r="AJ1000" s="291"/>
      <c r="AK1000" s="291"/>
      <c r="AL1000" s="291"/>
      <c r="AM1000" s="291"/>
      <c r="AN1000" s="291"/>
      <c r="AO1000" s="291"/>
      <c r="AP1000" s="291"/>
      <c r="AQ1000" s="291"/>
      <c r="AR1000" s="291"/>
      <c r="AS1000" s="291"/>
      <c r="AT1000" s="291"/>
      <c r="AU1000" s="291"/>
      <c r="AV1000" s="291"/>
      <c r="AW1000" s="291"/>
      <c r="AX1000" s="291"/>
      <c r="AY1000" s="291"/>
      <c r="AZ1000" s="291"/>
      <c r="BA1000" s="291"/>
      <c r="BB1000" s="291"/>
      <c r="BC1000" s="291"/>
      <c r="BD1000" s="291"/>
      <c r="BE1000" s="291"/>
      <c r="BF1000" s="291"/>
      <c r="BG1000" s="291"/>
      <c r="BH1000" s="291"/>
      <c r="BI1000" s="291"/>
      <c r="BJ1000" s="291"/>
      <c r="BK1000" s="291"/>
      <c r="BL1000" s="291"/>
      <c r="BM1000" s="291"/>
      <c r="BN1000" s="291"/>
      <c r="BO1000" s="291"/>
      <c r="BP1000" s="291"/>
      <c r="BQ1000" s="291"/>
      <c r="BR1000" s="291"/>
      <c r="BS1000" s="291"/>
      <c r="BT1000" s="291"/>
      <c r="BU1000" s="291"/>
      <c r="BV1000" s="291"/>
      <c r="BW1000" s="291"/>
      <c r="BX1000" s="291"/>
      <c r="BY1000" s="291"/>
      <c r="BZ1000" s="291"/>
      <c r="CA1000" s="291"/>
      <c r="CB1000" s="291"/>
      <c r="CC1000" s="291"/>
      <c r="CD1000" s="291"/>
      <c r="CE1000" s="291"/>
      <c r="CF1000" s="291"/>
      <c r="CG1000" s="291"/>
      <c r="CH1000" s="291"/>
      <c r="CI1000" s="291"/>
      <c r="CJ1000" s="291"/>
      <c r="CK1000" s="291"/>
      <c r="CL1000" s="291"/>
      <c r="CM1000" s="291"/>
      <c r="CN1000" s="291"/>
      <c r="CO1000" s="291"/>
      <c r="CP1000" s="291"/>
      <c r="CQ1000" s="291"/>
      <c r="CR1000" s="291"/>
      <c r="CS1000" s="291"/>
      <c r="CT1000" s="291"/>
      <c r="CU1000" s="291"/>
      <c r="CV1000" s="291"/>
      <c r="CW1000" s="291"/>
      <c r="CX1000" s="291"/>
      <c r="CY1000" s="291"/>
      <c r="CZ1000" s="291"/>
      <c r="DA1000" s="291"/>
      <c r="DB1000" s="291"/>
      <c r="DC1000" s="291"/>
      <c r="DD1000" s="291"/>
      <c r="DE1000" s="291"/>
      <c r="DF1000" s="291"/>
      <c r="DG1000" s="291"/>
      <c r="DH1000" s="291"/>
      <c r="DI1000" s="291"/>
      <c r="DJ1000" s="291"/>
      <c r="DK1000" s="291"/>
      <c r="DL1000" s="291"/>
      <c r="DM1000" s="291"/>
      <c r="DN1000" s="291"/>
      <c r="DO1000" s="291"/>
      <c r="DP1000" s="291"/>
      <c r="DQ1000" s="291"/>
      <c r="DR1000" s="291"/>
      <c r="DS1000" s="291"/>
      <c r="DT1000" s="291"/>
      <c r="DU1000" s="291"/>
      <c r="DV1000" s="291"/>
      <c r="DW1000" s="291"/>
      <c r="DX1000" s="291"/>
      <c r="DY1000" s="291"/>
      <c r="DZ1000" s="291"/>
      <c r="EA1000" s="291"/>
      <c r="EB1000" s="291"/>
      <c r="EC1000" s="291"/>
      <c r="ED1000" s="291"/>
      <c r="EE1000" s="291"/>
      <c r="EF1000" s="291"/>
      <c r="EG1000" s="291"/>
      <c r="EH1000" s="291"/>
      <c r="EI1000" s="291"/>
      <c r="EJ1000" s="291"/>
      <c r="EK1000" s="291"/>
      <c r="EL1000" s="291"/>
      <c r="EM1000" s="291"/>
      <c r="EN1000" s="291"/>
      <c r="EO1000" s="291"/>
      <c r="EP1000" s="291"/>
      <c r="EQ1000" s="291"/>
      <c r="ER1000" s="291"/>
      <c r="ES1000" s="291"/>
      <c r="ET1000" s="291"/>
      <c r="EU1000" s="291"/>
      <c r="EV1000" s="291"/>
      <c r="EW1000" s="291"/>
      <c r="EX1000" s="291"/>
      <c r="EY1000" s="291"/>
      <c r="EZ1000" s="291"/>
      <c r="FA1000" s="291"/>
    </row>
    <row r="1001" spans="1:157" s="292" customFormat="1" ht="20.25" customHeight="1">
      <c r="A1001" s="291"/>
      <c r="H1001" s="437"/>
      <c r="I1001" s="437"/>
      <c r="J1001" s="437"/>
      <c r="K1001" s="437"/>
      <c r="N1001" s="438"/>
      <c r="O1001" s="291"/>
      <c r="P1001" s="291"/>
      <c r="Q1001" s="291"/>
      <c r="R1001" s="291"/>
      <c r="S1001" s="291"/>
      <c r="T1001" s="291"/>
      <c r="U1001" s="291"/>
      <c r="V1001" s="291"/>
      <c r="W1001" s="291"/>
      <c r="X1001" s="291"/>
      <c r="Y1001" s="291"/>
      <c r="Z1001" s="291"/>
      <c r="AA1001" s="291"/>
      <c r="AB1001" s="291"/>
      <c r="AC1001" s="291"/>
      <c r="AD1001" s="291"/>
      <c r="AE1001" s="291"/>
      <c r="AF1001" s="291"/>
      <c r="AG1001" s="291"/>
      <c r="AH1001" s="291"/>
      <c r="AI1001" s="291"/>
      <c r="AJ1001" s="291"/>
      <c r="AK1001" s="291"/>
      <c r="AL1001" s="291"/>
      <c r="AM1001" s="291"/>
      <c r="AN1001" s="291"/>
      <c r="AO1001" s="291"/>
      <c r="AP1001" s="291"/>
      <c r="AQ1001" s="291"/>
      <c r="AR1001" s="291"/>
      <c r="AS1001" s="291"/>
      <c r="AT1001" s="291"/>
      <c r="AU1001" s="291"/>
      <c r="AV1001" s="291"/>
      <c r="AW1001" s="291"/>
      <c r="AX1001" s="291"/>
      <c r="AY1001" s="291"/>
      <c r="AZ1001" s="291"/>
      <c r="BA1001" s="291"/>
      <c r="BB1001" s="291"/>
      <c r="BC1001" s="291"/>
      <c r="BD1001" s="291"/>
      <c r="BE1001" s="291"/>
      <c r="BF1001" s="291"/>
      <c r="BG1001" s="291"/>
      <c r="BH1001" s="291"/>
      <c r="BI1001" s="291"/>
      <c r="BJ1001" s="291"/>
      <c r="BK1001" s="291"/>
      <c r="BL1001" s="291"/>
      <c r="BM1001" s="291"/>
      <c r="BN1001" s="291"/>
      <c r="BO1001" s="291"/>
      <c r="BP1001" s="291"/>
      <c r="BQ1001" s="291"/>
      <c r="BR1001" s="291"/>
      <c r="BS1001" s="291"/>
      <c r="BT1001" s="291"/>
      <c r="BU1001" s="291"/>
      <c r="BV1001" s="291"/>
      <c r="BW1001" s="291"/>
      <c r="BX1001" s="291"/>
      <c r="BY1001" s="291"/>
      <c r="BZ1001" s="291"/>
      <c r="CA1001" s="291"/>
      <c r="CB1001" s="291"/>
      <c r="CC1001" s="291"/>
      <c r="CD1001" s="291"/>
      <c r="CE1001" s="291"/>
      <c r="CF1001" s="291"/>
      <c r="CG1001" s="291"/>
      <c r="CH1001" s="291"/>
      <c r="CI1001" s="291"/>
      <c r="CJ1001" s="291"/>
      <c r="CK1001" s="291"/>
      <c r="CL1001" s="291"/>
      <c r="CM1001" s="291"/>
      <c r="CN1001" s="291"/>
      <c r="CO1001" s="291"/>
      <c r="CP1001" s="291"/>
      <c r="CQ1001" s="291"/>
      <c r="CR1001" s="291"/>
      <c r="CS1001" s="291"/>
      <c r="CT1001" s="291"/>
      <c r="CU1001" s="291"/>
      <c r="CV1001" s="291"/>
      <c r="CW1001" s="291"/>
      <c r="CX1001" s="291"/>
      <c r="CY1001" s="291"/>
      <c r="CZ1001" s="291"/>
      <c r="DA1001" s="291"/>
      <c r="DB1001" s="291"/>
      <c r="DC1001" s="291"/>
      <c r="DD1001" s="291"/>
      <c r="DE1001" s="291"/>
      <c r="DF1001" s="291"/>
      <c r="DG1001" s="291"/>
      <c r="DH1001" s="291"/>
      <c r="DI1001" s="291"/>
      <c r="DJ1001" s="291"/>
      <c r="DK1001" s="291"/>
      <c r="DL1001" s="291"/>
      <c r="DM1001" s="291"/>
      <c r="DN1001" s="291"/>
      <c r="DO1001" s="291"/>
      <c r="DP1001" s="291"/>
      <c r="DQ1001" s="291"/>
      <c r="DR1001" s="291"/>
      <c r="DS1001" s="291"/>
      <c r="DT1001" s="291"/>
      <c r="DU1001" s="291"/>
      <c r="DV1001" s="291"/>
      <c r="DW1001" s="291"/>
      <c r="DX1001" s="291"/>
      <c r="DY1001" s="291"/>
      <c r="DZ1001" s="291"/>
      <c r="EA1001" s="291"/>
      <c r="EB1001" s="291"/>
      <c r="EC1001" s="291"/>
      <c r="ED1001" s="291"/>
      <c r="EE1001" s="291"/>
      <c r="EF1001" s="291"/>
      <c r="EG1001" s="291"/>
      <c r="EH1001" s="291"/>
      <c r="EI1001" s="291"/>
      <c r="EJ1001" s="291"/>
      <c r="EK1001" s="291"/>
      <c r="EL1001" s="291"/>
      <c r="EM1001" s="291"/>
      <c r="EN1001" s="291"/>
      <c r="EO1001" s="291"/>
      <c r="EP1001" s="291"/>
      <c r="EQ1001" s="291"/>
      <c r="ER1001" s="291"/>
      <c r="ES1001" s="291"/>
      <c r="ET1001" s="291"/>
      <c r="EU1001" s="291"/>
      <c r="EV1001" s="291"/>
      <c r="EW1001" s="291"/>
      <c r="EX1001" s="291"/>
      <c r="EY1001" s="291"/>
      <c r="EZ1001" s="291"/>
      <c r="FA1001" s="291"/>
    </row>
    <row r="1002" spans="1:157" s="292" customFormat="1" ht="20.25" customHeight="1">
      <c r="A1002" s="291"/>
      <c r="H1002" s="437"/>
      <c r="I1002" s="437"/>
      <c r="J1002" s="437"/>
      <c r="K1002" s="437"/>
      <c r="N1002" s="438"/>
      <c r="O1002" s="291"/>
      <c r="P1002" s="291"/>
      <c r="Q1002" s="291"/>
      <c r="R1002" s="291"/>
      <c r="S1002" s="291"/>
      <c r="T1002" s="291"/>
      <c r="U1002" s="291"/>
      <c r="V1002" s="291"/>
      <c r="W1002" s="291"/>
      <c r="X1002" s="291"/>
      <c r="Y1002" s="291"/>
      <c r="Z1002" s="291"/>
      <c r="AA1002" s="291"/>
      <c r="AB1002" s="291"/>
      <c r="AC1002" s="291"/>
      <c r="AD1002" s="291"/>
      <c r="AE1002" s="291"/>
      <c r="AF1002" s="291"/>
      <c r="AG1002" s="291"/>
      <c r="AH1002" s="291"/>
      <c r="AI1002" s="291"/>
      <c r="AJ1002" s="291"/>
      <c r="AK1002" s="291"/>
      <c r="AL1002" s="291"/>
      <c r="AM1002" s="291"/>
      <c r="AN1002" s="291"/>
      <c r="AO1002" s="291"/>
      <c r="AP1002" s="291"/>
      <c r="AQ1002" s="291"/>
      <c r="AR1002" s="291"/>
      <c r="AS1002" s="291"/>
      <c r="AT1002" s="291"/>
      <c r="AU1002" s="291"/>
      <c r="AV1002" s="291"/>
      <c r="AW1002" s="291"/>
      <c r="AX1002" s="291"/>
      <c r="AY1002" s="291"/>
      <c r="AZ1002" s="291"/>
      <c r="BA1002" s="291"/>
      <c r="BB1002" s="291"/>
      <c r="BC1002" s="291"/>
      <c r="BD1002" s="291"/>
      <c r="BE1002" s="291"/>
      <c r="BF1002" s="291"/>
      <c r="BG1002" s="291"/>
      <c r="BH1002" s="291"/>
      <c r="BI1002" s="291"/>
      <c r="BJ1002" s="291"/>
      <c r="BK1002" s="291"/>
      <c r="BL1002" s="291"/>
      <c r="BM1002" s="291"/>
      <c r="BN1002" s="291"/>
      <c r="BO1002" s="291"/>
      <c r="BP1002" s="291"/>
      <c r="BQ1002" s="291"/>
      <c r="BR1002" s="291"/>
      <c r="BS1002" s="291"/>
      <c r="BT1002" s="291"/>
      <c r="BU1002" s="291"/>
      <c r="BV1002" s="291"/>
      <c r="BW1002" s="291"/>
      <c r="BX1002" s="291"/>
      <c r="BY1002" s="291"/>
      <c r="BZ1002" s="291"/>
      <c r="CA1002" s="291"/>
      <c r="CB1002" s="291"/>
      <c r="CC1002" s="291"/>
      <c r="CD1002" s="291"/>
      <c r="CE1002" s="291"/>
      <c r="CF1002" s="291"/>
      <c r="CG1002" s="291"/>
      <c r="CH1002" s="291"/>
      <c r="CI1002" s="291"/>
      <c r="CJ1002" s="291"/>
      <c r="CK1002" s="291"/>
      <c r="CL1002" s="291"/>
      <c r="CM1002" s="291"/>
      <c r="CN1002" s="291"/>
      <c r="CO1002" s="291"/>
      <c r="CP1002" s="291"/>
      <c r="CQ1002" s="291"/>
      <c r="CR1002" s="291"/>
      <c r="CS1002" s="291"/>
      <c r="CT1002" s="291"/>
      <c r="CU1002" s="291"/>
      <c r="CV1002" s="291"/>
      <c r="CW1002" s="291"/>
      <c r="CX1002" s="291"/>
      <c r="CY1002" s="291"/>
      <c r="CZ1002" s="291"/>
      <c r="DA1002" s="291"/>
      <c r="DB1002" s="291"/>
      <c r="DC1002" s="291"/>
      <c r="DD1002" s="291"/>
      <c r="DE1002" s="291"/>
      <c r="DF1002" s="291"/>
      <c r="DG1002" s="291"/>
      <c r="DH1002" s="291"/>
      <c r="DI1002" s="291"/>
      <c r="DJ1002" s="291"/>
      <c r="DK1002" s="291"/>
      <c r="DL1002" s="291"/>
      <c r="DM1002" s="291"/>
      <c r="DN1002" s="291"/>
      <c r="DO1002" s="291"/>
      <c r="DP1002" s="291"/>
      <c r="DQ1002" s="291"/>
      <c r="DR1002" s="291"/>
      <c r="DS1002" s="291"/>
      <c r="DT1002" s="291"/>
      <c r="DU1002" s="291"/>
      <c r="DV1002" s="291"/>
      <c r="DW1002" s="291"/>
      <c r="DX1002" s="291"/>
      <c r="DY1002" s="291"/>
      <c r="DZ1002" s="291"/>
      <c r="EA1002" s="291"/>
      <c r="EB1002" s="291"/>
      <c r="EC1002" s="291"/>
      <c r="ED1002" s="291"/>
      <c r="EE1002" s="291"/>
      <c r="EF1002" s="291"/>
      <c r="EG1002" s="291"/>
      <c r="EH1002" s="291"/>
      <c r="EI1002" s="291"/>
      <c r="EJ1002" s="291"/>
      <c r="EK1002" s="291"/>
      <c r="EL1002" s="291"/>
      <c r="EM1002" s="291"/>
      <c r="EN1002" s="291"/>
      <c r="EO1002" s="291"/>
      <c r="EP1002" s="291"/>
      <c r="EQ1002" s="291"/>
      <c r="ER1002" s="291"/>
      <c r="ES1002" s="291"/>
      <c r="ET1002" s="291"/>
      <c r="EU1002" s="291"/>
      <c r="EV1002" s="291"/>
      <c r="EW1002" s="291"/>
      <c r="EX1002" s="291"/>
      <c r="EY1002" s="291"/>
      <c r="EZ1002" s="291"/>
      <c r="FA1002" s="291"/>
    </row>
    <row r="1003" spans="1:157" s="292" customFormat="1" ht="20.25" customHeight="1">
      <c r="A1003" s="291"/>
      <c r="H1003" s="437"/>
      <c r="I1003" s="437"/>
      <c r="J1003" s="437"/>
      <c r="K1003" s="437"/>
      <c r="N1003" s="438"/>
      <c r="O1003" s="291"/>
      <c r="P1003" s="291"/>
      <c r="Q1003" s="291"/>
      <c r="R1003" s="291"/>
      <c r="S1003" s="291"/>
      <c r="T1003" s="291"/>
      <c r="U1003" s="291"/>
      <c r="V1003" s="291"/>
      <c r="W1003" s="291"/>
      <c r="X1003" s="291"/>
      <c r="Y1003" s="291"/>
      <c r="Z1003" s="291"/>
      <c r="AA1003" s="291"/>
      <c r="AB1003" s="291"/>
      <c r="AC1003" s="291"/>
      <c r="AD1003" s="291"/>
      <c r="AE1003" s="291"/>
      <c r="AF1003" s="291"/>
      <c r="AG1003" s="291"/>
      <c r="AH1003" s="291"/>
      <c r="AI1003" s="291"/>
      <c r="AJ1003" s="291"/>
      <c r="AK1003" s="291"/>
      <c r="AL1003" s="291"/>
      <c r="AM1003" s="291"/>
      <c r="AN1003" s="291"/>
      <c r="AO1003" s="291"/>
      <c r="AP1003" s="291"/>
      <c r="AQ1003" s="291"/>
      <c r="AR1003" s="291"/>
      <c r="AS1003" s="291"/>
      <c r="AT1003" s="291"/>
      <c r="AU1003" s="291"/>
      <c r="AV1003" s="291"/>
      <c r="AW1003" s="291"/>
      <c r="AX1003" s="291"/>
      <c r="AY1003" s="291"/>
      <c r="AZ1003" s="291"/>
      <c r="BA1003" s="291"/>
      <c r="BB1003" s="291"/>
      <c r="BC1003" s="291"/>
      <c r="BD1003" s="291"/>
      <c r="BE1003" s="291"/>
      <c r="BF1003" s="291"/>
      <c r="BG1003" s="291"/>
      <c r="BH1003" s="291"/>
      <c r="BI1003" s="291"/>
      <c r="BJ1003" s="291"/>
      <c r="BK1003" s="291"/>
      <c r="BL1003" s="291"/>
      <c r="BM1003" s="291"/>
      <c r="BN1003" s="291"/>
      <c r="BO1003" s="291"/>
      <c r="BP1003" s="291"/>
      <c r="BQ1003" s="291"/>
      <c r="BR1003" s="291"/>
      <c r="BS1003" s="291"/>
      <c r="BT1003" s="291"/>
      <c r="BU1003" s="291"/>
      <c r="BV1003" s="291"/>
      <c r="BW1003" s="291"/>
      <c r="BX1003" s="291"/>
      <c r="BY1003" s="291"/>
      <c r="BZ1003" s="291"/>
      <c r="CA1003" s="291"/>
      <c r="CB1003" s="291"/>
      <c r="CC1003" s="291"/>
      <c r="CD1003" s="291"/>
      <c r="CE1003" s="291"/>
      <c r="CF1003" s="291"/>
      <c r="CG1003" s="291"/>
      <c r="CH1003" s="291"/>
      <c r="CI1003" s="291"/>
      <c r="CJ1003" s="291"/>
      <c r="CK1003" s="291"/>
      <c r="CL1003" s="291"/>
      <c r="CM1003" s="291"/>
      <c r="CN1003" s="291"/>
      <c r="CO1003" s="291"/>
      <c r="CP1003" s="291"/>
      <c r="CQ1003" s="291"/>
      <c r="CR1003" s="291"/>
      <c r="CS1003" s="291"/>
      <c r="CT1003" s="291"/>
      <c r="CU1003" s="291"/>
      <c r="CV1003" s="291"/>
      <c r="CW1003" s="291"/>
      <c r="CX1003" s="291"/>
      <c r="CY1003" s="291"/>
      <c r="CZ1003" s="291"/>
      <c r="DA1003" s="291"/>
      <c r="DB1003" s="291"/>
      <c r="DC1003" s="291"/>
      <c r="DD1003" s="291"/>
      <c r="DE1003" s="291"/>
      <c r="DF1003" s="291"/>
      <c r="DG1003" s="291"/>
      <c r="DH1003" s="291"/>
      <c r="DI1003" s="291"/>
      <c r="DJ1003" s="291"/>
      <c r="DK1003" s="291"/>
      <c r="DL1003" s="291"/>
      <c r="DM1003" s="291"/>
      <c r="DN1003" s="291"/>
      <c r="DO1003" s="291"/>
      <c r="DP1003" s="291"/>
      <c r="DQ1003" s="291"/>
      <c r="DR1003" s="291"/>
      <c r="DS1003" s="291"/>
      <c r="DT1003" s="291"/>
      <c r="DU1003" s="291"/>
      <c r="DV1003" s="291"/>
      <c r="DW1003" s="291"/>
      <c r="DX1003" s="291"/>
      <c r="DY1003" s="291"/>
      <c r="DZ1003" s="291"/>
      <c r="EA1003" s="291"/>
      <c r="EB1003" s="291"/>
      <c r="EC1003" s="291"/>
      <c r="ED1003" s="291"/>
      <c r="EE1003" s="291"/>
      <c r="EF1003" s="291"/>
      <c r="EG1003" s="291"/>
      <c r="EH1003" s="291"/>
      <c r="EI1003" s="291"/>
      <c r="EJ1003" s="291"/>
      <c r="EK1003" s="291"/>
      <c r="EL1003" s="291"/>
      <c r="EM1003" s="291"/>
      <c r="EN1003" s="291"/>
      <c r="EO1003" s="291"/>
      <c r="EP1003" s="291"/>
      <c r="EQ1003" s="291"/>
      <c r="ER1003" s="291"/>
      <c r="ES1003" s="291"/>
      <c r="ET1003" s="291"/>
      <c r="EU1003" s="291"/>
      <c r="EV1003" s="291"/>
      <c r="EW1003" s="291"/>
      <c r="EX1003" s="291"/>
      <c r="EY1003" s="291"/>
      <c r="EZ1003" s="291"/>
      <c r="FA1003" s="291"/>
    </row>
    <row r="1004" spans="1:157" s="292" customFormat="1" ht="20.25" customHeight="1">
      <c r="A1004" s="291"/>
      <c r="H1004" s="437"/>
      <c r="I1004" s="437"/>
      <c r="J1004" s="437"/>
      <c r="K1004" s="437"/>
      <c r="N1004" s="438"/>
      <c r="O1004" s="291"/>
      <c r="P1004" s="291"/>
      <c r="Q1004" s="291"/>
      <c r="R1004" s="291"/>
      <c r="S1004" s="291"/>
      <c r="T1004" s="291"/>
      <c r="U1004" s="291"/>
      <c r="V1004" s="291"/>
      <c r="W1004" s="291"/>
      <c r="X1004" s="291"/>
      <c r="Y1004" s="291"/>
      <c r="Z1004" s="291"/>
      <c r="AA1004" s="291"/>
      <c r="AB1004" s="291"/>
      <c r="AC1004" s="291"/>
      <c r="AD1004" s="291"/>
      <c r="AE1004" s="291"/>
      <c r="AF1004" s="291"/>
      <c r="AG1004" s="291"/>
      <c r="AH1004" s="291"/>
      <c r="AI1004" s="291"/>
      <c r="AJ1004" s="291"/>
      <c r="AK1004" s="291"/>
      <c r="AL1004" s="291"/>
      <c r="AM1004" s="291"/>
      <c r="AN1004" s="291"/>
      <c r="AO1004" s="291"/>
      <c r="AP1004" s="291"/>
      <c r="AQ1004" s="291"/>
      <c r="AR1004" s="291"/>
      <c r="AS1004" s="291"/>
      <c r="AT1004" s="291"/>
      <c r="AU1004" s="291"/>
      <c r="AV1004" s="291"/>
      <c r="AW1004" s="291"/>
      <c r="AX1004" s="291"/>
      <c r="AY1004" s="291"/>
      <c r="AZ1004" s="291"/>
      <c r="BA1004" s="291"/>
      <c r="BB1004" s="291"/>
      <c r="BC1004" s="291"/>
      <c r="BD1004" s="291"/>
      <c r="BE1004" s="291"/>
      <c r="BF1004" s="291"/>
      <c r="BG1004" s="291"/>
      <c r="BH1004" s="291"/>
      <c r="BI1004" s="291"/>
      <c r="BJ1004" s="291"/>
      <c r="BK1004" s="291"/>
      <c r="BL1004" s="291"/>
      <c r="BM1004" s="291"/>
      <c r="BN1004" s="291"/>
      <c r="BO1004" s="291"/>
      <c r="BP1004" s="291"/>
      <c r="BQ1004" s="291"/>
      <c r="BR1004" s="291"/>
      <c r="BS1004" s="291"/>
      <c r="BT1004" s="291"/>
      <c r="BU1004" s="291"/>
      <c r="BV1004" s="291"/>
      <c r="BW1004" s="291"/>
      <c r="BX1004" s="291"/>
      <c r="BY1004" s="291"/>
      <c r="BZ1004" s="291"/>
      <c r="CA1004" s="291"/>
      <c r="CB1004" s="291"/>
      <c r="CC1004" s="291"/>
      <c r="CD1004" s="291"/>
      <c r="CE1004" s="291"/>
      <c r="CF1004" s="291"/>
      <c r="CG1004" s="291"/>
      <c r="CH1004" s="291"/>
      <c r="CI1004" s="291"/>
      <c r="CJ1004" s="291"/>
      <c r="CK1004" s="291"/>
      <c r="CL1004" s="291"/>
      <c r="CM1004" s="291"/>
      <c r="CN1004" s="291"/>
      <c r="CO1004" s="291"/>
      <c r="CP1004" s="291"/>
      <c r="CQ1004" s="291"/>
      <c r="CR1004" s="291"/>
      <c r="CS1004" s="291"/>
      <c r="CT1004" s="291"/>
      <c r="CU1004" s="291"/>
      <c r="CV1004" s="291"/>
      <c r="CW1004" s="291"/>
      <c r="CX1004" s="291"/>
      <c r="CY1004" s="291"/>
      <c r="CZ1004" s="291"/>
      <c r="DA1004" s="291"/>
      <c r="DB1004" s="291"/>
      <c r="DC1004" s="291"/>
      <c r="DD1004" s="291"/>
      <c r="DE1004" s="291"/>
      <c r="DF1004" s="291"/>
      <c r="DG1004" s="291"/>
      <c r="DH1004" s="291"/>
      <c r="DI1004" s="291"/>
      <c r="DJ1004" s="291"/>
      <c r="DK1004" s="291"/>
      <c r="DL1004" s="291"/>
      <c r="DM1004" s="291"/>
      <c r="DN1004" s="291"/>
      <c r="DO1004" s="291"/>
      <c r="DP1004" s="291"/>
      <c r="DQ1004" s="291"/>
      <c r="DR1004" s="291"/>
      <c r="DS1004" s="291"/>
      <c r="DT1004" s="291"/>
      <c r="DU1004" s="291"/>
      <c r="DV1004" s="291"/>
      <c r="DW1004" s="291"/>
      <c r="DX1004" s="291"/>
      <c r="DY1004" s="291"/>
      <c r="DZ1004" s="291"/>
      <c r="EA1004" s="291"/>
      <c r="EB1004" s="291"/>
      <c r="EC1004" s="291"/>
      <c r="ED1004" s="291"/>
      <c r="EE1004" s="291"/>
      <c r="EF1004" s="291"/>
      <c r="EG1004" s="291"/>
      <c r="EH1004" s="291"/>
      <c r="EI1004" s="291"/>
      <c r="EJ1004" s="291"/>
      <c r="EK1004" s="291"/>
      <c r="EL1004" s="291"/>
      <c r="EM1004" s="291"/>
      <c r="EN1004" s="291"/>
      <c r="EO1004" s="291"/>
      <c r="EP1004" s="291"/>
      <c r="EQ1004" s="291"/>
      <c r="ER1004" s="291"/>
      <c r="ES1004" s="291"/>
      <c r="ET1004" s="291"/>
      <c r="EU1004" s="291"/>
      <c r="EV1004" s="291"/>
      <c r="EW1004" s="291"/>
      <c r="EX1004" s="291"/>
      <c r="EY1004" s="291"/>
      <c r="EZ1004" s="291"/>
      <c r="FA1004" s="291"/>
    </row>
    <row r="1005" spans="1:157" s="292" customFormat="1" ht="20.25" customHeight="1">
      <c r="A1005" s="291"/>
      <c r="H1005" s="437"/>
      <c r="I1005" s="437"/>
      <c r="J1005" s="437"/>
      <c r="K1005" s="437"/>
      <c r="N1005" s="438"/>
      <c r="O1005" s="291"/>
      <c r="P1005" s="291"/>
      <c r="Q1005" s="291"/>
      <c r="R1005" s="291"/>
      <c r="S1005" s="291"/>
      <c r="T1005" s="291"/>
      <c r="U1005" s="291"/>
      <c r="V1005" s="291"/>
      <c r="W1005" s="291"/>
      <c r="X1005" s="291"/>
      <c r="Y1005" s="291"/>
      <c r="Z1005" s="291"/>
      <c r="AA1005" s="291"/>
      <c r="AB1005" s="291"/>
      <c r="AC1005" s="291"/>
      <c r="AD1005" s="291"/>
      <c r="AE1005" s="291"/>
      <c r="AF1005" s="291"/>
      <c r="AG1005" s="291"/>
      <c r="AH1005" s="291"/>
      <c r="AI1005" s="291"/>
      <c r="AJ1005" s="291"/>
      <c r="AK1005" s="291"/>
      <c r="AL1005" s="291"/>
      <c r="AM1005" s="291"/>
      <c r="AN1005" s="291"/>
      <c r="AO1005" s="291"/>
      <c r="AP1005" s="291"/>
      <c r="AQ1005" s="291"/>
      <c r="AR1005" s="291"/>
      <c r="AS1005" s="291"/>
      <c r="AT1005" s="291"/>
      <c r="AU1005" s="291"/>
      <c r="AV1005" s="291"/>
      <c r="AW1005" s="291"/>
      <c r="AX1005" s="291"/>
      <c r="AY1005" s="291"/>
      <c r="AZ1005" s="291"/>
      <c r="BA1005" s="291"/>
      <c r="BB1005" s="291"/>
      <c r="BC1005" s="291"/>
      <c r="BD1005" s="291"/>
      <c r="BE1005" s="291"/>
      <c r="BF1005" s="291"/>
      <c r="BG1005" s="291"/>
      <c r="BH1005" s="291"/>
      <c r="BI1005" s="291"/>
      <c r="BJ1005" s="291"/>
      <c r="BK1005" s="291"/>
      <c r="BL1005" s="291"/>
      <c r="BM1005" s="291"/>
      <c r="BN1005" s="291"/>
      <c r="BO1005" s="291"/>
      <c r="BP1005" s="291"/>
      <c r="BQ1005" s="291"/>
      <c r="BR1005" s="291"/>
      <c r="BS1005" s="291"/>
      <c r="BT1005" s="291"/>
      <c r="BU1005" s="291"/>
      <c r="BV1005" s="291"/>
      <c r="BW1005" s="291"/>
      <c r="BX1005" s="291"/>
      <c r="BY1005" s="291"/>
      <c r="BZ1005" s="291"/>
      <c r="CA1005" s="291"/>
      <c r="CB1005" s="291"/>
      <c r="CC1005" s="291"/>
      <c r="CD1005" s="291"/>
      <c r="CE1005" s="291"/>
      <c r="CF1005" s="291"/>
      <c r="CG1005" s="291"/>
      <c r="CH1005" s="291"/>
      <c r="CI1005" s="291"/>
      <c r="CJ1005" s="291"/>
      <c r="CK1005" s="291"/>
      <c r="CL1005" s="291"/>
      <c r="CM1005" s="291"/>
      <c r="CN1005" s="291"/>
      <c r="CO1005" s="291"/>
      <c r="CP1005" s="291"/>
      <c r="CQ1005" s="291"/>
      <c r="CR1005" s="291"/>
      <c r="CS1005" s="291"/>
      <c r="CT1005" s="291"/>
      <c r="CU1005" s="291"/>
      <c r="CV1005" s="291"/>
      <c r="CW1005" s="291"/>
      <c r="CX1005" s="291"/>
      <c r="CY1005" s="291"/>
      <c r="CZ1005" s="291"/>
      <c r="DA1005" s="291"/>
      <c r="DB1005" s="291"/>
      <c r="DC1005" s="291"/>
      <c r="DD1005" s="291"/>
      <c r="DE1005" s="291"/>
      <c r="DF1005" s="291"/>
      <c r="DG1005" s="291"/>
      <c r="DH1005" s="291"/>
      <c r="DI1005" s="291"/>
      <c r="DJ1005" s="291"/>
      <c r="DK1005" s="291"/>
      <c r="DL1005" s="291"/>
      <c r="DM1005" s="291"/>
      <c r="DN1005" s="291"/>
      <c r="DO1005" s="291"/>
      <c r="DP1005" s="291"/>
      <c r="DQ1005" s="291"/>
      <c r="DR1005" s="291"/>
      <c r="DS1005" s="291"/>
      <c r="DT1005" s="291"/>
      <c r="DU1005" s="291"/>
      <c r="DV1005" s="291"/>
      <c r="DW1005" s="291"/>
      <c r="DX1005" s="291"/>
      <c r="DY1005" s="291"/>
      <c r="DZ1005" s="291"/>
      <c r="EA1005" s="291"/>
      <c r="EB1005" s="291"/>
      <c r="EC1005" s="291"/>
      <c r="ED1005" s="291"/>
      <c r="EE1005" s="291"/>
      <c r="EF1005" s="291"/>
      <c r="EG1005" s="291"/>
      <c r="EH1005" s="291"/>
      <c r="EI1005" s="291"/>
      <c r="EJ1005" s="291"/>
      <c r="EK1005" s="291"/>
      <c r="EL1005" s="291"/>
      <c r="EM1005" s="291"/>
      <c r="EN1005" s="291"/>
      <c r="EO1005" s="291"/>
      <c r="EP1005" s="291"/>
      <c r="EQ1005" s="291"/>
      <c r="ER1005" s="291"/>
      <c r="ES1005" s="291"/>
      <c r="ET1005" s="291"/>
      <c r="EU1005" s="291"/>
      <c r="EV1005" s="291"/>
      <c r="EW1005" s="291"/>
      <c r="EX1005" s="291"/>
      <c r="EY1005" s="291"/>
      <c r="EZ1005" s="291"/>
      <c r="FA1005" s="291"/>
    </row>
    <row r="1006" spans="1:157" s="292" customFormat="1" ht="20.25" customHeight="1">
      <c r="A1006" s="291"/>
      <c r="H1006" s="437"/>
      <c r="I1006" s="437"/>
      <c r="J1006" s="437"/>
      <c r="K1006" s="437"/>
      <c r="N1006" s="438"/>
      <c r="O1006" s="291"/>
      <c r="P1006" s="291"/>
      <c r="Q1006" s="291"/>
      <c r="R1006" s="291"/>
      <c r="S1006" s="291"/>
      <c r="T1006" s="291"/>
      <c r="U1006" s="291"/>
      <c r="V1006" s="291"/>
      <c r="W1006" s="291"/>
      <c r="X1006" s="291"/>
      <c r="Y1006" s="291"/>
      <c r="Z1006" s="291"/>
      <c r="AA1006" s="291"/>
      <c r="AB1006" s="291"/>
      <c r="AC1006" s="291"/>
      <c r="AD1006" s="291"/>
      <c r="AE1006" s="291"/>
      <c r="AF1006" s="291"/>
      <c r="AG1006" s="291"/>
      <c r="AH1006" s="291"/>
      <c r="AI1006" s="291"/>
      <c r="AJ1006" s="291"/>
      <c r="AK1006" s="291"/>
      <c r="AL1006" s="291"/>
      <c r="AM1006" s="291"/>
      <c r="AN1006" s="291"/>
      <c r="AO1006" s="291"/>
      <c r="AP1006" s="291"/>
      <c r="AQ1006" s="291"/>
      <c r="AR1006" s="291"/>
      <c r="AS1006" s="291"/>
      <c r="AT1006" s="291"/>
      <c r="AU1006" s="291"/>
      <c r="AV1006" s="291"/>
      <c r="AW1006" s="291"/>
      <c r="AX1006" s="291"/>
      <c r="AY1006" s="291"/>
      <c r="AZ1006" s="291"/>
      <c r="BA1006" s="291"/>
      <c r="BB1006" s="291"/>
      <c r="BC1006" s="291"/>
      <c r="BD1006" s="291"/>
      <c r="BE1006" s="291"/>
      <c r="BF1006" s="291"/>
      <c r="BG1006" s="291"/>
      <c r="BH1006" s="291"/>
      <c r="BI1006" s="291"/>
      <c r="BJ1006" s="291"/>
      <c r="BK1006" s="291"/>
      <c r="BL1006" s="291"/>
      <c r="BM1006" s="291"/>
      <c r="BN1006" s="291"/>
      <c r="BO1006" s="291"/>
      <c r="BP1006" s="291"/>
      <c r="BQ1006" s="291"/>
      <c r="BR1006" s="291"/>
      <c r="BS1006" s="291"/>
      <c r="BT1006" s="291"/>
      <c r="BU1006" s="291"/>
      <c r="BV1006" s="291"/>
      <c r="BW1006" s="291"/>
      <c r="BX1006" s="291"/>
      <c r="BY1006" s="291"/>
      <c r="BZ1006" s="291"/>
      <c r="CA1006" s="291"/>
      <c r="CB1006" s="291"/>
      <c r="CC1006" s="291"/>
      <c r="CD1006" s="291"/>
      <c r="CE1006" s="291"/>
      <c r="CF1006" s="291"/>
      <c r="CG1006" s="291"/>
      <c r="CH1006" s="291"/>
      <c r="CI1006" s="291"/>
      <c r="CJ1006" s="291"/>
      <c r="CK1006" s="291"/>
      <c r="CL1006" s="291"/>
      <c r="CM1006" s="291"/>
      <c r="CN1006" s="291"/>
      <c r="CO1006" s="291"/>
      <c r="CP1006" s="291"/>
      <c r="CQ1006" s="291"/>
      <c r="CR1006" s="291"/>
      <c r="CS1006" s="291"/>
      <c r="CT1006" s="291"/>
      <c r="CU1006" s="291"/>
      <c r="CV1006" s="291"/>
      <c r="CW1006" s="291"/>
      <c r="CX1006" s="291"/>
      <c r="CY1006" s="291"/>
      <c r="CZ1006" s="291"/>
      <c r="DA1006" s="291"/>
      <c r="DB1006" s="291"/>
      <c r="DC1006" s="291"/>
      <c r="DD1006" s="291"/>
      <c r="DE1006" s="291"/>
      <c r="DF1006" s="291"/>
      <c r="DG1006" s="291"/>
      <c r="DH1006" s="291"/>
      <c r="DI1006" s="291"/>
      <c r="DJ1006" s="291"/>
      <c r="DK1006" s="291"/>
      <c r="DL1006" s="291"/>
      <c r="DM1006" s="291"/>
      <c r="DN1006" s="291"/>
      <c r="DO1006" s="291"/>
      <c r="DP1006" s="291"/>
      <c r="DQ1006" s="291"/>
      <c r="DR1006" s="291"/>
      <c r="DS1006" s="291"/>
      <c r="DT1006" s="291"/>
      <c r="DU1006" s="291"/>
      <c r="DV1006" s="291"/>
      <c r="DW1006" s="291"/>
      <c r="DX1006" s="291"/>
      <c r="DY1006" s="291"/>
      <c r="DZ1006" s="291"/>
      <c r="EA1006" s="291"/>
      <c r="EB1006" s="291"/>
      <c r="EC1006" s="291"/>
      <c r="ED1006" s="291"/>
      <c r="EE1006" s="291"/>
      <c r="EF1006" s="291"/>
      <c r="EG1006" s="291"/>
      <c r="EH1006" s="291"/>
      <c r="EI1006" s="291"/>
      <c r="EJ1006" s="291"/>
      <c r="EK1006" s="291"/>
      <c r="EL1006" s="291"/>
      <c r="EM1006" s="291"/>
      <c r="EN1006" s="291"/>
      <c r="EO1006" s="291"/>
      <c r="EP1006" s="291"/>
      <c r="EQ1006" s="291"/>
      <c r="ER1006" s="291"/>
      <c r="ES1006" s="291"/>
      <c r="ET1006" s="291"/>
      <c r="EU1006" s="291"/>
      <c r="EV1006" s="291"/>
      <c r="EW1006" s="291"/>
      <c r="EX1006" s="291"/>
      <c r="EY1006" s="291"/>
      <c r="EZ1006" s="291"/>
      <c r="FA1006" s="291"/>
    </row>
    <row r="1007" spans="1:157" s="292" customFormat="1" ht="20.25" customHeight="1">
      <c r="A1007" s="291"/>
      <c r="H1007" s="437"/>
      <c r="I1007" s="437"/>
      <c r="J1007" s="437"/>
      <c r="K1007" s="437"/>
      <c r="N1007" s="438"/>
      <c r="O1007" s="291"/>
      <c r="P1007" s="291"/>
      <c r="Q1007" s="291"/>
      <c r="R1007" s="291"/>
      <c r="S1007" s="291"/>
      <c r="T1007" s="291"/>
      <c r="U1007" s="291"/>
      <c r="V1007" s="291"/>
      <c r="W1007" s="291"/>
      <c r="X1007" s="291"/>
      <c r="Y1007" s="291"/>
      <c r="Z1007" s="291"/>
      <c r="AA1007" s="291"/>
      <c r="AB1007" s="291"/>
      <c r="AC1007" s="291"/>
      <c r="AD1007" s="291"/>
      <c r="AE1007" s="291"/>
      <c r="AF1007" s="291"/>
      <c r="AG1007" s="291"/>
      <c r="AH1007" s="291"/>
      <c r="AI1007" s="291"/>
      <c r="AJ1007" s="291"/>
      <c r="AK1007" s="291"/>
      <c r="AL1007" s="291"/>
      <c r="AM1007" s="291"/>
      <c r="AN1007" s="291"/>
      <c r="AO1007" s="291"/>
      <c r="AP1007" s="291"/>
      <c r="AQ1007" s="291"/>
      <c r="AR1007" s="291"/>
      <c r="AS1007" s="291"/>
      <c r="AT1007" s="291"/>
      <c r="AU1007" s="291"/>
      <c r="AV1007" s="291"/>
      <c r="AW1007" s="291"/>
      <c r="AX1007" s="291"/>
      <c r="AY1007" s="291"/>
      <c r="AZ1007" s="291"/>
      <c r="BA1007" s="291"/>
      <c r="BB1007" s="291"/>
      <c r="BC1007" s="291"/>
      <c r="BD1007" s="291"/>
      <c r="BE1007" s="291"/>
      <c r="BF1007" s="291"/>
      <c r="BG1007" s="291"/>
      <c r="BH1007" s="291"/>
      <c r="BI1007" s="291"/>
      <c r="BJ1007" s="291"/>
      <c r="BK1007" s="291"/>
      <c r="BL1007" s="291"/>
      <c r="BM1007" s="291"/>
      <c r="BN1007" s="291"/>
      <c r="BO1007" s="291"/>
      <c r="BP1007" s="291"/>
      <c r="BQ1007" s="291"/>
      <c r="BR1007" s="291"/>
      <c r="BS1007" s="291"/>
      <c r="BT1007" s="291"/>
      <c r="BU1007" s="291"/>
      <c r="BV1007" s="291"/>
      <c r="BW1007" s="291"/>
      <c r="BX1007" s="291"/>
      <c r="BY1007" s="291"/>
      <c r="BZ1007" s="291"/>
      <c r="CA1007" s="291"/>
      <c r="CB1007" s="291"/>
      <c r="CC1007" s="291"/>
      <c r="CD1007" s="291"/>
      <c r="CE1007" s="291"/>
      <c r="CF1007" s="291"/>
      <c r="CG1007" s="291"/>
      <c r="CH1007" s="291"/>
      <c r="CI1007" s="291"/>
      <c r="CJ1007" s="291"/>
      <c r="CK1007" s="291"/>
      <c r="CL1007" s="291"/>
      <c r="CM1007" s="291"/>
      <c r="CN1007" s="291"/>
      <c r="CO1007" s="291"/>
      <c r="CP1007" s="291"/>
      <c r="CQ1007" s="291"/>
      <c r="CR1007" s="291"/>
      <c r="CS1007" s="291"/>
      <c r="CT1007" s="291"/>
      <c r="CU1007" s="291"/>
      <c r="CV1007" s="291"/>
      <c r="CW1007" s="291"/>
      <c r="CX1007" s="291"/>
      <c r="CY1007" s="291"/>
      <c r="CZ1007" s="291"/>
      <c r="DA1007" s="291"/>
      <c r="DB1007" s="291"/>
      <c r="DC1007" s="291"/>
      <c r="DD1007" s="291"/>
      <c r="DE1007" s="291"/>
      <c r="DF1007" s="291"/>
      <c r="DG1007" s="291"/>
      <c r="DH1007" s="291"/>
      <c r="DI1007" s="291"/>
      <c r="DJ1007" s="291"/>
      <c r="DK1007" s="291"/>
      <c r="DL1007" s="291"/>
      <c r="DM1007" s="291"/>
      <c r="DN1007" s="291"/>
      <c r="DO1007" s="291"/>
      <c r="DP1007" s="291"/>
      <c r="DQ1007" s="291"/>
      <c r="DR1007" s="291"/>
      <c r="DS1007" s="291"/>
      <c r="DT1007" s="291"/>
      <c r="DU1007" s="291"/>
      <c r="DV1007" s="291"/>
      <c r="DW1007" s="291"/>
      <c r="DX1007" s="291"/>
      <c r="DY1007" s="291"/>
      <c r="DZ1007" s="291"/>
      <c r="EA1007" s="291"/>
      <c r="EB1007" s="291"/>
      <c r="EC1007" s="291"/>
      <c r="ED1007" s="291"/>
      <c r="EE1007" s="291"/>
      <c r="EF1007" s="291"/>
      <c r="EG1007" s="291"/>
      <c r="EH1007" s="291"/>
      <c r="EI1007" s="291"/>
      <c r="EJ1007" s="291"/>
      <c r="EK1007" s="291"/>
      <c r="EL1007" s="291"/>
      <c r="EM1007" s="291"/>
      <c r="EN1007" s="291"/>
      <c r="EO1007" s="291"/>
      <c r="EP1007" s="291"/>
      <c r="EQ1007" s="291"/>
      <c r="ER1007" s="291"/>
      <c r="ES1007" s="291"/>
      <c r="ET1007" s="291"/>
      <c r="EU1007" s="291"/>
      <c r="EV1007" s="291"/>
      <c r="EW1007" s="291"/>
      <c r="EX1007" s="291"/>
      <c r="EY1007" s="291"/>
      <c r="EZ1007" s="291"/>
      <c r="FA1007" s="291"/>
    </row>
    <row r="1008" spans="1:157" s="292" customFormat="1" ht="20.25" customHeight="1">
      <c r="A1008" s="291"/>
      <c r="H1008" s="437"/>
      <c r="I1008" s="437"/>
      <c r="J1008" s="437"/>
      <c r="K1008" s="437"/>
      <c r="N1008" s="438"/>
      <c r="O1008" s="291"/>
      <c r="P1008" s="291"/>
      <c r="Q1008" s="291"/>
      <c r="R1008" s="291"/>
      <c r="S1008" s="291"/>
      <c r="T1008" s="291"/>
      <c r="U1008" s="291"/>
      <c r="V1008" s="291"/>
      <c r="W1008" s="291"/>
      <c r="X1008" s="291"/>
      <c r="Y1008" s="291"/>
      <c r="Z1008" s="291"/>
      <c r="AA1008" s="291"/>
      <c r="AB1008" s="291"/>
      <c r="AC1008" s="291"/>
      <c r="AD1008" s="291"/>
      <c r="AE1008" s="291"/>
      <c r="AF1008" s="291"/>
      <c r="AG1008" s="291"/>
      <c r="AH1008" s="291"/>
      <c r="AI1008" s="291"/>
      <c r="AJ1008" s="291"/>
      <c r="AK1008" s="291"/>
      <c r="AL1008" s="291"/>
      <c r="AM1008" s="291"/>
      <c r="AN1008" s="291"/>
      <c r="AO1008" s="291"/>
      <c r="AP1008" s="291"/>
      <c r="AQ1008" s="291"/>
      <c r="AR1008" s="291"/>
      <c r="AS1008" s="291"/>
      <c r="AT1008" s="291"/>
      <c r="AU1008" s="291"/>
      <c r="AV1008" s="291"/>
      <c r="AW1008" s="291"/>
      <c r="AX1008" s="291"/>
      <c r="AY1008" s="291"/>
      <c r="AZ1008" s="291"/>
      <c r="BA1008" s="291"/>
      <c r="BB1008" s="291"/>
      <c r="BC1008" s="291"/>
      <c r="BD1008" s="291"/>
      <c r="BE1008" s="291"/>
      <c r="BF1008" s="291"/>
      <c r="BG1008" s="291"/>
      <c r="BH1008" s="291"/>
      <c r="BI1008" s="291"/>
      <c r="BJ1008" s="291"/>
      <c r="BK1008" s="291"/>
      <c r="BL1008" s="291"/>
      <c r="BM1008" s="291"/>
      <c r="BN1008" s="291"/>
      <c r="BO1008" s="291"/>
      <c r="BP1008" s="291"/>
      <c r="BQ1008" s="291"/>
      <c r="BR1008" s="291"/>
      <c r="BS1008" s="291"/>
      <c r="BT1008" s="291"/>
      <c r="BU1008" s="291"/>
      <c r="BV1008" s="291"/>
      <c r="BW1008" s="291"/>
      <c r="BX1008" s="291"/>
      <c r="BY1008" s="291"/>
      <c r="BZ1008" s="291"/>
      <c r="CA1008" s="291"/>
      <c r="CB1008" s="291"/>
      <c r="CC1008" s="291"/>
      <c r="CD1008" s="291"/>
      <c r="CE1008" s="291"/>
      <c r="CF1008" s="291"/>
      <c r="CG1008" s="291"/>
      <c r="CH1008" s="291"/>
      <c r="CI1008" s="291"/>
      <c r="CJ1008" s="291"/>
      <c r="CK1008" s="291"/>
      <c r="CL1008" s="291"/>
      <c r="CM1008" s="291"/>
      <c r="CN1008" s="291"/>
      <c r="CO1008" s="291"/>
      <c r="CP1008" s="291"/>
      <c r="CQ1008" s="291"/>
      <c r="CR1008" s="291"/>
      <c r="CS1008" s="291"/>
      <c r="CT1008" s="291"/>
      <c r="CU1008" s="291"/>
      <c r="CV1008" s="291"/>
      <c r="CW1008" s="291"/>
      <c r="CX1008" s="291"/>
      <c r="CY1008" s="291"/>
      <c r="CZ1008" s="291"/>
      <c r="DA1008" s="291"/>
      <c r="DB1008" s="291"/>
      <c r="DC1008" s="291"/>
      <c r="DD1008" s="291"/>
      <c r="DE1008" s="291"/>
      <c r="DF1008" s="291"/>
      <c r="DG1008" s="291"/>
      <c r="DH1008" s="291"/>
      <c r="DI1008" s="291"/>
      <c r="DJ1008" s="291"/>
      <c r="DK1008" s="291"/>
      <c r="DL1008" s="291"/>
      <c r="DM1008" s="291"/>
      <c r="DN1008" s="291"/>
      <c r="DO1008" s="291"/>
      <c r="DP1008" s="291"/>
      <c r="DQ1008" s="291"/>
      <c r="DR1008" s="291"/>
      <c r="DS1008" s="291"/>
      <c r="DT1008" s="291"/>
      <c r="DU1008" s="291"/>
      <c r="DV1008" s="291"/>
      <c r="DW1008" s="291"/>
      <c r="DX1008" s="291"/>
      <c r="DY1008" s="291"/>
      <c r="DZ1008" s="291"/>
      <c r="EA1008" s="291"/>
      <c r="EB1008" s="291"/>
      <c r="EC1008" s="291"/>
      <c r="ED1008" s="291"/>
      <c r="EE1008" s="291"/>
      <c r="EF1008" s="291"/>
      <c r="EG1008" s="291"/>
      <c r="EH1008" s="291"/>
      <c r="EI1008" s="291"/>
      <c r="EJ1008" s="291"/>
      <c r="EK1008" s="291"/>
      <c r="EL1008" s="291"/>
      <c r="EM1008" s="291"/>
      <c r="EN1008" s="291"/>
      <c r="EO1008" s="291"/>
      <c r="EP1008" s="291"/>
      <c r="EQ1008" s="291"/>
      <c r="ER1008" s="291"/>
      <c r="ES1008" s="291"/>
      <c r="ET1008" s="291"/>
      <c r="EU1008" s="291"/>
      <c r="EV1008" s="291"/>
      <c r="EW1008" s="291"/>
      <c r="EX1008" s="291"/>
      <c r="EY1008" s="291"/>
      <c r="EZ1008" s="291"/>
      <c r="FA1008" s="291"/>
    </row>
    <row r="1009" spans="1:157" s="292" customFormat="1" ht="20.25" customHeight="1">
      <c r="A1009" s="291"/>
      <c r="H1009" s="437"/>
      <c r="I1009" s="437"/>
      <c r="J1009" s="437"/>
      <c r="K1009" s="437"/>
      <c r="N1009" s="438"/>
      <c r="O1009" s="291"/>
      <c r="P1009" s="291"/>
      <c r="Q1009" s="291"/>
      <c r="R1009" s="291"/>
      <c r="S1009" s="291"/>
      <c r="T1009" s="291"/>
      <c r="U1009" s="291"/>
      <c r="V1009" s="291"/>
      <c r="W1009" s="291"/>
      <c r="X1009" s="291"/>
      <c r="Y1009" s="291"/>
      <c r="Z1009" s="291"/>
      <c r="AA1009" s="291"/>
      <c r="AB1009" s="291"/>
      <c r="AC1009" s="291"/>
      <c r="AD1009" s="291"/>
      <c r="AE1009" s="291"/>
      <c r="AF1009" s="291"/>
      <c r="AG1009" s="291"/>
      <c r="AH1009" s="291"/>
      <c r="AI1009" s="291"/>
      <c r="AJ1009" s="291"/>
      <c r="AK1009" s="291"/>
      <c r="AL1009" s="291"/>
      <c r="AM1009" s="291"/>
      <c r="AN1009" s="291"/>
      <c r="AO1009" s="291"/>
      <c r="AP1009" s="291"/>
      <c r="AQ1009" s="291"/>
      <c r="AR1009" s="291"/>
      <c r="AS1009" s="291"/>
      <c r="AT1009" s="291"/>
      <c r="AU1009" s="291"/>
      <c r="AV1009" s="291"/>
      <c r="AW1009" s="291"/>
      <c r="AX1009" s="291"/>
      <c r="AY1009" s="291"/>
      <c r="AZ1009" s="291"/>
      <c r="BA1009" s="291"/>
      <c r="BB1009" s="291"/>
      <c r="BC1009" s="291"/>
      <c r="BD1009" s="291"/>
      <c r="BE1009" s="291"/>
      <c r="BF1009" s="291"/>
      <c r="BG1009" s="291"/>
      <c r="BH1009" s="291"/>
      <c r="BI1009" s="291"/>
      <c r="BJ1009" s="291"/>
      <c r="BK1009" s="291"/>
      <c r="BL1009" s="291"/>
      <c r="BM1009" s="291"/>
      <c r="BN1009" s="291"/>
      <c r="BO1009" s="291"/>
      <c r="BP1009" s="291"/>
      <c r="BQ1009" s="291"/>
      <c r="BR1009" s="291"/>
      <c r="BS1009" s="291"/>
      <c r="BT1009" s="291"/>
      <c r="BU1009" s="291"/>
      <c r="BV1009" s="291"/>
      <c r="BW1009" s="291"/>
      <c r="BX1009" s="291"/>
      <c r="BY1009" s="291"/>
      <c r="BZ1009" s="291"/>
      <c r="CA1009" s="291"/>
      <c r="CB1009" s="291"/>
      <c r="CC1009" s="291"/>
      <c r="CD1009" s="291"/>
      <c r="CE1009" s="291"/>
      <c r="CF1009" s="291"/>
      <c r="CG1009" s="291"/>
      <c r="CH1009" s="291"/>
      <c r="CI1009" s="291"/>
      <c r="CJ1009" s="291"/>
      <c r="CK1009" s="291"/>
      <c r="CL1009" s="291"/>
      <c r="CM1009" s="291"/>
      <c r="CN1009" s="291"/>
      <c r="CO1009" s="291"/>
      <c r="CP1009" s="291"/>
      <c r="CQ1009" s="291"/>
      <c r="CR1009" s="291"/>
      <c r="CS1009" s="291"/>
      <c r="CT1009" s="291"/>
      <c r="CU1009" s="291"/>
      <c r="CV1009" s="291"/>
      <c r="CW1009" s="291"/>
      <c r="CX1009" s="291"/>
      <c r="CY1009" s="291"/>
      <c r="CZ1009" s="291"/>
      <c r="DA1009" s="291"/>
      <c r="DB1009" s="291"/>
      <c r="DC1009" s="291"/>
      <c r="DD1009" s="291"/>
      <c r="DE1009" s="291"/>
      <c r="DF1009" s="291"/>
      <c r="DG1009" s="291"/>
      <c r="DH1009" s="291"/>
      <c r="DI1009" s="291"/>
      <c r="DJ1009" s="291"/>
      <c r="DK1009" s="291"/>
      <c r="DL1009" s="291"/>
      <c r="DM1009" s="291"/>
      <c r="DN1009" s="291"/>
      <c r="DO1009" s="291"/>
      <c r="DP1009" s="291"/>
      <c r="DQ1009" s="291"/>
      <c r="DR1009" s="291"/>
      <c r="DS1009" s="291"/>
      <c r="DT1009" s="291"/>
      <c r="DU1009" s="291"/>
      <c r="DV1009" s="291"/>
      <c r="DW1009" s="291"/>
      <c r="DX1009" s="291"/>
      <c r="DY1009" s="291"/>
      <c r="DZ1009" s="291"/>
      <c r="EA1009" s="291"/>
      <c r="EB1009" s="291"/>
      <c r="EC1009" s="291"/>
      <c r="ED1009" s="291"/>
      <c r="EE1009" s="291"/>
      <c r="EF1009" s="291"/>
      <c r="EG1009" s="291"/>
      <c r="EH1009" s="291"/>
      <c r="EI1009" s="291"/>
      <c r="EJ1009" s="291"/>
      <c r="EK1009" s="291"/>
      <c r="EL1009" s="291"/>
      <c r="EM1009" s="291"/>
      <c r="EN1009" s="291"/>
      <c r="EO1009" s="291"/>
      <c r="EP1009" s="291"/>
      <c r="EQ1009" s="291"/>
      <c r="ER1009" s="291"/>
      <c r="ES1009" s="291"/>
      <c r="ET1009" s="291"/>
      <c r="EU1009" s="291"/>
      <c r="EV1009" s="291"/>
      <c r="EW1009" s="291"/>
      <c r="EX1009" s="291"/>
      <c r="EY1009" s="291"/>
      <c r="EZ1009" s="291"/>
      <c r="FA1009" s="291"/>
    </row>
    <row r="1010" spans="1:157" s="292" customFormat="1" ht="20.25" customHeight="1">
      <c r="A1010" s="291"/>
      <c r="H1010" s="437"/>
      <c r="I1010" s="437"/>
      <c r="J1010" s="437"/>
      <c r="K1010" s="437"/>
      <c r="N1010" s="438"/>
      <c r="O1010" s="291"/>
      <c r="P1010" s="291"/>
      <c r="Q1010" s="291"/>
      <c r="R1010" s="291"/>
      <c r="S1010" s="291"/>
      <c r="T1010" s="291"/>
      <c r="U1010" s="291"/>
      <c r="V1010" s="291"/>
      <c r="W1010" s="291"/>
      <c r="X1010" s="291"/>
      <c r="Y1010" s="291"/>
      <c r="Z1010" s="291"/>
      <c r="AA1010" s="291"/>
      <c r="AB1010" s="291"/>
      <c r="AC1010" s="291"/>
      <c r="AD1010" s="291"/>
      <c r="AE1010" s="291"/>
      <c r="AF1010" s="291"/>
      <c r="AG1010" s="291"/>
      <c r="AH1010" s="291"/>
      <c r="AI1010" s="291"/>
      <c r="AJ1010" s="291"/>
      <c r="AK1010" s="291"/>
      <c r="AL1010" s="291"/>
      <c r="AM1010" s="291"/>
      <c r="AN1010" s="291"/>
      <c r="AO1010" s="291"/>
      <c r="AP1010" s="291"/>
      <c r="AQ1010" s="291"/>
      <c r="AR1010" s="291"/>
      <c r="AS1010" s="291"/>
      <c r="AT1010" s="291"/>
      <c r="AU1010" s="291"/>
      <c r="AV1010" s="291"/>
      <c r="AW1010" s="291"/>
      <c r="AX1010" s="291"/>
      <c r="AY1010" s="291"/>
      <c r="AZ1010" s="291"/>
      <c r="BA1010" s="291"/>
      <c r="BB1010" s="291"/>
      <c r="BC1010" s="291"/>
      <c r="BD1010" s="291"/>
      <c r="BE1010" s="291"/>
      <c r="BF1010" s="291"/>
      <c r="BG1010" s="291"/>
      <c r="BH1010" s="291"/>
      <c r="BI1010" s="291"/>
      <c r="BJ1010" s="291"/>
      <c r="BK1010" s="291"/>
      <c r="BL1010" s="291"/>
      <c r="BM1010" s="291"/>
      <c r="BN1010" s="291"/>
      <c r="BO1010" s="291"/>
      <c r="BP1010" s="291"/>
      <c r="BQ1010" s="291"/>
      <c r="BR1010" s="291"/>
      <c r="BS1010" s="291"/>
      <c r="BT1010" s="291"/>
      <c r="BU1010" s="291"/>
      <c r="BV1010" s="291"/>
      <c r="BW1010" s="291"/>
      <c r="BX1010" s="291"/>
      <c r="BY1010" s="291"/>
      <c r="BZ1010" s="291"/>
      <c r="CA1010" s="291"/>
      <c r="CB1010" s="291"/>
      <c r="CC1010" s="291"/>
      <c r="CD1010" s="291"/>
      <c r="CE1010" s="291"/>
      <c r="CF1010" s="291"/>
      <c r="CG1010" s="291"/>
      <c r="CH1010" s="291"/>
      <c r="CI1010" s="291"/>
      <c r="CJ1010" s="291"/>
      <c r="CK1010" s="291"/>
      <c r="CL1010" s="291"/>
      <c r="CM1010" s="291"/>
      <c r="CN1010" s="291"/>
      <c r="CO1010" s="291"/>
      <c r="CP1010" s="291"/>
      <c r="CQ1010" s="291"/>
      <c r="CR1010" s="291"/>
      <c r="CS1010" s="291"/>
      <c r="CT1010" s="291"/>
      <c r="CU1010" s="291"/>
      <c r="CV1010" s="291"/>
      <c r="CW1010" s="291"/>
      <c r="CX1010" s="291"/>
      <c r="CY1010" s="291"/>
      <c r="CZ1010" s="291"/>
      <c r="DA1010" s="291"/>
      <c r="DB1010" s="291"/>
      <c r="DC1010" s="291"/>
      <c r="DD1010" s="291"/>
      <c r="DE1010" s="291"/>
      <c r="DF1010" s="291"/>
      <c r="DG1010" s="291"/>
      <c r="DH1010" s="291"/>
      <c r="DI1010" s="291"/>
      <c r="DJ1010" s="291"/>
      <c r="DK1010" s="291"/>
      <c r="DL1010" s="291"/>
      <c r="DM1010" s="291"/>
      <c r="DN1010" s="291"/>
      <c r="DO1010" s="291"/>
      <c r="DP1010" s="291"/>
      <c r="DQ1010" s="291"/>
      <c r="DR1010" s="291"/>
      <c r="DS1010" s="291"/>
      <c r="DT1010" s="291"/>
      <c r="DU1010" s="291"/>
      <c r="DV1010" s="291"/>
      <c r="DW1010" s="291"/>
      <c r="DX1010" s="291"/>
      <c r="DY1010" s="291"/>
      <c r="DZ1010" s="291"/>
      <c r="EA1010" s="291"/>
      <c r="EB1010" s="291"/>
      <c r="EC1010" s="291"/>
      <c r="ED1010" s="291"/>
      <c r="EE1010" s="291"/>
      <c r="EF1010" s="291"/>
      <c r="EG1010" s="291"/>
      <c r="EH1010" s="291"/>
      <c r="EI1010" s="291"/>
      <c r="EJ1010" s="291"/>
      <c r="EK1010" s="291"/>
      <c r="EL1010" s="291"/>
      <c r="EM1010" s="291"/>
      <c r="EN1010" s="291"/>
      <c r="EO1010" s="291"/>
      <c r="EP1010" s="291"/>
      <c r="EQ1010" s="291"/>
      <c r="ER1010" s="291"/>
      <c r="ES1010" s="291"/>
      <c r="ET1010" s="291"/>
      <c r="EU1010" s="291"/>
      <c r="EV1010" s="291"/>
      <c r="EW1010" s="291"/>
      <c r="EX1010" s="291"/>
      <c r="EY1010" s="291"/>
      <c r="EZ1010" s="291"/>
      <c r="FA1010" s="291"/>
    </row>
    <row r="1011" spans="1:157" s="292" customFormat="1" ht="20.25" customHeight="1">
      <c r="A1011" s="291"/>
      <c r="H1011" s="437"/>
      <c r="I1011" s="437"/>
      <c r="J1011" s="437"/>
      <c r="K1011" s="437"/>
      <c r="N1011" s="438"/>
      <c r="O1011" s="291"/>
      <c r="P1011" s="291"/>
      <c r="Q1011" s="291"/>
      <c r="R1011" s="291"/>
      <c r="S1011" s="291"/>
      <c r="T1011" s="291"/>
      <c r="U1011" s="291"/>
      <c r="V1011" s="291"/>
      <c r="W1011" s="291"/>
      <c r="X1011" s="291"/>
      <c r="Y1011" s="291"/>
      <c r="Z1011" s="291"/>
      <c r="AA1011" s="291"/>
      <c r="AB1011" s="291"/>
      <c r="AC1011" s="291"/>
      <c r="AD1011" s="291"/>
      <c r="AE1011" s="291"/>
      <c r="AF1011" s="291"/>
      <c r="AG1011" s="291"/>
      <c r="AH1011" s="291"/>
      <c r="AI1011" s="291"/>
      <c r="AJ1011" s="291"/>
      <c r="AK1011" s="291"/>
      <c r="AL1011" s="291"/>
      <c r="AM1011" s="291"/>
      <c r="AN1011" s="291"/>
      <c r="AO1011" s="291"/>
      <c r="AP1011" s="291"/>
      <c r="AQ1011" s="291"/>
      <c r="AR1011" s="291"/>
      <c r="AS1011" s="291"/>
      <c r="AT1011" s="291"/>
      <c r="AU1011" s="291"/>
      <c r="AV1011" s="291"/>
      <c r="AW1011" s="291"/>
      <c r="AX1011" s="291"/>
      <c r="AY1011" s="291"/>
      <c r="AZ1011" s="291"/>
      <c r="BA1011" s="291"/>
      <c r="BB1011" s="291"/>
      <c r="BC1011" s="291"/>
      <c r="BD1011" s="291"/>
      <c r="BE1011" s="291"/>
      <c r="BF1011" s="291"/>
      <c r="BG1011" s="291"/>
      <c r="BH1011" s="291"/>
      <c r="BI1011" s="291"/>
      <c r="BJ1011" s="291"/>
      <c r="BK1011" s="291"/>
      <c r="BL1011" s="291"/>
      <c r="BM1011" s="291"/>
      <c r="BN1011" s="291"/>
      <c r="BO1011" s="291"/>
      <c r="BP1011" s="291"/>
      <c r="BQ1011" s="291"/>
      <c r="BR1011" s="291"/>
      <c r="BS1011" s="291"/>
      <c r="BT1011" s="291"/>
      <c r="BU1011" s="291"/>
      <c r="BV1011" s="291"/>
      <c r="BW1011" s="291"/>
      <c r="BX1011" s="291"/>
      <c r="BY1011" s="291"/>
      <c r="BZ1011" s="291"/>
      <c r="CA1011" s="291"/>
      <c r="CB1011" s="291"/>
      <c r="CC1011" s="291"/>
      <c r="CD1011" s="291"/>
      <c r="CE1011" s="291"/>
      <c r="CF1011" s="291"/>
      <c r="CG1011" s="291"/>
      <c r="CH1011" s="291"/>
      <c r="CI1011" s="291"/>
      <c r="CJ1011" s="291"/>
      <c r="CK1011" s="291"/>
      <c r="CL1011" s="291"/>
      <c r="CM1011" s="291"/>
      <c r="CN1011" s="291"/>
      <c r="CO1011" s="291"/>
      <c r="CP1011" s="291"/>
      <c r="CQ1011" s="291"/>
      <c r="CR1011" s="291"/>
      <c r="CS1011" s="291"/>
      <c r="CT1011" s="291"/>
      <c r="CU1011" s="291"/>
      <c r="CV1011" s="291"/>
      <c r="CW1011" s="291"/>
      <c r="CX1011" s="291"/>
      <c r="CY1011" s="291"/>
      <c r="CZ1011" s="291"/>
      <c r="DA1011" s="291"/>
      <c r="DB1011" s="291"/>
      <c r="DC1011" s="291"/>
      <c r="DD1011" s="291"/>
      <c r="DE1011" s="291"/>
      <c r="DF1011" s="291"/>
      <c r="DG1011" s="291"/>
      <c r="DH1011" s="291"/>
      <c r="DI1011" s="291"/>
      <c r="DJ1011" s="291"/>
      <c r="DK1011" s="291"/>
      <c r="DL1011" s="291"/>
      <c r="DM1011" s="291"/>
      <c r="DN1011" s="291"/>
      <c r="DO1011" s="291"/>
      <c r="DP1011" s="291"/>
      <c r="DQ1011" s="291"/>
      <c r="DR1011" s="291"/>
      <c r="DS1011" s="291"/>
      <c r="DT1011" s="291"/>
      <c r="DU1011" s="291"/>
      <c r="DV1011" s="291"/>
      <c r="DW1011" s="291"/>
      <c r="DX1011" s="291"/>
      <c r="DY1011" s="291"/>
      <c r="DZ1011" s="291"/>
      <c r="EA1011" s="291"/>
      <c r="EB1011" s="291"/>
      <c r="EC1011" s="291"/>
      <c r="ED1011" s="291"/>
      <c r="EE1011" s="291"/>
      <c r="EF1011" s="291"/>
      <c r="EG1011" s="291"/>
      <c r="EH1011" s="291"/>
      <c r="EI1011" s="291"/>
      <c r="EJ1011" s="291"/>
      <c r="EK1011" s="291"/>
      <c r="EL1011" s="291"/>
      <c r="EM1011" s="291"/>
      <c r="EN1011" s="291"/>
      <c r="EO1011" s="291"/>
      <c r="EP1011" s="291"/>
      <c r="EQ1011" s="291"/>
      <c r="ER1011" s="291"/>
      <c r="ES1011" s="291"/>
      <c r="ET1011" s="291"/>
      <c r="EU1011" s="291"/>
      <c r="EV1011" s="291"/>
      <c r="EW1011" s="291"/>
      <c r="EX1011" s="291"/>
      <c r="EY1011" s="291"/>
      <c r="EZ1011" s="291"/>
      <c r="FA1011" s="291"/>
    </row>
    <row r="1012" spans="1:157" s="292" customFormat="1" ht="20.25" customHeight="1">
      <c r="A1012" s="291"/>
      <c r="H1012" s="437"/>
      <c r="I1012" s="437"/>
      <c r="J1012" s="437"/>
      <c r="K1012" s="437"/>
      <c r="N1012" s="438"/>
      <c r="O1012" s="291"/>
      <c r="P1012" s="291"/>
      <c r="Q1012" s="291"/>
      <c r="R1012" s="291"/>
      <c r="S1012" s="291"/>
      <c r="T1012" s="291"/>
      <c r="U1012" s="291"/>
      <c r="V1012" s="291"/>
      <c r="W1012" s="291"/>
      <c r="X1012" s="291"/>
      <c r="Y1012" s="291"/>
      <c r="Z1012" s="291"/>
      <c r="AA1012" s="291"/>
      <c r="AB1012" s="291"/>
      <c r="AC1012" s="291"/>
      <c r="AD1012" s="291"/>
      <c r="AE1012" s="291"/>
      <c r="AF1012" s="291"/>
      <c r="AG1012" s="291"/>
      <c r="AH1012" s="291"/>
      <c r="AI1012" s="291"/>
      <c r="AJ1012" s="291"/>
      <c r="AK1012" s="291"/>
      <c r="AL1012" s="291"/>
      <c r="AM1012" s="291"/>
      <c r="AN1012" s="291"/>
      <c r="AO1012" s="291"/>
      <c r="AP1012" s="291"/>
      <c r="AQ1012" s="291"/>
      <c r="AR1012" s="291"/>
      <c r="AS1012" s="291"/>
      <c r="AT1012" s="291"/>
      <c r="AU1012" s="291"/>
      <c r="AV1012" s="291"/>
      <c r="AW1012" s="291"/>
      <c r="AX1012" s="291"/>
      <c r="AY1012" s="291"/>
      <c r="AZ1012" s="291"/>
      <c r="BA1012" s="291"/>
      <c r="BB1012" s="291"/>
      <c r="BC1012" s="291"/>
      <c r="BD1012" s="291"/>
      <c r="BE1012" s="291"/>
      <c r="BF1012" s="291"/>
      <c r="BG1012" s="291"/>
      <c r="BH1012" s="291"/>
      <c r="BI1012" s="291"/>
      <c r="BJ1012" s="291"/>
      <c r="BK1012" s="291"/>
      <c r="BL1012" s="291"/>
      <c r="BM1012" s="291"/>
      <c r="BN1012" s="291"/>
      <c r="BO1012" s="291"/>
      <c r="BP1012" s="291"/>
      <c r="BQ1012" s="291"/>
      <c r="BR1012" s="291"/>
      <c r="BS1012" s="291"/>
      <c r="BT1012" s="291"/>
      <c r="BU1012" s="291"/>
      <c r="BV1012" s="291"/>
      <c r="BW1012" s="291"/>
      <c r="BX1012" s="291"/>
      <c r="BY1012" s="291"/>
      <c r="BZ1012" s="291"/>
      <c r="CA1012" s="291"/>
      <c r="CB1012" s="291"/>
      <c r="CC1012" s="291"/>
      <c r="CD1012" s="291"/>
      <c r="CE1012" s="291"/>
      <c r="CF1012" s="291"/>
      <c r="CG1012" s="291"/>
      <c r="CH1012" s="291"/>
      <c r="CI1012" s="291"/>
      <c r="CJ1012" s="291"/>
      <c r="CK1012" s="291"/>
      <c r="CL1012" s="291"/>
      <c r="CM1012" s="291"/>
      <c r="CN1012" s="291"/>
      <c r="CO1012" s="291"/>
      <c r="CP1012" s="291"/>
      <c r="CQ1012" s="291"/>
      <c r="CR1012" s="291"/>
      <c r="CS1012" s="291"/>
      <c r="CT1012" s="291"/>
      <c r="CU1012" s="291"/>
      <c r="CV1012" s="291"/>
      <c r="CW1012" s="291"/>
      <c r="CX1012" s="291"/>
      <c r="CY1012" s="291"/>
      <c r="CZ1012" s="291"/>
      <c r="DA1012" s="291"/>
      <c r="DB1012" s="291"/>
      <c r="DC1012" s="291"/>
      <c r="DD1012" s="291"/>
      <c r="DE1012" s="291"/>
      <c r="DF1012" s="291"/>
      <c r="DG1012" s="291"/>
      <c r="DH1012" s="291"/>
      <c r="DI1012" s="291"/>
      <c r="DJ1012" s="291"/>
      <c r="DK1012" s="291"/>
      <c r="DL1012" s="291"/>
      <c r="DM1012" s="291"/>
      <c r="DN1012" s="291"/>
      <c r="DO1012" s="291"/>
      <c r="DP1012" s="291"/>
      <c r="DQ1012" s="291"/>
      <c r="DR1012" s="291"/>
      <c r="DS1012" s="291"/>
      <c r="DT1012" s="291"/>
      <c r="DU1012" s="291"/>
      <c r="DV1012" s="291"/>
      <c r="DW1012" s="291"/>
      <c r="DX1012" s="291"/>
      <c r="DY1012" s="291"/>
      <c r="DZ1012" s="291"/>
      <c r="EA1012" s="291"/>
      <c r="EB1012" s="291"/>
      <c r="EC1012" s="291"/>
      <c r="ED1012" s="291"/>
      <c r="EE1012" s="291"/>
      <c r="EF1012" s="291"/>
      <c r="EG1012" s="291"/>
      <c r="EH1012" s="291"/>
      <c r="EI1012" s="291"/>
      <c r="EJ1012" s="291"/>
      <c r="EK1012" s="291"/>
      <c r="EL1012" s="291"/>
      <c r="EM1012" s="291"/>
      <c r="EN1012" s="291"/>
      <c r="EO1012" s="291"/>
      <c r="EP1012" s="291"/>
      <c r="EQ1012" s="291"/>
      <c r="ER1012" s="291"/>
      <c r="ES1012" s="291"/>
      <c r="ET1012" s="291"/>
      <c r="EU1012" s="291"/>
      <c r="EV1012" s="291"/>
      <c r="EW1012" s="291"/>
      <c r="EX1012" s="291"/>
      <c r="EY1012" s="291"/>
      <c r="EZ1012" s="291"/>
      <c r="FA1012" s="291"/>
    </row>
    <row r="1013" spans="1:157" s="292" customFormat="1" ht="20.25" customHeight="1">
      <c r="A1013" s="291"/>
      <c r="H1013" s="437"/>
      <c r="I1013" s="437"/>
      <c r="J1013" s="437"/>
      <c r="K1013" s="437"/>
      <c r="N1013" s="438"/>
      <c r="O1013" s="291"/>
      <c r="P1013" s="291"/>
      <c r="Q1013" s="291"/>
      <c r="R1013" s="291"/>
      <c r="S1013" s="291"/>
      <c r="T1013" s="291"/>
      <c r="U1013" s="291"/>
      <c r="V1013" s="291"/>
      <c r="W1013" s="291"/>
      <c r="X1013" s="291"/>
      <c r="Y1013" s="291"/>
      <c r="Z1013" s="291"/>
      <c r="AA1013" s="291"/>
      <c r="AB1013" s="291"/>
      <c r="AC1013" s="291"/>
      <c r="AD1013" s="291"/>
      <c r="AE1013" s="291"/>
      <c r="AF1013" s="291"/>
      <c r="AG1013" s="291"/>
      <c r="AH1013" s="291"/>
      <c r="AI1013" s="291"/>
      <c r="AJ1013" s="291"/>
      <c r="AK1013" s="291"/>
      <c r="AL1013" s="291"/>
      <c r="AM1013" s="291"/>
      <c r="AN1013" s="291"/>
      <c r="AO1013" s="291"/>
      <c r="AP1013" s="291"/>
      <c r="AQ1013" s="291"/>
      <c r="AR1013" s="291"/>
      <c r="AS1013" s="291"/>
      <c r="AT1013" s="291"/>
      <c r="AU1013" s="291"/>
      <c r="AV1013" s="291"/>
      <c r="AW1013" s="291"/>
      <c r="AX1013" s="291"/>
      <c r="AY1013" s="291"/>
      <c r="AZ1013" s="291"/>
      <c r="BA1013" s="291"/>
      <c r="BB1013" s="291"/>
      <c r="BC1013" s="291"/>
      <c r="BD1013" s="291"/>
      <c r="BE1013" s="291"/>
      <c r="BF1013" s="291"/>
      <c r="BG1013" s="291"/>
      <c r="BH1013" s="291"/>
      <c r="BI1013" s="291"/>
      <c r="BJ1013" s="291"/>
      <c r="BK1013" s="291"/>
      <c r="BL1013" s="291"/>
      <c r="BM1013" s="291"/>
      <c r="BN1013" s="291"/>
      <c r="BO1013" s="291"/>
      <c r="BP1013" s="291"/>
      <c r="BQ1013" s="291"/>
      <c r="BR1013" s="291"/>
      <c r="BS1013" s="291"/>
      <c r="BT1013" s="291"/>
      <c r="BU1013" s="291"/>
      <c r="BV1013" s="291"/>
      <c r="BW1013" s="291"/>
      <c r="BX1013" s="291"/>
      <c r="BY1013" s="291"/>
      <c r="BZ1013" s="291"/>
      <c r="CA1013" s="291"/>
      <c r="CB1013" s="291"/>
      <c r="CC1013" s="291"/>
      <c r="CD1013" s="291"/>
      <c r="CE1013" s="291"/>
      <c r="CF1013" s="291"/>
      <c r="CG1013" s="291"/>
      <c r="CH1013" s="291"/>
      <c r="CI1013" s="291"/>
      <c r="CJ1013" s="291"/>
      <c r="CK1013" s="291"/>
      <c r="CL1013" s="291"/>
      <c r="CM1013" s="291"/>
      <c r="CN1013" s="291"/>
      <c r="CO1013" s="291"/>
      <c r="CP1013" s="291"/>
      <c r="CQ1013" s="291"/>
      <c r="CR1013" s="291"/>
      <c r="CS1013" s="291"/>
      <c r="CT1013" s="291"/>
      <c r="CU1013" s="291"/>
      <c r="CV1013" s="291"/>
      <c r="CW1013" s="291"/>
      <c r="CX1013" s="291"/>
      <c r="CY1013" s="291"/>
      <c r="CZ1013" s="291"/>
      <c r="DA1013" s="291"/>
      <c r="DB1013" s="291"/>
      <c r="DC1013" s="291"/>
      <c r="DD1013" s="291"/>
      <c r="DE1013" s="291"/>
      <c r="DF1013" s="291"/>
      <c r="DG1013" s="291"/>
      <c r="DH1013" s="291"/>
      <c r="DI1013" s="291"/>
      <c r="DJ1013" s="291"/>
      <c r="DK1013" s="291"/>
      <c r="DL1013" s="291"/>
      <c r="DM1013" s="291"/>
      <c r="DN1013" s="291"/>
      <c r="DO1013" s="291"/>
      <c r="DP1013" s="291"/>
      <c r="DQ1013" s="291"/>
      <c r="DR1013" s="291"/>
      <c r="DS1013" s="291"/>
      <c r="DT1013" s="291"/>
      <c r="DU1013" s="291"/>
      <c r="DV1013" s="291"/>
      <c r="DW1013" s="291"/>
      <c r="DX1013" s="291"/>
      <c r="DY1013" s="291"/>
      <c r="DZ1013" s="291"/>
      <c r="EA1013" s="291"/>
      <c r="EB1013" s="291"/>
      <c r="EC1013" s="291"/>
      <c r="ED1013" s="291"/>
      <c r="EE1013" s="291"/>
      <c r="EF1013" s="291"/>
      <c r="EG1013" s="291"/>
      <c r="EH1013" s="291"/>
      <c r="EI1013" s="291"/>
      <c r="EJ1013" s="291"/>
      <c r="EK1013" s="291"/>
      <c r="EL1013" s="291"/>
      <c r="EM1013" s="291"/>
      <c r="EN1013" s="291"/>
      <c r="EO1013" s="291"/>
      <c r="EP1013" s="291"/>
      <c r="EQ1013" s="291"/>
      <c r="ER1013" s="291"/>
      <c r="ES1013" s="291"/>
      <c r="ET1013" s="291"/>
      <c r="EU1013" s="291"/>
      <c r="EV1013" s="291"/>
      <c r="EW1013" s="291"/>
      <c r="EX1013" s="291"/>
      <c r="EY1013" s="291"/>
      <c r="EZ1013" s="291"/>
      <c r="FA1013" s="291"/>
    </row>
    <row r="1014" spans="1:157" s="292" customFormat="1" ht="20.25" customHeight="1">
      <c r="A1014" s="291"/>
      <c r="H1014" s="437"/>
      <c r="I1014" s="437"/>
      <c r="J1014" s="437"/>
      <c r="K1014" s="437"/>
      <c r="N1014" s="438"/>
      <c r="O1014" s="291"/>
      <c r="P1014" s="291"/>
      <c r="Q1014" s="291"/>
      <c r="R1014" s="291"/>
      <c r="S1014" s="291"/>
      <c r="T1014" s="291"/>
      <c r="U1014" s="291"/>
      <c r="V1014" s="291"/>
      <c r="W1014" s="291"/>
      <c r="X1014" s="291"/>
      <c r="Y1014" s="291"/>
      <c r="Z1014" s="291"/>
      <c r="AA1014" s="291"/>
      <c r="AB1014" s="291"/>
      <c r="AC1014" s="291"/>
      <c r="AD1014" s="291"/>
      <c r="AE1014" s="291"/>
      <c r="AF1014" s="291"/>
      <c r="AG1014" s="291"/>
      <c r="AH1014" s="291"/>
      <c r="AI1014" s="291"/>
      <c r="AJ1014" s="291"/>
      <c r="AK1014" s="291"/>
      <c r="AL1014" s="291"/>
      <c r="AM1014" s="291"/>
      <c r="AN1014" s="291"/>
      <c r="AO1014" s="291"/>
      <c r="AP1014" s="291"/>
      <c r="AQ1014" s="291"/>
      <c r="AR1014" s="291"/>
      <c r="AS1014" s="291"/>
      <c r="AT1014" s="291"/>
      <c r="AU1014" s="291"/>
      <c r="AV1014" s="291"/>
      <c r="AW1014" s="291"/>
      <c r="AX1014" s="291"/>
      <c r="AY1014" s="291"/>
      <c r="AZ1014" s="291"/>
      <c r="BA1014" s="291"/>
      <c r="BB1014" s="291"/>
      <c r="BC1014" s="291"/>
      <c r="BD1014" s="291"/>
      <c r="BE1014" s="291"/>
      <c r="BF1014" s="291"/>
      <c r="BG1014" s="291"/>
      <c r="BH1014" s="291"/>
      <c r="BI1014" s="291"/>
      <c r="BJ1014" s="291"/>
      <c r="BK1014" s="291"/>
      <c r="BL1014" s="291"/>
      <c r="BM1014" s="291"/>
      <c r="BN1014" s="291"/>
      <c r="BO1014" s="291"/>
      <c r="BP1014" s="291"/>
      <c r="BQ1014" s="291"/>
      <c r="BR1014" s="291"/>
      <c r="BS1014" s="291"/>
      <c r="BT1014" s="291"/>
      <c r="BU1014" s="291"/>
      <c r="BV1014" s="291"/>
      <c r="BW1014" s="291"/>
      <c r="BX1014" s="291"/>
      <c r="BY1014" s="291"/>
      <c r="BZ1014" s="291"/>
      <c r="CA1014" s="291"/>
      <c r="CB1014" s="291"/>
      <c r="CC1014" s="291"/>
      <c r="CD1014" s="291"/>
      <c r="CE1014" s="291"/>
      <c r="CF1014" s="291"/>
      <c r="CG1014" s="291"/>
      <c r="CH1014" s="291"/>
      <c r="CI1014" s="291"/>
      <c r="CJ1014" s="291"/>
      <c r="CK1014" s="291"/>
      <c r="CL1014" s="291"/>
      <c r="CM1014" s="291"/>
      <c r="CN1014" s="291"/>
      <c r="CO1014" s="291"/>
      <c r="CP1014" s="291"/>
      <c r="CQ1014" s="291"/>
      <c r="CR1014" s="291"/>
      <c r="CS1014" s="291"/>
      <c r="CT1014" s="291"/>
      <c r="CU1014" s="291"/>
      <c r="CV1014" s="291"/>
      <c r="CW1014" s="291"/>
      <c r="CX1014" s="291"/>
      <c r="CY1014" s="291"/>
      <c r="CZ1014" s="291"/>
      <c r="DA1014" s="291"/>
      <c r="DB1014" s="291"/>
      <c r="DC1014" s="291"/>
      <c r="DD1014" s="291"/>
      <c r="DE1014" s="291"/>
      <c r="DF1014" s="291"/>
      <c r="DG1014" s="291"/>
      <c r="DH1014" s="291"/>
      <c r="DI1014" s="291"/>
      <c r="DJ1014" s="291"/>
      <c r="DK1014" s="291"/>
      <c r="DL1014" s="291"/>
      <c r="DM1014" s="291"/>
      <c r="DN1014" s="291"/>
      <c r="DO1014" s="291"/>
      <c r="DP1014" s="291"/>
      <c r="DQ1014" s="291"/>
      <c r="DR1014" s="291"/>
      <c r="DS1014" s="291"/>
      <c r="DT1014" s="291"/>
      <c r="DU1014" s="291"/>
      <c r="DV1014" s="291"/>
      <c r="DW1014" s="291"/>
      <c r="DX1014" s="291"/>
      <c r="DY1014" s="291"/>
      <c r="DZ1014" s="291"/>
      <c r="EA1014" s="291"/>
      <c r="EB1014" s="291"/>
      <c r="EC1014" s="291"/>
      <c r="ED1014" s="291"/>
      <c r="EE1014" s="291"/>
      <c r="EF1014" s="291"/>
      <c r="EG1014" s="291"/>
      <c r="EH1014" s="291"/>
      <c r="EI1014" s="291"/>
      <c r="EJ1014" s="291"/>
      <c r="EK1014" s="291"/>
      <c r="EL1014" s="291"/>
      <c r="EM1014" s="291"/>
      <c r="EN1014" s="291"/>
      <c r="EO1014" s="291"/>
      <c r="EP1014" s="291"/>
      <c r="EQ1014" s="291"/>
      <c r="ER1014" s="291"/>
      <c r="ES1014" s="291"/>
      <c r="ET1014" s="291"/>
      <c r="EU1014" s="291"/>
      <c r="EV1014" s="291"/>
      <c r="EW1014" s="291"/>
      <c r="EX1014" s="291"/>
      <c r="EY1014" s="291"/>
      <c r="EZ1014" s="291"/>
      <c r="FA1014" s="291"/>
    </row>
    <row r="1015" spans="1:157" s="292" customFormat="1" ht="20.25" customHeight="1">
      <c r="A1015" s="291"/>
      <c r="H1015" s="437"/>
      <c r="I1015" s="437"/>
      <c r="J1015" s="437"/>
      <c r="K1015" s="437"/>
      <c r="N1015" s="438"/>
      <c r="O1015" s="291"/>
      <c r="P1015" s="291"/>
      <c r="Q1015" s="291"/>
      <c r="R1015" s="291"/>
      <c r="S1015" s="291"/>
      <c r="T1015" s="291"/>
      <c r="U1015" s="291"/>
      <c r="V1015" s="291"/>
      <c r="W1015" s="291"/>
      <c r="X1015" s="291"/>
      <c r="Y1015" s="291"/>
      <c r="Z1015" s="291"/>
      <c r="AA1015" s="291"/>
      <c r="AB1015" s="291"/>
      <c r="AC1015" s="291"/>
      <c r="AD1015" s="291"/>
      <c r="AE1015" s="291"/>
      <c r="AF1015" s="291"/>
      <c r="AG1015" s="291"/>
      <c r="AH1015" s="291"/>
      <c r="AI1015" s="291"/>
      <c r="AJ1015" s="291"/>
      <c r="AK1015" s="291"/>
      <c r="AL1015" s="291"/>
      <c r="AM1015" s="291"/>
      <c r="AN1015" s="291"/>
      <c r="AO1015" s="291"/>
      <c r="AP1015" s="291"/>
      <c r="AQ1015" s="291"/>
      <c r="AR1015" s="291"/>
      <c r="AS1015" s="291"/>
      <c r="AT1015" s="291"/>
      <c r="AU1015" s="291"/>
      <c r="AV1015" s="291"/>
      <c r="AW1015" s="291"/>
      <c r="AX1015" s="291"/>
      <c r="AY1015" s="291"/>
      <c r="AZ1015" s="291"/>
      <c r="BA1015" s="291"/>
      <c r="BB1015" s="291"/>
      <c r="BC1015" s="291"/>
      <c r="BD1015" s="291"/>
      <c r="BE1015" s="291"/>
      <c r="BF1015" s="291"/>
      <c r="BG1015" s="291"/>
      <c r="BH1015" s="291"/>
      <c r="BI1015" s="291"/>
      <c r="BJ1015" s="291"/>
      <c r="BK1015" s="291"/>
      <c r="BL1015" s="291"/>
      <c r="BM1015" s="291"/>
      <c r="BN1015" s="291"/>
      <c r="BO1015" s="291"/>
      <c r="BP1015" s="291"/>
      <c r="BQ1015" s="291"/>
      <c r="BR1015" s="291"/>
      <c r="BS1015" s="291"/>
      <c r="BT1015" s="291"/>
      <c r="BU1015" s="291"/>
      <c r="BV1015" s="291"/>
      <c r="BW1015" s="291"/>
      <c r="BX1015" s="291"/>
      <c r="BY1015" s="291"/>
      <c r="BZ1015" s="291"/>
      <c r="CA1015" s="291"/>
      <c r="CB1015" s="291"/>
      <c r="CC1015" s="291"/>
      <c r="CD1015" s="291"/>
      <c r="CE1015" s="291"/>
      <c r="CF1015" s="291"/>
      <c r="CG1015" s="291"/>
      <c r="CH1015" s="291"/>
      <c r="CI1015" s="291"/>
      <c r="CJ1015" s="291"/>
      <c r="CK1015" s="291"/>
      <c r="CL1015" s="291"/>
      <c r="CM1015" s="291"/>
      <c r="CN1015" s="291"/>
      <c r="CO1015" s="291"/>
      <c r="CP1015" s="291"/>
      <c r="CQ1015" s="291"/>
      <c r="CR1015" s="291"/>
      <c r="CS1015" s="291"/>
      <c r="CT1015" s="291"/>
      <c r="CU1015" s="291"/>
      <c r="CV1015" s="291"/>
      <c r="CW1015" s="291"/>
      <c r="CX1015" s="291"/>
      <c r="CY1015" s="291"/>
      <c r="CZ1015" s="291"/>
      <c r="DA1015" s="291"/>
      <c r="DB1015" s="291"/>
      <c r="DC1015" s="291"/>
      <c r="DD1015" s="291"/>
      <c r="DE1015" s="291"/>
      <c r="DF1015" s="291"/>
      <c r="DG1015" s="291"/>
      <c r="DH1015" s="291"/>
      <c r="DI1015" s="291"/>
      <c r="DJ1015" s="291"/>
      <c r="DK1015" s="291"/>
      <c r="DL1015" s="291"/>
      <c r="DM1015" s="291"/>
      <c r="DN1015" s="291"/>
      <c r="DO1015" s="291"/>
      <c r="DP1015" s="291"/>
      <c r="DQ1015" s="291"/>
      <c r="DR1015" s="291"/>
      <c r="DS1015" s="291"/>
      <c r="DT1015" s="291"/>
      <c r="DU1015" s="291"/>
      <c r="DV1015" s="291"/>
      <c r="DW1015" s="291"/>
      <c r="DX1015" s="291"/>
      <c r="DY1015" s="291"/>
      <c r="DZ1015" s="291"/>
      <c r="EA1015" s="291"/>
      <c r="EB1015" s="291"/>
      <c r="EC1015" s="291"/>
      <c r="ED1015" s="291"/>
      <c r="EE1015" s="291"/>
      <c r="EF1015" s="291"/>
      <c r="EG1015" s="291"/>
      <c r="EH1015" s="291"/>
      <c r="EI1015" s="291"/>
      <c r="EJ1015" s="291"/>
      <c r="EK1015" s="291"/>
      <c r="EL1015" s="291"/>
      <c r="EM1015" s="291"/>
      <c r="EN1015" s="291"/>
      <c r="EO1015" s="291"/>
      <c r="EP1015" s="291"/>
      <c r="EQ1015" s="291"/>
      <c r="ER1015" s="291"/>
      <c r="ES1015" s="291"/>
      <c r="ET1015" s="291"/>
      <c r="EU1015" s="291"/>
      <c r="EV1015" s="291"/>
      <c r="EW1015" s="291"/>
      <c r="EX1015" s="291"/>
      <c r="EY1015" s="291"/>
      <c r="EZ1015" s="291"/>
      <c r="FA1015" s="291"/>
    </row>
    <row r="1016" spans="1:157" s="292" customFormat="1" ht="20.25" customHeight="1">
      <c r="A1016" s="291"/>
      <c r="H1016" s="437"/>
      <c r="I1016" s="437"/>
      <c r="J1016" s="437"/>
      <c r="K1016" s="437"/>
      <c r="N1016" s="438"/>
      <c r="O1016" s="291"/>
      <c r="P1016" s="291"/>
      <c r="Q1016" s="291"/>
      <c r="R1016" s="291"/>
      <c r="S1016" s="291"/>
      <c r="T1016" s="291"/>
      <c r="U1016" s="291"/>
      <c r="V1016" s="291"/>
      <c r="W1016" s="291"/>
      <c r="X1016" s="291"/>
      <c r="Y1016" s="291"/>
      <c r="Z1016" s="291"/>
      <c r="AA1016" s="291"/>
      <c r="AB1016" s="291"/>
      <c r="AC1016" s="291"/>
      <c r="AD1016" s="291"/>
      <c r="AE1016" s="291"/>
      <c r="AF1016" s="291"/>
      <c r="AG1016" s="291"/>
      <c r="AH1016" s="291"/>
      <c r="AI1016" s="291"/>
      <c r="AJ1016" s="291"/>
      <c r="AK1016" s="291"/>
      <c r="AL1016" s="291"/>
      <c r="AM1016" s="291"/>
      <c r="AN1016" s="291"/>
      <c r="AO1016" s="291"/>
      <c r="AP1016" s="291"/>
      <c r="AQ1016" s="291"/>
      <c r="AR1016" s="291"/>
      <c r="AS1016" s="291"/>
      <c r="AT1016" s="291"/>
      <c r="AU1016" s="291"/>
      <c r="AV1016" s="291"/>
      <c r="AW1016" s="291"/>
      <c r="AX1016" s="291"/>
      <c r="AY1016" s="291"/>
      <c r="AZ1016" s="291"/>
      <c r="BA1016" s="291"/>
      <c r="BB1016" s="291"/>
      <c r="BC1016" s="291"/>
      <c r="BD1016" s="291"/>
      <c r="BE1016" s="291"/>
      <c r="BF1016" s="291"/>
      <c r="BG1016" s="291"/>
      <c r="BH1016" s="291"/>
      <c r="BI1016" s="291"/>
      <c r="BJ1016" s="291"/>
      <c r="BK1016" s="291"/>
      <c r="BL1016" s="291"/>
      <c r="BM1016" s="291"/>
      <c r="BN1016" s="291"/>
      <c r="BO1016" s="291"/>
      <c r="BP1016" s="291"/>
      <c r="BQ1016" s="291"/>
      <c r="BR1016" s="291"/>
      <c r="BS1016" s="291"/>
      <c r="BT1016" s="291"/>
      <c r="BU1016" s="291"/>
      <c r="BV1016" s="291"/>
      <c r="BW1016" s="291"/>
      <c r="BX1016" s="291"/>
      <c r="BY1016" s="291"/>
      <c r="BZ1016" s="291"/>
      <c r="CA1016" s="291"/>
      <c r="CB1016" s="291"/>
      <c r="CC1016" s="291"/>
      <c r="CD1016" s="291"/>
      <c r="CE1016" s="291"/>
      <c r="CF1016" s="291"/>
      <c r="CG1016" s="291"/>
      <c r="CH1016" s="291"/>
      <c r="CI1016" s="291"/>
      <c r="CJ1016" s="291"/>
      <c r="CK1016" s="291"/>
      <c r="CL1016" s="291"/>
      <c r="CM1016" s="291"/>
      <c r="CN1016" s="291"/>
      <c r="CO1016" s="291"/>
      <c r="CP1016" s="291"/>
      <c r="CQ1016" s="291"/>
      <c r="CR1016" s="291"/>
      <c r="CS1016" s="291"/>
      <c r="CT1016" s="291"/>
      <c r="CU1016" s="291"/>
      <c r="CV1016" s="291"/>
      <c r="CW1016" s="291"/>
      <c r="CX1016" s="291"/>
      <c r="CY1016" s="291"/>
      <c r="CZ1016" s="291"/>
      <c r="DA1016" s="291"/>
      <c r="DB1016" s="291"/>
      <c r="DC1016" s="291"/>
      <c r="DD1016" s="291"/>
      <c r="DE1016" s="291"/>
      <c r="DF1016" s="291"/>
      <c r="DG1016" s="291"/>
      <c r="DH1016" s="291"/>
      <c r="DI1016" s="291"/>
      <c r="DJ1016" s="291"/>
      <c r="DK1016" s="291"/>
      <c r="DL1016" s="291"/>
      <c r="DM1016" s="291"/>
      <c r="DN1016" s="291"/>
      <c r="DO1016" s="291"/>
      <c r="DP1016" s="291"/>
      <c r="DQ1016" s="291"/>
      <c r="DR1016" s="291"/>
      <c r="DS1016" s="291"/>
      <c r="DT1016" s="291"/>
      <c r="DU1016" s="291"/>
      <c r="DV1016" s="291"/>
      <c r="DW1016" s="291"/>
      <c r="DX1016" s="291"/>
      <c r="DY1016" s="291"/>
      <c r="DZ1016" s="291"/>
      <c r="EA1016" s="291"/>
      <c r="EB1016" s="291"/>
      <c r="EC1016" s="291"/>
      <c r="ED1016" s="291"/>
      <c r="EE1016" s="291"/>
      <c r="EF1016" s="291"/>
      <c r="EG1016" s="291"/>
      <c r="EH1016" s="291"/>
      <c r="EI1016" s="291"/>
      <c r="EJ1016" s="291"/>
      <c r="EK1016" s="291"/>
      <c r="EL1016" s="291"/>
      <c r="EM1016" s="291"/>
      <c r="EN1016" s="291"/>
      <c r="EO1016" s="291"/>
      <c r="EP1016" s="291"/>
      <c r="EQ1016" s="291"/>
      <c r="ER1016" s="291"/>
      <c r="ES1016" s="291"/>
      <c r="ET1016" s="291"/>
      <c r="EU1016" s="291"/>
      <c r="EV1016" s="291"/>
      <c r="EW1016" s="291"/>
      <c r="EX1016" s="291"/>
      <c r="EY1016" s="291"/>
      <c r="EZ1016" s="291"/>
      <c r="FA1016" s="291"/>
    </row>
    <row r="1017" spans="1:157" s="292" customFormat="1" ht="20.25" customHeight="1">
      <c r="A1017" s="291"/>
      <c r="H1017" s="437"/>
      <c r="I1017" s="437"/>
      <c r="J1017" s="437"/>
      <c r="K1017" s="437"/>
      <c r="N1017" s="438"/>
      <c r="O1017" s="291"/>
      <c r="P1017" s="291"/>
      <c r="Q1017" s="291"/>
      <c r="R1017" s="291"/>
      <c r="S1017" s="291"/>
      <c r="T1017" s="291"/>
      <c r="U1017" s="291"/>
      <c r="V1017" s="291"/>
      <c r="W1017" s="291"/>
      <c r="X1017" s="291"/>
      <c r="Y1017" s="291"/>
      <c r="Z1017" s="291"/>
      <c r="AA1017" s="291"/>
      <c r="AB1017" s="291"/>
      <c r="AC1017" s="291"/>
      <c r="AD1017" s="291"/>
      <c r="AE1017" s="291"/>
      <c r="AF1017" s="291"/>
      <c r="AG1017" s="291"/>
      <c r="AH1017" s="291"/>
      <c r="AI1017" s="291"/>
      <c r="AJ1017" s="291"/>
      <c r="AK1017" s="291"/>
      <c r="AL1017" s="291"/>
      <c r="AM1017" s="291"/>
      <c r="AN1017" s="291"/>
      <c r="AO1017" s="291"/>
      <c r="AP1017" s="291"/>
      <c r="AQ1017" s="291"/>
      <c r="AR1017" s="291"/>
      <c r="AS1017" s="291"/>
      <c r="AT1017" s="291"/>
      <c r="AU1017" s="291"/>
      <c r="AV1017" s="291"/>
      <c r="AW1017" s="291"/>
      <c r="AX1017" s="291"/>
      <c r="AY1017" s="291"/>
      <c r="AZ1017" s="291"/>
      <c r="BA1017" s="291"/>
      <c r="BB1017" s="291"/>
      <c r="BC1017" s="291"/>
      <c r="BD1017" s="291"/>
      <c r="BE1017" s="291"/>
      <c r="BF1017" s="291"/>
      <c r="BG1017" s="291"/>
      <c r="BH1017" s="291"/>
      <c r="BI1017" s="291"/>
      <c r="BJ1017" s="291"/>
      <c r="BK1017" s="291"/>
      <c r="BL1017" s="291"/>
      <c r="BM1017" s="291"/>
      <c r="BN1017" s="291"/>
      <c r="BO1017" s="291"/>
      <c r="BP1017" s="291"/>
      <c r="BQ1017" s="291"/>
      <c r="BR1017" s="291"/>
      <c r="BS1017" s="291"/>
      <c r="BT1017" s="291"/>
      <c r="BU1017" s="291"/>
      <c r="BV1017" s="291"/>
      <c r="BW1017" s="291"/>
      <c r="BX1017" s="291"/>
      <c r="BY1017" s="291"/>
      <c r="BZ1017" s="291"/>
      <c r="CA1017" s="291"/>
      <c r="CB1017" s="291"/>
      <c r="CC1017" s="291"/>
      <c r="CD1017" s="291"/>
      <c r="CE1017" s="291"/>
      <c r="CF1017" s="291"/>
      <c r="CG1017" s="291"/>
      <c r="CH1017" s="291"/>
      <c r="CI1017" s="291"/>
      <c r="CJ1017" s="291"/>
      <c r="CK1017" s="291"/>
      <c r="CL1017" s="291"/>
      <c r="CM1017" s="291"/>
      <c r="CN1017" s="291"/>
      <c r="CO1017" s="291"/>
      <c r="CP1017" s="291"/>
      <c r="CQ1017" s="291"/>
      <c r="CR1017" s="291"/>
      <c r="CS1017" s="291"/>
      <c r="CT1017" s="291"/>
      <c r="CU1017" s="291"/>
      <c r="CV1017" s="291"/>
      <c r="CW1017" s="291"/>
      <c r="CX1017" s="291"/>
      <c r="CY1017" s="291"/>
      <c r="CZ1017" s="291"/>
      <c r="DA1017" s="291"/>
      <c r="DB1017" s="291"/>
      <c r="DC1017" s="291"/>
      <c r="DD1017" s="291"/>
      <c r="DE1017" s="291"/>
      <c r="DF1017" s="291"/>
      <c r="DG1017" s="291"/>
      <c r="DH1017" s="291"/>
      <c r="DI1017" s="291"/>
      <c r="DJ1017" s="291"/>
      <c r="DK1017" s="291"/>
      <c r="DL1017" s="291"/>
      <c r="DM1017" s="291"/>
      <c r="DN1017" s="291"/>
      <c r="DO1017" s="291"/>
      <c r="DP1017" s="291"/>
      <c r="DQ1017" s="291"/>
      <c r="DR1017" s="291"/>
      <c r="DS1017" s="291"/>
      <c r="DT1017" s="291"/>
      <c r="DU1017" s="291"/>
      <c r="DV1017" s="291"/>
      <c r="DW1017" s="291"/>
      <c r="DX1017" s="291"/>
      <c r="DY1017" s="291"/>
      <c r="DZ1017" s="291"/>
      <c r="EA1017" s="291"/>
      <c r="EB1017" s="291"/>
      <c r="EC1017" s="291"/>
      <c r="ED1017" s="291"/>
      <c r="EE1017" s="291"/>
      <c r="EF1017" s="291"/>
      <c r="EG1017" s="291"/>
      <c r="EH1017" s="291"/>
      <c r="EI1017" s="291"/>
      <c r="EJ1017" s="291"/>
      <c r="EK1017" s="291"/>
      <c r="EL1017" s="291"/>
      <c r="EM1017" s="291"/>
      <c r="EN1017" s="291"/>
      <c r="EO1017" s="291"/>
      <c r="EP1017" s="291"/>
      <c r="EQ1017" s="291"/>
      <c r="ER1017" s="291"/>
      <c r="ES1017" s="291"/>
      <c r="ET1017" s="291"/>
      <c r="EU1017" s="291"/>
      <c r="EV1017" s="291"/>
      <c r="EW1017" s="291"/>
      <c r="EX1017" s="291"/>
      <c r="EY1017" s="291"/>
      <c r="EZ1017" s="291"/>
      <c r="FA1017" s="291"/>
    </row>
    <row r="1018" spans="1:157" s="292" customFormat="1" ht="20.25" customHeight="1">
      <c r="A1018" s="291"/>
      <c r="H1018" s="437"/>
      <c r="I1018" s="437"/>
      <c r="J1018" s="437"/>
      <c r="K1018" s="437"/>
      <c r="N1018" s="438"/>
      <c r="O1018" s="291"/>
      <c r="P1018" s="291"/>
      <c r="Q1018" s="291"/>
      <c r="R1018" s="291"/>
      <c r="S1018" s="291"/>
      <c r="T1018" s="291"/>
      <c r="U1018" s="291"/>
      <c r="V1018" s="291"/>
      <c r="W1018" s="291"/>
      <c r="X1018" s="291"/>
      <c r="Y1018" s="291"/>
      <c r="Z1018" s="291"/>
      <c r="AA1018" s="291"/>
      <c r="AB1018" s="291"/>
      <c r="AC1018" s="291"/>
      <c r="AD1018" s="291"/>
      <c r="AE1018" s="291"/>
      <c r="AF1018" s="291"/>
      <c r="AG1018" s="291"/>
      <c r="AH1018" s="291"/>
      <c r="AI1018" s="291"/>
      <c r="AJ1018" s="291"/>
      <c r="AK1018" s="291"/>
      <c r="AL1018" s="291"/>
      <c r="AM1018" s="291"/>
      <c r="AN1018" s="291"/>
      <c r="AO1018" s="291"/>
      <c r="AP1018" s="291"/>
      <c r="AQ1018" s="291"/>
      <c r="AR1018" s="291"/>
      <c r="AS1018" s="291"/>
      <c r="AT1018" s="291"/>
      <c r="AU1018" s="291"/>
      <c r="AV1018" s="291"/>
      <c r="AW1018" s="291"/>
      <c r="AX1018" s="291"/>
      <c r="AY1018" s="291"/>
      <c r="AZ1018" s="291"/>
      <c r="BA1018" s="291"/>
      <c r="BB1018" s="291"/>
      <c r="BC1018" s="291"/>
      <c r="BD1018" s="291"/>
      <c r="BE1018" s="291"/>
      <c r="BF1018" s="291"/>
      <c r="BG1018" s="291"/>
      <c r="BH1018" s="291"/>
      <c r="BI1018" s="291"/>
      <c r="BJ1018" s="291"/>
      <c r="BK1018" s="291"/>
      <c r="BL1018" s="291"/>
      <c r="BM1018" s="291"/>
      <c r="BN1018" s="291"/>
      <c r="BO1018" s="291"/>
      <c r="BP1018" s="291"/>
      <c r="BQ1018" s="291"/>
      <c r="BR1018" s="291"/>
      <c r="BS1018" s="291"/>
      <c r="BT1018" s="291"/>
      <c r="BU1018" s="291"/>
      <c r="BV1018" s="291"/>
      <c r="BW1018" s="291"/>
      <c r="BX1018" s="291"/>
      <c r="BY1018" s="291"/>
      <c r="BZ1018" s="291"/>
      <c r="CA1018" s="291"/>
      <c r="CB1018" s="291"/>
      <c r="CC1018" s="291"/>
      <c r="CD1018" s="291"/>
      <c r="CE1018" s="291"/>
      <c r="CF1018" s="291"/>
      <c r="CG1018" s="291"/>
      <c r="CH1018" s="291"/>
      <c r="CI1018" s="291"/>
      <c r="CJ1018" s="291"/>
      <c r="CK1018" s="291"/>
      <c r="CL1018" s="291"/>
      <c r="CM1018" s="291"/>
      <c r="CN1018" s="291"/>
      <c r="CO1018" s="291"/>
      <c r="CP1018" s="291"/>
      <c r="CQ1018" s="291"/>
      <c r="CR1018" s="291"/>
      <c r="CS1018" s="291"/>
      <c r="CT1018" s="291"/>
      <c r="CU1018" s="291"/>
      <c r="CV1018" s="291"/>
      <c r="CW1018" s="291"/>
      <c r="CX1018" s="291"/>
      <c r="CY1018" s="291"/>
      <c r="CZ1018" s="291"/>
      <c r="DA1018" s="291"/>
      <c r="DB1018" s="291"/>
      <c r="DC1018" s="291"/>
      <c r="DD1018" s="291"/>
      <c r="DE1018" s="291"/>
      <c r="DF1018" s="291"/>
      <c r="DG1018" s="291"/>
      <c r="DH1018" s="291"/>
      <c r="DI1018" s="291"/>
      <c r="DJ1018" s="291"/>
      <c r="DK1018" s="291"/>
      <c r="DL1018" s="291"/>
      <c r="DM1018" s="291"/>
      <c r="DN1018" s="291"/>
      <c r="DO1018" s="291"/>
      <c r="DP1018" s="291"/>
      <c r="DQ1018" s="291"/>
      <c r="DR1018" s="291"/>
      <c r="DS1018" s="291"/>
      <c r="DT1018" s="291"/>
      <c r="DU1018" s="291"/>
      <c r="DV1018" s="291"/>
      <c r="DW1018" s="291"/>
      <c r="DX1018" s="291"/>
      <c r="DY1018" s="291"/>
      <c r="DZ1018" s="291"/>
      <c r="EA1018" s="291"/>
      <c r="EB1018" s="291"/>
      <c r="EC1018" s="291"/>
      <c r="ED1018" s="291"/>
      <c r="EE1018" s="291"/>
      <c r="EF1018" s="291"/>
      <c r="EG1018" s="291"/>
      <c r="EH1018" s="291"/>
      <c r="EI1018" s="291"/>
      <c r="EJ1018" s="291"/>
      <c r="EK1018" s="291"/>
      <c r="EL1018" s="291"/>
      <c r="EM1018" s="291"/>
      <c r="EN1018" s="291"/>
      <c r="EO1018" s="291"/>
      <c r="EP1018" s="291"/>
      <c r="EQ1018" s="291"/>
      <c r="ER1018" s="291"/>
      <c r="ES1018" s="291"/>
      <c r="ET1018" s="291"/>
      <c r="EU1018" s="291"/>
      <c r="EV1018" s="291"/>
      <c r="EW1018" s="291"/>
      <c r="EX1018" s="291"/>
      <c r="EY1018" s="291"/>
      <c r="EZ1018" s="291"/>
      <c r="FA1018" s="291"/>
    </row>
    <row r="1019" spans="1:157" s="292" customFormat="1" ht="20.25" customHeight="1">
      <c r="A1019" s="291"/>
      <c r="H1019" s="437"/>
      <c r="I1019" s="437"/>
      <c r="J1019" s="437"/>
      <c r="K1019" s="437"/>
      <c r="N1019" s="438"/>
      <c r="O1019" s="291"/>
      <c r="P1019" s="291"/>
      <c r="Q1019" s="291"/>
      <c r="R1019" s="291"/>
      <c r="S1019" s="291"/>
      <c r="T1019" s="291"/>
      <c r="U1019" s="291"/>
      <c r="V1019" s="291"/>
      <c r="W1019" s="291"/>
      <c r="X1019" s="291"/>
      <c r="Y1019" s="291"/>
      <c r="Z1019" s="291"/>
      <c r="AA1019" s="291"/>
      <c r="AB1019" s="291"/>
      <c r="AC1019" s="291"/>
      <c r="AD1019" s="291"/>
      <c r="AE1019" s="291"/>
      <c r="AF1019" s="291"/>
      <c r="AG1019" s="291"/>
      <c r="AH1019" s="291"/>
      <c r="AI1019" s="291"/>
      <c r="AJ1019" s="291"/>
      <c r="AK1019" s="291"/>
      <c r="AL1019" s="291"/>
      <c r="AM1019" s="291"/>
      <c r="AN1019" s="291"/>
      <c r="AO1019" s="291"/>
      <c r="AP1019" s="291"/>
      <c r="AQ1019" s="291"/>
      <c r="AR1019" s="291"/>
      <c r="AS1019" s="291"/>
      <c r="AT1019" s="291"/>
      <c r="AU1019" s="291"/>
      <c r="AV1019" s="291"/>
      <c r="AW1019" s="291"/>
      <c r="AX1019" s="291"/>
      <c r="AY1019" s="291"/>
      <c r="AZ1019" s="291"/>
      <c r="BA1019" s="291"/>
      <c r="BB1019" s="291"/>
      <c r="BC1019" s="291"/>
      <c r="BD1019" s="291"/>
      <c r="BE1019" s="291"/>
      <c r="BF1019" s="291"/>
      <c r="BG1019" s="291"/>
      <c r="BH1019" s="291"/>
      <c r="BI1019" s="291"/>
      <c r="BJ1019" s="291"/>
      <c r="BK1019" s="291"/>
      <c r="BL1019" s="291"/>
      <c r="BM1019" s="291"/>
      <c r="BN1019" s="291"/>
      <c r="BO1019" s="291"/>
      <c r="BP1019" s="291"/>
      <c r="BQ1019" s="291"/>
      <c r="BR1019" s="291"/>
      <c r="BS1019" s="291"/>
      <c r="BT1019" s="291"/>
      <c r="BU1019" s="291"/>
      <c r="BV1019" s="291"/>
      <c r="BW1019" s="291"/>
      <c r="BX1019" s="291"/>
      <c r="BY1019" s="291"/>
      <c r="BZ1019" s="291"/>
      <c r="CA1019" s="291"/>
      <c r="CB1019" s="291"/>
      <c r="CC1019" s="291"/>
      <c r="CD1019" s="291"/>
      <c r="CE1019" s="291"/>
      <c r="CF1019" s="291"/>
      <c r="CG1019" s="291"/>
      <c r="CH1019" s="291"/>
      <c r="CI1019" s="291"/>
      <c r="CJ1019" s="291"/>
      <c r="CK1019" s="291"/>
      <c r="CL1019" s="291"/>
      <c r="CM1019" s="291"/>
      <c r="CN1019" s="291"/>
      <c r="CO1019" s="291"/>
      <c r="CP1019" s="291"/>
      <c r="CQ1019" s="291"/>
      <c r="CR1019" s="291"/>
      <c r="CS1019" s="291"/>
      <c r="CT1019" s="291"/>
      <c r="CU1019" s="291"/>
      <c r="CV1019" s="291"/>
      <c r="CW1019" s="291"/>
      <c r="CX1019" s="291"/>
      <c r="CY1019" s="291"/>
      <c r="CZ1019" s="291"/>
      <c r="DA1019" s="291"/>
      <c r="DB1019" s="291"/>
      <c r="DC1019" s="291"/>
      <c r="DD1019" s="291"/>
      <c r="DE1019" s="291"/>
      <c r="DF1019" s="291"/>
      <c r="DG1019" s="291"/>
      <c r="DH1019" s="291"/>
      <c r="DI1019" s="291"/>
      <c r="DJ1019" s="291"/>
      <c r="DK1019" s="291"/>
      <c r="DL1019" s="291"/>
      <c r="DM1019" s="291"/>
      <c r="DN1019" s="291"/>
      <c r="DO1019" s="291"/>
      <c r="DP1019" s="291"/>
      <c r="DQ1019" s="291"/>
      <c r="DR1019" s="291"/>
      <c r="DS1019" s="291"/>
      <c r="DT1019" s="291"/>
      <c r="DU1019" s="291"/>
      <c r="DV1019" s="291"/>
      <c r="DW1019" s="291"/>
      <c r="DX1019" s="291"/>
      <c r="DY1019" s="291"/>
      <c r="DZ1019" s="291"/>
      <c r="EA1019" s="291"/>
      <c r="EB1019" s="291"/>
      <c r="EC1019" s="291"/>
      <c r="ED1019" s="291"/>
      <c r="EE1019" s="291"/>
      <c r="EF1019" s="291"/>
      <c r="EG1019" s="291"/>
      <c r="EH1019" s="291"/>
      <c r="EI1019" s="291"/>
      <c r="EJ1019" s="291"/>
      <c r="EK1019" s="291"/>
      <c r="EL1019" s="291"/>
      <c r="EM1019" s="291"/>
      <c r="EN1019" s="291"/>
      <c r="EO1019" s="291"/>
      <c r="EP1019" s="291"/>
      <c r="EQ1019" s="291"/>
      <c r="ER1019" s="291"/>
      <c r="ES1019" s="291"/>
      <c r="ET1019" s="291"/>
      <c r="EU1019" s="291"/>
      <c r="EV1019" s="291"/>
      <c r="EW1019" s="291"/>
      <c r="EX1019" s="291"/>
      <c r="EY1019" s="291"/>
      <c r="EZ1019" s="291"/>
      <c r="FA1019" s="291"/>
    </row>
    <row r="1020" spans="1:157" s="292" customFormat="1" ht="20.25" customHeight="1">
      <c r="A1020" s="291"/>
      <c r="H1020" s="437"/>
      <c r="I1020" s="437"/>
      <c r="J1020" s="437"/>
      <c r="K1020" s="437"/>
      <c r="N1020" s="438"/>
      <c r="O1020" s="291"/>
      <c r="P1020" s="291"/>
      <c r="Q1020" s="291"/>
      <c r="R1020" s="291"/>
      <c r="S1020" s="291"/>
      <c r="T1020" s="291"/>
      <c r="U1020" s="291"/>
      <c r="V1020" s="291"/>
      <c r="W1020" s="291"/>
      <c r="X1020" s="291"/>
      <c r="Y1020" s="291"/>
      <c r="Z1020" s="291"/>
      <c r="AA1020" s="291"/>
      <c r="AB1020" s="291"/>
      <c r="AC1020" s="291"/>
      <c r="AD1020" s="291"/>
      <c r="AE1020" s="291"/>
      <c r="AF1020" s="291"/>
      <c r="AG1020" s="291"/>
      <c r="AH1020" s="291"/>
      <c r="AI1020" s="291"/>
      <c r="AJ1020" s="291"/>
      <c r="AK1020" s="291"/>
      <c r="AL1020" s="291"/>
      <c r="AM1020" s="291"/>
      <c r="AN1020" s="291"/>
      <c r="AO1020" s="291"/>
      <c r="AP1020" s="291"/>
      <c r="AQ1020" s="291"/>
      <c r="AR1020" s="291"/>
      <c r="AS1020" s="291"/>
      <c r="AT1020" s="291"/>
      <c r="AU1020" s="291"/>
      <c r="AV1020" s="291"/>
      <c r="AW1020" s="291"/>
      <c r="AX1020" s="291"/>
      <c r="AY1020" s="291"/>
      <c r="AZ1020" s="291"/>
      <c r="BA1020" s="291"/>
      <c r="BB1020" s="291"/>
      <c r="BC1020" s="291"/>
      <c r="BD1020" s="291"/>
      <c r="BE1020" s="291"/>
      <c r="BF1020" s="291"/>
      <c r="BG1020" s="291"/>
      <c r="BH1020" s="291"/>
      <c r="BI1020" s="291"/>
      <c r="BJ1020" s="291"/>
      <c r="BK1020" s="291"/>
      <c r="BL1020" s="291"/>
      <c r="BM1020" s="291"/>
      <c r="BN1020" s="291"/>
      <c r="BO1020" s="291"/>
      <c r="BP1020" s="291"/>
      <c r="BQ1020" s="291"/>
      <c r="BR1020" s="291"/>
      <c r="BS1020" s="291"/>
      <c r="BT1020" s="291"/>
      <c r="BU1020" s="291"/>
      <c r="BV1020" s="291"/>
      <c r="BW1020" s="291"/>
      <c r="BX1020" s="291"/>
      <c r="BY1020" s="291"/>
      <c r="BZ1020" s="291"/>
      <c r="CA1020" s="291"/>
      <c r="CB1020" s="291"/>
      <c r="CC1020" s="291"/>
      <c r="CD1020" s="291"/>
      <c r="CE1020" s="291"/>
      <c r="CF1020" s="291"/>
      <c r="CG1020" s="291"/>
      <c r="CH1020" s="291"/>
      <c r="CI1020" s="291"/>
      <c r="CJ1020" s="291"/>
      <c r="CK1020" s="291"/>
      <c r="CL1020" s="291"/>
      <c r="CM1020" s="291"/>
      <c r="CN1020" s="291"/>
      <c r="CO1020" s="291"/>
      <c r="CP1020" s="291"/>
      <c r="CQ1020" s="291"/>
      <c r="CR1020" s="291"/>
      <c r="CS1020" s="291"/>
      <c r="CT1020" s="291"/>
      <c r="CU1020" s="291"/>
      <c r="CV1020" s="291"/>
      <c r="CW1020" s="291"/>
      <c r="CX1020" s="291"/>
      <c r="CY1020" s="291"/>
      <c r="CZ1020" s="291"/>
      <c r="DA1020" s="291"/>
      <c r="DB1020" s="291"/>
      <c r="DC1020" s="291"/>
      <c r="DD1020" s="291"/>
      <c r="DE1020" s="291"/>
      <c r="DF1020" s="291"/>
      <c r="DG1020" s="291"/>
      <c r="DH1020" s="291"/>
      <c r="DI1020" s="291"/>
      <c r="DJ1020" s="291"/>
      <c r="DK1020" s="291"/>
      <c r="DL1020" s="291"/>
      <c r="DM1020" s="291"/>
      <c r="DN1020" s="291"/>
      <c r="DO1020" s="291"/>
      <c r="DP1020" s="291"/>
      <c r="DQ1020" s="291"/>
      <c r="DR1020" s="291"/>
      <c r="DS1020" s="291"/>
      <c r="DT1020" s="291"/>
      <c r="DU1020" s="291"/>
      <c r="DV1020" s="291"/>
      <c r="DW1020" s="291"/>
      <c r="DX1020" s="291"/>
      <c r="DY1020" s="291"/>
      <c r="DZ1020" s="291"/>
      <c r="EA1020" s="291"/>
      <c r="EB1020" s="291"/>
      <c r="EC1020" s="291"/>
      <c r="ED1020" s="291"/>
      <c r="EE1020" s="291"/>
      <c r="EF1020" s="291"/>
      <c r="EG1020" s="291"/>
      <c r="EH1020" s="291"/>
      <c r="EI1020" s="291"/>
      <c r="EJ1020" s="291"/>
      <c r="EK1020" s="291"/>
      <c r="EL1020" s="291"/>
      <c r="EM1020" s="291"/>
      <c r="EN1020" s="291"/>
      <c r="EO1020" s="291"/>
      <c r="EP1020" s="291"/>
      <c r="EQ1020" s="291"/>
      <c r="ER1020" s="291"/>
      <c r="ES1020" s="291"/>
      <c r="ET1020" s="291"/>
      <c r="EU1020" s="291"/>
      <c r="EV1020" s="291"/>
      <c r="EW1020" s="291"/>
      <c r="EX1020" s="291"/>
      <c r="EY1020" s="291"/>
      <c r="EZ1020" s="291"/>
      <c r="FA1020" s="291"/>
    </row>
    <row r="1021" spans="1:157" s="292" customFormat="1" ht="20.25" customHeight="1">
      <c r="A1021" s="291"/>
      <c r="H1021" s="437"/>
      <c r="I1021" s="437"/>
      <c r="J1021" s="437"/>
      <c r="K1021" s="437"/>
      <c r="N1021" s="438"/>
      <c r="O1021" s="291"/>
      <c r="P1021" s="291"/>
      <c r="Q1021" s="291"/>
      <c r="R1021" s="291"/>
      <c r="S1021" s="291"/>
      <c r="T1021" s="291"/>
      <c r="U1021" s="291"/>
      <c r="V1021" s="291"/>
      <c r="W1021" s="291"/>
      <c r="X1021" s="291"/>
      <c r="Y1021" s="291"/>
      <c r="Z1021" s="291"/>
      <c r="AA1021" s="291"/>
      <c r="AB1021" s="291"/>
      <c r="AC1021" s="291"/>
      <c r="AD1021" s="291"/>
      <c r="AE1021" s="291"/>
      <c r="AF1021" s="291"/>
      <c r="AG1021" s="291"/>
      <c r="AH1021" s="291"/>
      <c r="AI1021" s="291"/>
      <c r="AJ1021" s="291"/>
      <c r="AK1021" s="291"/>
      <c r="AL1021" s="291"/>
      <c r="AM1021" s="291"/>
      <c r="AN1021" s="291"/>
      <c r="AO1021" s="291"/>
      <c r="AP1021" s="291"/>
      <c r="AQ1021" s="291"/>
      <c r="AR1021" s="291"/>
      <c r="AS1021" s="291"/>
      <c r="AT1021" s="291"/>
      <c r="AU1021" s="291"/>
      <c r="AV1021" s="291"/>
      <c r="AW1021" s="291"/>
      <c r="AX1021" s="291"/>
      <c r="AY1021" s="291"/>
      <c r="AZ1021" s="291"/>
      <c r="BA1021" s="291"/>
      <c r="BB1021" s="291"/>
      <c r="BC1021" s="291"/>
      <c r="BD1021" s="291"/>
      <c r="BE1021" s="291"/>
      <c r="BF1021" s="291"/>
      <c r="BG1021" s="291"/>
      <c r="BH1021" s="291"/>
      <c r="BI1021" s="291"/>
      <c r="BJ1021" s="291"/>
      <c r="BK1021" s="291"/>
      <c r="BL1021" s="291"/>
      <c r="BM1021" s="291"/>
      <c r="BN1021" s="291"/>
      <c r="BO1021" s="291"/>
      <c r="BP1021" s="291"/>
      <c r="BQ1021" s="291"/>
      <c r="BR1021" s="291"/>
      <c r="BS1021" s="291"/>
      <c r="BT1021" s="291"/>
      <c r="BU1021" s="291"/>
      <c r="BV1021" s="291"/>
      <c r="BW1021" s="291"/>
      <c r="BX1021" s="291"/>
      <c r="BY1021" s="291"/>
      <c r="BZ1021" s="291"/>
      <c r="CA1021" s="291"/>
      <c r="CB1021" s="291"/>
      <c r="CC1021" s="291"/>
      <c r="CD1021" s="291"/>
      <c r="CE1021" s="291"/>
      <c r="CF1021" s="291"/>
      <c r="CG1021" s="291"/>
      <c r="CH1021" s="291"/>
      <c r="CI1021" s="291"/>
      <c r="CJ1021" s="291"/>
      <c r="CK1021" s="291"/>
      <c r="CL1021" s="291"/>
      <c r="CM1021" s="291"/>
      <c r="CN1021" s="291"/>
      <c r="CO1021" s="291"/>
      <c r="CP1021" s="291"/>
      <c r="CQ1021" s="291"/>
      <c r="CR1021" s="291"/>
      <c r="CS1021" s="291"/>
      <c r="CT1021" s="291"/>
      <c r="CU1021" s="291"/>
      <c r="CV1021" s="291"/>
      <c r="CW1021" s="291"/>
      <c r="CX1021" s="291"/>
      <c r="CY1021" s="291"/>
      <c r="CZ1021" s="291"/>
      <c r="DA1021" s="291"/>
      <c r="DB1021" s="291"/>
      <c r="DC1021" s="291"/>
      <c r="DD1021" s="291"/>
      <c r="DE1021" s="291"/>
      <c r="DF1021" s="291"/>
      <c r="DG1021" s="291"/>
      <c r="DH1021" s="291"/>
      <c r="DI1021" s="291"/>
      <c r="DJ1021" s="291"/>
      <c r="DK1021" s="291"/>
      <c r="DL1021" s="291"/>
      <c r="DM1021" s="291"/>
      <c r="DN1021" s="291"/>
      <c r="DO1021" s="291"/>
      <c r="DP1021" s="291"/>
      <c r="DQ1021" s="291"/>
      <c r="DR1021" s="291"/>
      <c r="DS1021" s="291"/>
      <c r="DT1021" s="291"/>
      <c r="DU1021" s="291"/>
      <c r="DV1021" s="291"/>
      <c r="DW1021" s="291"/>
      <c r="DX1021" s="291"/>
      <c r="DY1021" s="291"/>
      <c r="DZ1021" s="291"/>
      <c r="EA1021" s="291"/>
      <c r="EB1021" s="291"/>
      <c r="EC1021" s="291"/>
      <c r="ED1021" s="291"/>
      <c r="EE1021" s="291"/>
      <c r="EF1021" s="291"/>
      <c r="EG1021" s="291"/>
      <c r="EH1021" s="291"/>
      <c r="EI1021" s="291"/>
      <c r="EJ1021" s="291"/>
      <c r="EK1021" s="291"/>
      <c r="EL1021" s="291"/>
      <c r="EM1021" s="291"/>
      <c r="EN1021" s="291"/>
      <c r="EO1021" s="291"/>
      <c r="EP1021" s="291"/>
      <c r="EQ1021" s="291"/>
      <c r="ER1021" s="291"/>
      <c r="ES1021" s="291"/>
      <c r="ET1021" s="291"/>
      <c r="EU1021" s="291"/>
      <c r="EV1021" s="291"/>
      <c r="EW1021" s="291"/>
      <c r="EX1021" s="291"/>
      <c r="EY1021" s="291"/>
      <c r="EZ1021" s="291"/>
      <c r="FA1021" s="291"/>
    </row>
    <row r="1022" spans="1:157" s="292" customFormat="1" ht="20.25" customHeight="1">
      <c r="A1022" s="291"/>
      <c r="H1022" s="437"/>
      <c r="I1022" s="437"/>
      <c r="J1022" s="437"/>
      <c r="K1022" s="437"/>
      <c r="N1022" s="438"/>
      <c r="O1022" s="291"/>
      <c r="P1022" s="291"/>
      <c r="Q1022" s="291"/>
      <c r="R1022" s="291"/>
      <c r="S1022" s="291"/>
      <c r="T1022" s="291"/>
      <c r="U1022" s="291"/>
      <c r="V1022" s="291"/>
      <c r="W1022" s="291"/>
      <c r="X1022" s="291"/>
      <c r="Y1022" s="291"/>
      <c r="Z1022" s="291"/>
      <c r="AA1022" s="291"/>
      <c r="AB1022" s="291"/>
      <c r="AC1022" s="291"/>
      <c r="AD1022" s="291"/>
      <c r="AE1022" s="291"/>
      <c r="AF1022" s="291"/>
      <c r="AG1022" s="291"/>
      <c r="AH1022" s="291"/>
      <c r="AI1022" s="291"/>
      <c r="AJ1022" s="291"/>
      <c r="AK1022" s="291"/>
      <c r="AL1022" s="291"/>
      <c r="AM1022" s="291"/>
      <c r="AN1022" s="291"/>
      <c r="AO1022" s="291"/>
      <c r="AP1022" s="291"/>
      <c r="AQ1022" s="291"/>
      <c r="AR1022" s="291"/>
      <c r="AS1022" s="291"/>
      <c r="AT1022" s="291"/>
      <c r="AU1022" s="291"/>
      <c r="AV1022" s="291"/>
      <c r="AW1022" s="291"/>
      <c r="AX1022" s="291"/>
      <c r="AY1022" s="291"/>
      <c r="AZ1022" s="291"/>
      <c r="BA1022" s="291"/>
      <c r="BB1022" s="291"/>
      <c r="BC1022" s="291"/>
      <c r="BD1022" s="291"/>
      <c r="BE1022" s="291"/>
      <c r="BF1022" s="291"/>
      <c r="BG1022" s="291"/>
      <c r="BH1022" s="291"/>
      <c r="BI1022" s="291"/>
      <c r="BJ1022" s="291"/>
      <c r="BK1022" s="291"/>
      <c r="BL1022" s="291"/>
      <c r="BM1022" s="291"/>
      <c r="BN1022" s="291"/>
      <c r="BO1022" s="291"/>
      <c r="BP1022" s="291"/>
      <c r="BQ1022" s="291"/>
      <c r="BR1022" s="291"/>
      <c r="BS1022" s="291"/>
      <c r="BT1022" s="291"/>
      <c r="BU1022" s="291"/>
      <c r="BV1022" s="291"/>
      <c r="BW1022" s="291"/>
      <c r="BX1022" s="291"/>
      <c r="BY1022" s="291"/>
      <c r="BZ1022" s="291"/>
      <c r="CA1022" s="291"/>
      <c r="CB1022" s="291"/>
      <c r="CC1022" s="291"/>
      <c r="CD1022" s="291"/>
      <c r="CE1022" s="291"/>
      <c r="CF1022" s="291"/>
      <c r="CG1022" s="291"/>
      <c r="CH1022" s="291"/>
      <c r="CI1022" s="291"/>
      <c r="CJ1022" s="291"/>
      <c r="CK1022" s="291"/>
      <c r="CL1022" s="291"/>
      <c r="CM1022" s="291"/>
      <c r="CN1022" s="291"/>
      <c r="CO1022" s="291"/>
      <c r="CP1022" s="291"/>
      <c r="CQ1022" s="291"/>
      <c r="CR1022" s="291"/>
      <c r="CS1022" s="291"/>
      <c r="CT1022" s="291"/>
      <c r="CU1022" s="291"/>
      <c r="CV1022" s="291"/>
      <c r="CW1022" s="291"/>
      <c r="CX1022" s="291"/>
      <c r="CY1022" s="291"/>
      <c r="CZ1022" s="291"/>
      <c r="DA1022" s="291"/>
      <c r="DB1022" s="291"/>
      <c r="DC1022" s="291"/>
      <c r="DD1022" s="291"/>
      <c r="DE1022" s="291"/>
      <c r="DF1022" s="291"/>
      <c r="DG1022" s="291"/>
      <c r="DH1022" s="291"/>
      <c r="DI1022" s="291"/>
      <c r="DJ1022" s="291"/>
      <c r="DK1022" s="291"/>
      <c r="DL1022" s="291"/>
      <c r="DM1022" s="291"/>
      <c r="DN1022" s="291"/>
      <c r="DO1022" s="291"/>
      <c r="DP1022" s="291"/>
      <c r="DQ1022" s="291"/>
      <c r="DR1022" s="291"/>
      <c r="DS1022" s="291"/>
      <c r="DT1022" s="291"/>
      <c r="DU1022" s="291"/>
      <c r="DV1022" s="291"/>
      <c r="DW1022" s="291"/>
      <c r="DX1022" s="291"/>
      <c r="DY1022" s="291"/>
      <c r="DZ1022" s="291"/>
      <c r="EA1022" s="291"/>
      <c r="EB1022" s="291"/>
      <c r="EC1022" s="291"/>
      <c r="ED1022" s="291"/>
      <c r="EE1022" s="291"/>
      <c r="EF1022" s="291"/>
      <c r="EG1022" s="291"/>
      <c r="EH1022" s="291"/>
      <c r="EI1022" s="291"/>
      <c r="EJ1022" s="291"/>
      <c r="EK1022" s="291"/>
      <c r="EL1022" s="291"/>
      <c r="EM1022" s="291"/>
      <c r="EN1022" s="291"/>
      <c r="EO1022" s="291"/>
      <c r="EP1022" s="291"/>
      <c r="EQ1022" s="291"/>
      <c r="ER1022" s="291"/>
      <c r="ES1022" s="291"/>
      <c r="ET1022" s="291"/>
      <c r="EU1022" s="291"/>
      <c r="EV1022" s="291"/>
      <c r="EW1022" s="291"/>
      <c r="EX1022" s="291"/>
      <c r="EY1022" s="291"/>
      <c r="EZ1022" s="291"/>
      <c r="FA1022" s="291"/>
    </row>
    <row r="1023" spans="1:157" s="292" customFormat="1" ht="20.25" customHeight="1">
      <c r="A1023" s="291"/>
      <c r="H1023" s="437"/>
      <c r="I1023" s="437"/>
      <c r="J1023" s="437"/>
      <c r="K1023" s="437"/>
      <c r="N1023" s="438"/>
      <c r="O1023" s="291"/>
      <c r="P1023" s="291"/>
      <c r="Q1023" s="291"/>
      <c r="R1023" s="291"/>
      <c r="S1023" s="291"/>
      <c r="T1023" s="291"/>
      <c r="U1023" s="291"/>
      <c r="V1023" s="291"/>
      <c r="W1023" s="291"/>
      <c r="X1023" s="291"/>
      <c r="Y1023" s="291"/>
      <c r="Z1023" s="291"/>
      <c r="AA1023" s="291"/>
      <c r="AB1023" s="291"/>
      <c r="AC1023" s="291"/>
      <c r="AD1023" s="291"/>
      <c r="AE1023" s="291"/>
      <c r="AF1023" s="291"/>
      <c r="AG1023" s="291"/>
      <c r="AH1023" s="291"/>
      <c r="AI1023" s="291"/>
      <c r="AJ1023" s="291"/>
      <c r="AK1023" s="291"/>
      <c r="AL1023" s="291"/>
      <c r="AM1023" s="291"/>
      <c r="AN1023" s="291"/>
      <c r="AO1023" s="291"/>
      <c r="AP1023" s="291"/>
      <c r="AQ1023" s="291"/>
      <c r="AR1023" s="291"/>
      <c r="AS1023" s="291"/>
      <c r="AT1023" s="291"/>
      <c r="AU1023" s="291"/>
      <c r="AV1023" s="291"/>
      <c r="AW1023" s="291"/>
      <c r="AX1023" s="291"/>
      <c r="AY1023" s="291"/>
      <c r="AZ1023" s="291"/>
      <c r="BA1023" s="291"/>
      <c r="BB1023" s="291"/>
      <c r="BC1023" s="291"/>
      <c r="BD1023" s="291"/>
      <c r="BE1023" s="291"/>
      <c r="BF1023" s="291"/>
      <c r="BG1023" s="291"/>
      <c r="BH1023" s="291"/>
      <c r="BI1023" s="291"/>
      <c r="BJ1023" s="291"/>
      <c r="BK1023" s="291"/>
      <c r="BL1023" s="291"/>
      <c r="BM1023" s="291"/>
      <c r="BN1023" s="291"/>
      <c r="BO1023" s="291"/>
      <c r="BP1023" s="291"/>
      <c r="BQ1023" s="291"/>
      <c r="BR1023" s="291"/>
      <c r="BS1023" s="291"/>
      <c r="BT1023" s="291"/>
      <c r="BU1023" s="291"/>
      <c r="BV1023" s="291"/>
      <c r="BW1023" s="291"/>
      <c r="BX1023" s="291"/>
      <c r="BY1023" s="291"/>
      <c r="BZ1023" s="291"/>
      <c r="CA1023" s="291"/>
      <c r="CB1023" s="291"/>
      <c r="CC1023" s="291"/>
      <c r="CD1023" s="291"/>
      <c r="CE1023" s="291"/>
      <c r="CF1023" s="291"/>
      <c r="CG1023" s="291"/>
      <c r="CH1023" s="291"/>
      <c r="CI1023" s="291"/>
      <c r="CJ1023" s="291"/>
      <c r="CK1023" s="291"/>
      <c r="CL1023" s="291"/>
      <c r="CM1023" s="291"/>
      <c r="CN1023" s="291"/>
      <c r="CO1023" s="291"/>
      <c r="CP1023" s="291"/>
      <c r="CQ1023" s="291"/>
      <c r="CR1023" s="291"/>
      <c r="CS1023" s="291"/>
      <c r="CT1023" s="291"/>
      <c r="CU1023" s="291"/>
      <c r="CV1023" s="291"/>
      <c r="CW1023" s="291"/>
      <c r="CX1023" s="291"/>
      <c r="CY1023" s="291"/>
      <c r="CZ1023" s="291"/>
      <c r="DA1023" s="291"/>
      <c r="DB1023" s="291"/>
      <c r="DC1023" s="291"/>
      <c r="DD1023" s="291"/>
      <c r="DE1023" s="291"/>
      <c r="DF1023" s="291"/>
      <c r="DG1023" s="291"/>
      <c r="DH1023" s="291"/>
      <c r="DI1023" s="291"/>
      <c r="DJ1023" s="291"/>
      <c r="DK1023" s="291"/>
      <c r="DL1023" s="291"/>
      <c r="DM1023" s="291"/>
      <c r="DN1023" s="291"/>
      <c r="DO1023" s="291"/>
      <c r="DP1023" s="291"/>
      <c r="DQ1023" s="291"/>
      <c r="DR1023" s="291"/>
      <c r="DS1023" s="291"/>
      <c r="DT1023" s="291"/>
      <c r="DU1023" s="291"/>
      <c r="DV1023" s="291"/>
      <c r="DW1023" s="291"/>
      <c r="DX1023" s="291"/>
      <c r="DY1023" s="291"/>
      <c r="DZ1023" s="291"/>
      <c r="EA1023" s="291"/>
      <c r="EB1023" s="291"/>
      <c r="EC1023" s="291"/>
      <c r="ED1023" s="291"/>
      <c r="EE1023" s="291"/>
      <c r="EF1023" s="291"/>
      <c r="EG1023" s="291"/>
      <c r="EH1023" s="291"/>
      <c r="EI1023" s="291"/>
      <c r="EJ1023" s="291"/>
      <c r="EK1023" s="291"/>
      <c r="EL1023" s="291"/>
      <c r="EM1023" s="291"/>
      <c r="EN1023" s="291"/>
      <c r="EO1023" s="291"/>
      <c r="EP1023" s="291"/>
      <c r="EQ1023" s="291"/>
      <c r="ER1023" s="291"/>
      <c r="ES1023" s="291"/>
      <c r="ET1023" s="291"/>
      <c r="EU1023" s="291"/>
      <c r="EV1023" s="291"/>
      <c r="EW1023" s="291"/>
      <c r="EX1023" s="291"/>
      <c r="EY1023" s="291"/>
      <c r="EZ1023" s="291"/>
      <c r="FA1023" s="291"/>
    </row>
    <row r="1024" spans="1:157" s="292" customFormat="1" ht="20.25" customHeight="1">
      <c r="A1024" s="291"/>
      <c r="H1024" s="437"/>
      <c r="I1024" s="437"/>
      <c r="J1024" s="437"/>
      <c r="K1024" s="437"/>
      <c r="N1024" s="438"/>
      <c r="O1024" s="291"/>
      <c r="P1024" s="291"/>
      <c r="Q1024" s="291"/>
      <c r="R1024" s="291"/>
      <c r="S1024" s="291"/>
      <c r="T1024" s="291"/>
      <c r="U1024" s="291"/>
      <c r="V1024" s="291"/>
      <c r="W1024" s="291"/>
      <c r="X1024" s="291"/>
      <c r="Y1024" s="291"/>
      <c r="Z1024" s="291"/>
      <c r="AA1024" s="291"/>
      <c r="AB1024" s="291"/>
      <c r="AC1024" s="291"/>
      <c r="AD1024" s="291"/>
      <c r="AE1024" s="291"/>
      <c r="AF1024" s="291"/>
      <c r="AG1024" s="291"/>
      <c r="AH1024" s="291"/>
      <c r="AI1024" s="291"/>
      <c r="AJ1024" s="291"/>
      <c r="AK1024" s="291"/>
      <c r="AL1024" s="291"/>
      <c r="AM1024" s="291"/>
      <c r="AN1024" s="291"/>
      <c r="AO1024" s="291"/>
      <c r="AP1024" s="291"/>
      <c r="AQ1024" s="291"/>
      <c r="AR1024" s="291"/>
      <c r="AS1024" s="291"/>
      <c r="AT1024" s="291"/>
      <c r="AU1024" s="291"/>
      <c r="AV1024" s="291"/>
      <c r="AW1024" s="291"/>
      <c r="AX1024" s="291"/>
      <c r="AY1024" s="291"/>
      <c r="AZ1024" s="291"/>
      <c r="BA1024" s="291"/>
      <c r="BB1024" s="291"/>
      <c r="BC1024" s="291"/>
      <c r="BD1024" s="291"/>
      <c r="BE1024" s="291"/>
      <c r="BF1024" s="291"/>
      <c r="BG1024" s="291"/>
      <c r="BH1024" s="291"/>
      <c r="BI1024" s="291"/>
      <c r="BJ1024" s="291"/>
      <c r="BK1024" s="291"/>
      <c r="BL1024" s="291"/>
      <c r="BM1024" s="291"/>
      <c r="BN1024" s="291"/>
      <c r="BO1024" s="291"/>
      <c r="BP1024" s="291"/>
      <c r="BQ1024" s="291"/>
      <c r="BR1024" s="291"/>
      <c r="BS1024" s="291"/>
      <c r="BT1024" s="291"/>
      <c r="BU1024" s="291"/>
      <c r="BV1024" s="291"/>
      <c r="BW1024" s="291"/>
      <c r="BX1024" s="291"/>
      <c r="BY1024" s="291"/>
      <c r="BZ1024" s="291"/>
      <c r="CA1024" s="291"/>
      <c r="CB1024" s="291"/>
      <c r="CC1024" s="291"/>
      <c r="CD1024" s="291"/>
      <c r="CE1024" s="291"/>
      <c r="CF1024" s="291"/>
      <c r="CG1024" s="291"/>
      <c r="CH1024" s="291"/>
      <c r="CI1024" s="291"/>
      <c r="CJ1024" s="291"/>
      <c r="CK1024" s="291"/>
      <c r="CL1024" s="291"/>
      <c r="CM1024" s="291"/>
      <c r="CN1024" s="291"/>
      <c r="CO1024" s="291"/>
      <c r="CP1024" s="291"/>
      <c r="CQ1024" s="291"/>
      <c r="CR1024" s="291"/>
      <c r="CS1024" s="291"/>
      <c r="CT1024" s="291"/>
      <c r="CU1024" s="291"/>
      <c r="CV1024" s="291"/>
      <c r="CW1024" s="291"/>
      <c r="CX1024" s="291"/>
      <c r="CY1024" s="291"/>
      <c r="CZ1024" s="291"/>
      <c r="DA1024" s="291"/>
      <c r="DB1024" s="291"/>
      <c r="DC1024" s="291"/>
      <c r="DD1024" s="291"/>
      <c r="DE1024" s="291"/>
      <c r="DF1024" s="291"/>
      <c r="DG1024" s="291"/>
      <c r="DH1024" s="291"/>
      <c r="DI1024" s="291"/>
      <c r="DJ1024" s="291"/>
      <c r="DK1024" s="291"/>
      <c r="DL1024" s="291"/>
      <c r="DM1024" s="291"/>
      <c r="DN1024" s="291"/>
      <c r="DO1024" s="291"/>
      <c r="DP1024" s="291"/>
      <c r="DQ1024" s="291"/>
      <c r="DR1024" s="291"/>
      <c r="DS1024" s="291"/>
      <c r="DT1024" s="291"/>
      <c r="DU1024" s="291"/>
      <c r="DV1024" s="291"/>
      <c r="DW1024" s="291"/>
      <c r="DX1024" s="291"/>
      <c r="DY1024" s="291"/>
      <c r="DZ1024" s="291"/>
      <c r="EA1024" s="291"/>
      <c r="EB1024" s="291"/>
      <c r="EC1024" s="291"/>
      <c r="ED1024" s="291"/>
      <c r="EE1024" s="291"/>
      <c r="EF1024" s="291"/>
      <c r="EG1024" s="291"/>
      <c r="EH1024" s="291"/>
      <c r="EI1024" s="291"/>
      <c r="EJ1024" s="291"/>
      <c r="EK1024" s="291"/>
      <c r="EL1024" s="291"/>
      <c r="EM1024" s="291"/>
      <c r="EN1024" s="291"/>
      <c r="EO1024" s="291"/>
      <c r="EP1024" s="291"/>
      <c r="EQ1024" s="291"/>
      <c r="ER1024" s="291"/>
      <c r="ES1024" s="291"/>
      <c r="ET1024" s="291"/>
      <c r="EU1024" s="291"/>
      <c r="EV1024" s="291"/>
      <c r="EW1024" s="291"/>
      <c r="EX1024" s="291"/>
      <c r="EY1024" s="291"/>
      <c r="EZ1024" s="291"/>
      <c r="FA1024" s="291"/>
    </row>
    <row r="1025" spans="1:157" s="292" customFormat="1" ht="20.25" customHeight="1">
      <c r="A1025" s="291"/>
      <c r="H1025" s="437"/>
      <c r="I1025" s="437"/>
      <c r="J1025" s="437"/>
      <c r="K1025" s="437"/>
      <c r="N1025" s="438"/>
      <c r="O1025" s="291"/>
      <c r="P1025" s="291"/>
      <c r="Q1025" s="291"/>
      <c r="R1025" s="291"/>
      <c r="S1025" s="291"/>
      <c r="T1025" s="291"/>
      <c r="U1025" s="291"/>
      <c r="V1025" s="291"/>
      <c r="W1025" s="291"/>
      <c r="X1025" s="291"/>
      <c r="Y1025" s="291"/>
      <c r="Z1025" s="291"/>
      <c r="AA1025" s="291"/>
      <c r="AB1025" s="291"/>
      <c r="AC1025" s="291"/>
      <c r="AD1025" s="291"/>
      <c r="AE1025" s="291"/>
      <c r="AF1025" s="291"/>
      <c r="AG1025" s="291"/>
      <c r="AH1025" s="291"/>
      <c r="AI1025" s="291"/>
      <c r="AJ1025" s="291"/>
      <c r="AK1025" s="291"/>
      <c r="AL1025" s="291"/>
      <c r="AM1025" s="291"/>
      <c r="AN1025" s="291"/>
      <c r="AO1025" s="291"/>
      <c r="AP1025" s="291"/>
      <c r="AQ1025" s="291"/>
      <c r="AR1025" s="291"/>
      <c r="AS1025" s="291"/>
      <c r="AT1025" s="291"/>
      <c r="AU1025" s="291"/>
      <c r="AV1025" s="291"/>
      <c r="AW1025" s="291"/>
      <c r="AX1025" s="291"/>
      <c r="AY1025" s="291"/>
      <c r="AZ1025" s="291"/>
      <c r="BA1025" s="291"/>
      <c r="BB1025" s="291"/>
      <c r="BC1025" s="291"/>
      <c r="BD1025" s="291"/>
      <c r="BE1025" s="291"/>
      <c r="BF1025" s="291"/>
      <c r="BG1025" s="291"/>
      <c r="BH1025" s="291"/>
      <c r="BI1025" s="291"/>
      <c r="BJ1025" s="291"/>
      <c r="BK1025" s="291"/>
      <c r="BL1025" s="291"/>
      <c r="BM1025" s="291"/>
      <c r="BN1025" s="291"/>
      <c r="BO1025" s="291"/>
      <c r="BP1025" s="291"/>
      <c r="BQ1025" s="291"/>
      <c r="BR1025" s="291"/>
      <c r="BS1025" s="291"/>
      <c r="BT1025" s="291"/>
      <c r="BU1025" s="291"/>
      <c r="BV1025" s="291"/>
      <c r="BW1025" s="291"/>
      <c r="BX1025" s="291"/>
      <c r="BY1025" s="291"/>
      <c r="BZ1025" s="291"/>
      <c r="CA1025" s="291"/>
      <c r="CB1025" s="291"/>
      <c r="CC1025" s="291"/>
      <c r="CD1025" s="291"/>
      <c r="CE1025" s="291"/>
      <c r="CF1025" s="291"/>
      <c r="CG1025" s="291"/>
      <c r="CH1025" s="291"/>
      <c r="CI1025" s="291"/>
      <c r="CJ1025" s="291"/>
      <c r="CK1025" s="291"/>
      <c r="CL1025" s="291"/>
      <c r="CM1025" s="291"/>
      <c r="CN1025" s="291"/>
      <c r="CO1025" s="291"/>
      <c r="CP1025" s="291"/>
      <c r="CQ1025" s="291"/>
      <c r="CR1025" s="291"/>
      <c r="CS1025" s="291"/>
      <c r="CT1025" s="291"/>
      <c r="CU1025" s="291"/>
      <c r="CV1025" s="291"/>
      <c r="CW1025" s="291"/>
      <c r="CX1025" s="291"/>
      <c r="CY1025" s="291"/>
      <c r="CZ1025" s="291"/>
      <c r="DA1025" s="291"/>
      <c r="DB1025" s="291"/>
      <c r="DC1025" s="291"/>
      <c r="DD1025" s="291"/>
      <c r="DE1025" s="291"/>
      <c r="DF1025" s="291"/>
      <c r="DG1025" s="291"/>
      <c r="DH1025" s="291"/>
      <c r="DI1025" s="291"/>
      <c r="DJ1025" s="291"/>
      <c r="DK1025" s="291"/>
      <c r="DL1025" s="291"/>
      <c r="DM1025" s="291"/>
      <c r="DN1025" s="291"/>
      <c r="DO1025" s="291"/>
      <c r="DP1025" s="291"/>
      <c r="DQ1025" s="291"/>
      <c r="DR1025" s="291"/>
      <c r="DS1025" s="291"/>
      <c r="DT1025" s="291"/>
      <c r="DU1025" s="291"/>
      <c r="DV1025" s="291"/>
      <c r="DW1025" s="291"/>
      <c r="DX1025" s="291"/>
      <c r="DY1025" s="291"/>
      <c r="DZ1025" s="291"/>
      <c r="EA1025" s="291"/>
      <c r="EB1025" s="291"/>
      <c r="EC1025" s="291"/>
      <c r="ED1025" s="291"/>
      <c r="EE1025" s="291"/>
      <c r="EF1025" s="291"/>
      <c r="EG1025" s="291"/>
      <c r="EH1025" s="291"/>
      <c r="EI1025" s="291"/>
      <c r="EJ1025" s="291"/>
      <c r="EK1025" s="291"/>
      <c r="EL1025" s="291"/>
      <c r="EM1025" s="291"/>
      <c r="EN1025" s="291"/>
      <c r="EO1025" s="291"/>
      <c r="EP1025" s="291"/>
      <c r="EQ1025" s="291"/>
      <c r="ER1025" s="291"/>
      <c r="ES1025" s="291"/>
      <c r="ET1025" s="291"/>
      <c r="EU1025" s="291"/>
      <c r="EV1025" s="291"/>
      <c r="EW1025" s="291"/>
      <c r="EX1025" s="291"/>
      <c r="EY1025" s="291"/>
      <c r="EZ1025" s="291"/>
      <c r="FA1025" s="291"/>
    </row>
    <row r="1026" spans="1:157" s="292" customFormat="1" ht="20.25" customHeight="1">
      <c r="A1026" s="291"/>
      <c r="H1026" s="437"/>
      <c r="I1026" s="437"/>
      <c r="J1026" s="437"/>
      <c r="K1026" s="437"/>
      <c r="N1026" s="438"/>
      <c r="O1026" s="291"/>
      <c r="P1026" s="291"/>
      <c r="Q1026" s="291"/>
      <c r="R1026" s="291"/>
      <c r="S1026" s="291"/>
      <c r="T1026" s="291"/>
      <c r="U1026" s="291"/>
      <c r="V1026" s="291"/>
      <c r="W1026" s="291"/>
      <c r="X1026" s="291"/>
      <c r="Y1026" s="291"/>
      <c r="Z1026" s="291"/>
      <c r="AA1026" s="291"/>
      <c r="AB1026" s="291"/>
      <c r="AC1026" s="291"/>
      <c r="AD1026" s="291"/>
      <c r="AE1026" s="291"/>
      <c r="AF1026" s="291"/>
      <c r="AG1026" s="291"/>
      <c r="AH1026" s="291"/>
      <c r="AI1026" s="291"/>
      <c r="AJ1026" s="291"/>
      <c r="AK1026" s="291"/>
      <c r="AL1026" s="291"/>
      <c r="AM1026" s="291"/>
      <c r="AN1026" s="291"/>
      <c r="AO1026" s="291"/>
      <c r="AP1026" s="291"/>
      <c r="AQ1026" s="291"/>
      <c r="AR1026" s="291"/>
      <c r="AS1026" s="291"/>
      <c r="AT1026" s="291"/>
      <c r="AU1026" s="291"/>
      <c r="AV1026" s="291"/>
      <c r="AW1026" s="291"/>
      <c r="AX1026" s="291"/>
      <c r="AY1026" s="291"/>
      <c r="AZ1026" s="291"/>
      <c r="BA1026" s="291"/>
      <c r="BB1026" s="291"/>
      <c r="BC1026" s="291"/>
      <c r="BD1026" s="291"/>
      <c r="BE1026" s="291"/>
      <c r="BF1026" s="291"/>
      <c r="BG1026" s="291"/>
      <c r="BH1026" s="291"/>
      <c r="BI1026" s="291"/>
      <c r="BJ1026" s="291"/>
      <c r="BK1026" s="291"/>
      <c r="BL1026" s="291"/>
      <c r="BM1026" s="291"/>
      <c r="BN1026" s="291"/>
      <c r="BO1026" s="291"/>
      <c r="BP1026" s="291"/>
      <c r="BQ1026" s="291"/>
      <c r="BR1026" s="291"/>
      <c r="BS1026" s="291"/>
      <c r="BT1026" s="291"/>
      <c r="BU1026" s="291"/>
      <c r="BV1026" s="291"/>
      <c r="BW1026" s="291"/>
      <c r="BX1026" s="291"/>
      <c r="BY1026" s="291"/>
      <c r="BZ1026" s="291"/>
      <c r="CA1026" s="291"/>
      <c r="CB1026" s="291"/>
      <c r="CC1026" s="291"/>
      <c r="CD1026" s="291"/>
      <c r="CE1026" s="291"/>
      <c r="CF1026" s="291"/>
      <c r="CG1026" s="291"/>
      <c r="CH1026" s="291"/>
      <c r="CI1026" s="291"/>
      <c r="CJ1026" s="291"/>
      <c r="CK1026" s="291"/>
      <c r="CL1026" s="291"/>
      <c r="CM1026" s="291"/>
      <c r="CN1026" s="291"/>
      <c r="CO1026" s="291"/>
      <c r="CP1026" s="291"/>
      <c r="CQ1026" s="291"/>
      <c r="CR1026" s="291"/>
      <c r="CS1026" s="291"/>
      <c r="CT1026" s="291"/>
      <c r="CU1026" s="291"/>
      <c r="CV1026" s="291"/>
      <c r="CW1026" s="291"/>
      <c r="CX1026" s="291"/>
      <c r="CY1026" s="291"/>
      <c r="CZ1026" s="291"/>
      <c r="DA1026" s="291"/>
      <c r="DB1026" s="291"/>
      <c r="DC1026" s="291"/>
      <c r="DD1026" s="291"/>
      <c r="DE1026" s="291"/>
      <c r="DF1026" s="291"/>
      <c r="DG1026" s="291"/>
      <c r="DH1026" s="291"/>
      <c r="DI1026" s="291"/>
      <c r="DJ1026" s="291"/>
      <c r="DK1026" s="291"/>
      <c r="DL1026" s="291"/>
      <c r="DM1026" s="291"/>
      <c r="DN1026" s="291"/>
      <c r="DO1026" s="291"/>
      <c r="DP1026" s="291"/>
      <c r="DQ1026" s="291"/>
      <c r="DR1026" s="291"/>
      <c r="DS1026" s="291"/>
      <c r="DT1026" s="291"/>
      <c r="DU1026" s="291"/>
      <c r="DV1026" s="291"/>
      <c r="DW1026" s="291"/>
      <c r="DX1026" s="291"/>
      <c r="DY1026" s="291"/>
      <c r="DZ1026" s="291"/>
      <c r="EA1026" s="291"/>
      <c r="EB1026" s="291"/>
      <c r="EC1026" s="291"/>
      <c r="ED1026" s="291"/>
      <c r="EE1026" s="291"/>
      <c r="EF1026" s="291"/>
      <c r="EG1026" s="291"/>
      <c r="EH1026" s="291"/>
      <c r="EI1026" s="291"/>
      <c r="EJ1026" s="291"/>
      <c r="EK1026" s="291"/>
      <c r="EL1026" s="291"/>
      <c r="EM1026" s="291"/>
      <c r="EN1026" s="291"/>
      <c r="EO1026" s="291"/>
      <c r="EP1026" s="291"/>
      <c r="EQ1026" s="291"/>
      <c r="ER1026" s="291"/>
      <c r="ES1026" s="291"/>
      <c r="ET1026" s="291"/>
      <c r="EU1026" s="291"/>
      <c r="EV1026" s="291"/>
      <c r="EW1026" s="291"/>
      <c r="EX1026" s="291"/>
      <c r="EY1026" s="291"/>
      <c r="EZ1026" s="291"/>
      <c r="FA1026" s="291"/>
    </row>
    <row r="1027" spans="1:157" s="292" customFormat="1" ht="20.25" customHeight="1">
      <c r="A1027" s="291"/>
      <c r="H1027" s="437"/>
      <c r="I1027" s="437"/>
      <c r="J1027" s="437"/>
      <c r="K1027" s="437"/>
      <c r="N1027" s="438"/>
      <c r="O1027" s="291"/>
      <c r="P1027" s="291"/>
      <c r="Q1027" s="291"/>
      <c r="R1027" s="291"/>
      <c r="S1027" s="291"/>
      <c r="T1027" s="291"/>
      <c r="U1027" s="291"/>
      <c r="V1027" s="291"/>
      <c r="W1027" s="291"/>
      <c r="X1027" s="291"/>
      <c r="Y1027" s="291"/>
      <c r="Z1027" s="291"/>
      <c r="AA1027" s="291"/>
      <c r="AB1027" s="291"/>
      <c r="AC1027" s="291"/>
      <c r="AD1027" s="291"/>
      <c r="AE1027" s="291"/>
      <c r="AF1027" s="291"/>
      <c r="AG1027" s="291"/>
      <c r="AH1027" s="291"/>
      <c r="AI1027" s="291"/>
      <c r="AJ1027" s="291"/>
      <c r="AK1027" s="291"/>
      <c r="AL1027" s="291"/>
      <c r="AM1027" s="291"/>
      <c r="AN1027" s="291"/>
      <c r="AO1027" s="291"/>
      <c r="AP1027" s="291"/>
      <c r="AQ1027" s="291"/>
      <c r="AR1027" s="291"/>
      <c r="AS1027" s="291"/>
      <c r="AT1027" s="291"/>
      <c r="AU1027" s="291"/>
      <c r="AV1027" s="291"/>
      <c r="AW1027" s="291"/>
      <c r="AX1027" s="291"/>
      <c r="AY1027" s="291"/>
      <c r="AZ1027" s="291"/>
      <c r="BA1027" s="291"/>
      <c r="BB1027" s="291"/>
      <c r="BC1027" s="291"/>
      <c r="BD1027" s="291"/>
      <c r="BE1027" s="291"/>
      <c r="BF1027" s="291"/>
      <c r="BG1027" s="291"/>
      <c r="BH1027" s="291"/>
      <c r="BI1027" s="291"/>
      <c r="BJ1027" s="291"/>
      <c r="BK1027" s="291"/>
      <c r="BL1027" s="291"/>
      <c r="BM1027" s="291"/>
      <c r="BN1027" s="291"/>
      <c r="BO1027" s="291"/>
      <c r="BP1027" s="291"/>
      <c r="BQ1027" s="291"/>
      <c r="BR1027" s="291"/>
      <c r="BS1027" s="291"/>
      <c r="BT1027" s="291"/>
      <c r="BU1027" s="291"/>
      <c r="BV1027" s="291"/>
      <c r="BW1027" s="291"/>
      <c r="BX1027" s="291"/>
      <c r="BY1027" s="291"/>
      <c r="BZ1027" s="291"/>
      <c r="CA1027" s="291"/>
      <c r="CB1027" s="291"/>
      <c r="CC1027" s="291"/>
      <c r="CD1027" s="291"/>
      <c r="CE1027" s="291"/>
      <c r="CF1027" s="291"/>
      <c r="CG1027" s="291"/>
      <c r="CH1027" s="291"/>
      <c r="CI1027" s="291"/>
      <c r="CJ1027" s="291"/>
      <c r="CK1027" s="291"/>
      <c r="CL1027" s="291"/>
      <c r="CM1027" s="291"/>
      <c r="CN1027" s="291"/>
      <c r="CO1027" s="291"/>
      <c r="CP1027" s="291"/>
      <c r="CQ1027" s="291"/>
      <c r="CR1027" s="291"/>
      <c r="CS1027" s="291"/>
      <c r="CT1027" s="291"/>
      <c r="CU1027" s="291"/>
      <c r="CV1027" s="291"/>
      <c r="CW1027" s="291"/>
      <c r="CX1027" s="291"/>
      <c r="CY1027" s="291"/>
      <c r="CZ1027" s="291"/>
      <c r="DA1027" s="291"/>
      <c r="DB1027" s="291"/>
      <c r="DC1027" s="291"/>
      <c r="DD1027" s="291"/>
      <c r="DE1027" s="291"/>
      <c r="DF1027" s="291"/>
      <c r="DG1027" s="291"/>
      <c r="DH1027" s="291"/>
      <c r="DI1027" s="291"/>
      <c r="DJ1027" s="291"/>
      <c r="DK1027" s="291"/>
      <c r="DL1027" s="291"/>
      <c r="DM1027" s="291"/>
      <c r="DN1027" s="291"/>
      <c r="DO1027" s="291"/>
      <c r="DP1027" s="291"/>
      <c r="DQ1027" s="291"/>
      <c r="DR1027" s="291"/>
      <c r="DS1027" s="291"/>
      <c r="DT1027" s="291"/>
      <c r="DU1027" s="291"/>
      <c r="DV1027" s="291"/>
      <c r="DW1027" s="291"/>
      <c r="DX1027" s="291"/>
      <c r="DY1027" s="291"/>
      <c r="DZ1027" s="291"/>
      <c r="EA1027" s="291"/>
      <c r="EB1027" s="291"/>
      <c r="EC1027" s="291"/>
      <c r="ED1027" s="291"/>
      <c r="EE1027" s="291"/>
      <c r="EF1027" s="291"/>
      <c r="EG1027" s="291"/>
      <c r="EH1027" s="291"/>
      <c r="EI1027" s="291"/>
      <c r="EJ1027" s="291"/>
      <c r="EK1027" s="291"/>
      <c r="EL1027" s="291"/>
      <c r="EM1027" s="291"/>
      <c r="EN1027" s="291"/>
      <c r="EO1027" s="291"/>
      <c r="EP1027" s="291"/>
      <c r="EQ1027" s="291"/>
      <c r="ER1027" s="291"/>
      <c r="ES1027" s="291"/>
      <c r="ET1027" s="291"/>
      <c r="EU1027" s="291"/>
      <c r="EV1027" s="291"/>
      <c r="EW1027" s="291"/>
      <c r="EX1027" s="291"/>
      <c r="EY1027" s="291"/>
      <c r="EZ1027" s="291"/>
      <c r="FA1027" s="291"/>
    </row>
    <row r="1028" spans="1:157" s="292" customFormat="1" ht="20.25" customHeight="1">
      <c r="A1028" s="291"/>
      <c r="H1028" s="437"/>
      <c r="I1028" s="437"/>
      <c r="J1028" s="437"/>
      <c r="K1028" s="437"/>
      <c r="N1028" s="438"/>
      <c r="O1028" s="291"/>
      <c r="P1028" s="291"/>
      <c r="Q1028" s="291"/>
      <c r="R1028" s="291"/>
      <c r="S1028" s="291"/>
      <c r="T1028" s="291"/>
      <c r="U1028" s="291"/>
      <c r="V1028" s="291"/>
      <c r="W1028" s="291"/>
      <c r="X1028" s="291"/>
      <c r="Y1028" s="291"/>
      <c r="Z1028" s="291"/>
      <c r="AA1028" s="291"/>
      <c r="AB1028" s="291"/>
      <c r="AC1028" s="291"/>
      <c r="AD1028" s="291"/>
      <c r="AE1028" s="291"/>
      <c r="AF1028" s="291"/>
      <c r="AG1028" s="291"/>
      <c r="AH1028" s="291"/>
      <c r="AI1028" s="291"/>
      <c r="AJ1028" s="291"/>
      <c r="AK1028" s="291"/>
      <c r="AL1028" s="291"/>
      <c r="AM1028" s="291"/>
      <c r="AN1028" s="291"/>
      <c r="AO1028" s="291"/>
      <c r="AP1028" s="291"/>
      <c r="AQ1028" s="291"/>
      <c r="AR1028" s="291"/>
      <c r="AS1028" s="291"/>
      <c r="AT1028" s="291"/>
      <c r="AU1028" s="291"/>
      <c r="AV1028" s="291"/>
      <c r="AW1028" s="291"/>
      <c r="AX1028" s="291"/>
      <c r="AY1028" s="291"/>
      <c r="AZ1028" s="291"/>
      <c r="BA1028" s="291"/>
      <c r="BB1028" s="291"/>
      <c r="BC1028" s="291"/>
      <c r="BD1028" s="291"/>
      <c r="BE1028" s="291"/>
      <c r="BF1028" s="291"/>
      <c r="BG1028" s="291"/>
      <c r="BH1028" s="291"/>
      <c r="BI1028" s="291"/>
      <c r="BJ1028" s="291"/>
      <c r="BK1028" s="291"/>
      <c r="BL1028" s="291"/>
      <c r="BM1028" s="291"/>
      <c r="BN1028" s="291"/>
      <c r="BO1028" s="291"/>
      <c r="BP1028" s="291"/>
      <c r="BQ1028" s="291"/>
      <c r="BR1028" s="291"/>
      <c r="BS1028" s="291"/>
      <c r="BT1028" s="291"/>
      <c r="BU1028" s="291"/>
      <c r="BV1028" s="291"/>
      <c r="BW1028" s="291"/>
      <c r="BX1028" s="291"/>
      <c r="BY1028" s="291"/>
      <c r="BZ1028" s="291"/>
      <c r="CA1028" s="291"/>
      <c r="CB1028" s="291"/>
      <c r="CC1028" s="291"/>
      <c r="CD1028" s="291"/>
      <c r="CE1028" s="291"/>
      <c r="CF1028" s="291"/>
      <c r="CG1028" s="291"/>
      <c r="CH1028" s="291"/>
      <c r="CI1028" s="291"/>
      <c r="CJ1028" s="291"/>
      <c r="CK1028" s="291"/>
      <c r="CL1028" s="291"/>
      <c r="CM1028" s="291"/>
      <c r="CN1028" s="291"/>
      <c r="CO1028" s="291"/>
      <c r="CP1028" s="291"/>
      <c r="CQ1028" s="291"/>
      <c r="CR1028" s="291"/>
      <c r="CS1028" s="291"/>
      <c r="CT1028" s="291"/>
      <c r="CU1028" s="291"/>
      <c r="CV1028" s="291"/>
      <c r="CW1028" s="291"/>
      <c r="CX1028" s="291"/>
      <c r="CY1028" s="291"/>
      <c r="CZ1028" s="291"/>
      <c r="DA1028" s="291"/>
      <c r="DB1028" s="291"/>
      <c r="DC1028" s="291"/>
      <c r="DD1028" s="291"/>
      <c r="DE1028" s="291"/>
      <c r="DF1028" s="291"/>
      <c r="DG1028" s="291"/>
      <c r="DH1028" s="291"/>
      <c r="DI1028" s="291"/>
      <c r="DJ1028" s="291"/>
      <c r="DK1028" s="291"/>
      <c r="DL1028" s="291"/>
      <c r="DM1028" s="291"/>
      <c r="DN1028" s="291"/>
      <c r="DO1028" s="291"/>
      <c r="DP1028" s="291"/>
      <c r="DQ1028" s="291"/>
      <c r="DR1028" s="291"/>
      <c r="DS1028" s="291"/>
      <c r="DT1028" s="291"/>
      <c r="DU1028" s="291"/>
      <c r="DV1028" s="291"/>
      <c r="DW1028" s="291"/>
      <c r="DX1028" s="291"/>
      <c r="DY1028" s="291"/>
      <c r="DZ1028" s="291"/>
      <c r="EA1028" s="291"/>
      <c r="EB1028" s="291"/>
      <c r="EC1028" s="291"/>
      <c r="ED1028" s="291"/>
      <c r="EE1028" s="291"/>
      <c r="EF1028" s="291"/>
      <c r="EG1028" s="291"/>
      <c r="EH1028" s="291"/>
      <c r="EI1028" s="291"/>
      <c r="EJ1028" s="291"/>
      <c r="EK1028" s="291"/>
      <c r="EL1028" s="291"/>
      <c r="EM1028" s="291"/>
      <c r="EN1028" s="291"/>
      <c r="EO1028" s="291"/>
      <c r="EP1028" s="291"/>
      <c r="EQ1028" s="291"/>
      <c r="ER1028" s="291"/>
      <c r="ES1028" s="291"/>
      <c r="ET1028" s="291"/>
      <c r="EU1028" s="291"/>
      <c r="EV1028" s="291"/>
      <c r="EW1028" s="291"/>
      <c r="EX1028" s="291"/>
      <c r="EY1028" s="291"/>
      <c r="EZ1028" s="291"/>
      <c r="FA1028" s="291"/>
    </row>
    <row r="1029" spans="1:157" s="292" customFormat="1" ht="20.25" customHeight="1">
      <c r="A1029" s="291"/>
      <c r="H1029" s="437"/>
      <c r="I1029" s="437"/>
      <c r="J1029" s="437"/>
      <c r="K1029" s="437"/>
      <c r="N1029" s="438"/>
      <c r="O1029" s="291"/>
      <c r="P1029" s="291"/>
      <c r="Q1029" s="291"/>
      <c r="R1029" s="291"/>
      <c r="S1029" s="291"/>
      <c r="T1029" s="291"/>
      <c r="U1029" s="291"/>
      <c r="V1029" s="291"/>
      <c r="W1029" s="291"/>
      <c r="X1029" s="291"/>
      <c r="Y1029" s="291"/>
      <c r="Z1029" s="291"/>
      <c r="AA1029" s="291"/>
      <c r="AB1029" s="291"/>
      <c r="AC1029" s="291"/>
      <c r="AD1029" s="291"/>
      <c r="AE1029" s="291"/>
      <c r="AF1029" s="291"/>
      <c r="AG1029" s="291"/>
      <c r="AH1029" s="291"/>
      <c r="AI1029" s="291"/>
      <c r="AJ1029" s="291"/>
      <c r="AK1029" s="291"/>
      <c r="AL1029" s="291"/>
      <c r="AM1029" s="291"/>
      <c r="AN1029" s="291"/>
      <c r="AO1029" s="291"/>
      <c r="AP1029" s="291"/>
      <c r="AQ1029" s="291"/>
      <c r="AR1029" s="291"/>
      <c r="AS1029" s="291"/>
      <c r="AT1029" s="291"/>
      <c r="AU1029" s="291"/>
      <c r="AV1029" s="291"/>
      <c r="AW1029" s="291"/>
      <c r="AX1029" s="291"/>
      <c r="AY1029" s="291"/>
      <c r="AZ1029" s="291"/>
      <c r="BA1029" s="291"/>
      <c r="BB1029" s="291"/>
      <c r="BC1029" s="291"/>
      <c r="BD1029" s="291"/>
      <c r="BE1029" s="291"/>
      <c r="BF1029" s="291"/>
      <c r="BG1029" s="291"/>
      <c r="BH1029" s="291"/>
      <c r="BI1029" s="291"/>
      <c r="BJ1029" s="291"/>
      <c r="BK1029" s="291"/>
      <c r="BL1029" s="291"/>
      <c r="BM1029" s="291"/>
      <c r="BN1029" s="291"/>
      <c r="BO1029" s="291"/>
      <c r="BP1029" s="291"/>
      <c r="BQ1029" s="291"/>
      <c r="BR1029" s="291"/>
      <c r="BS1029" s="291"/>
      <c r="BT1029" s="291"/>
      <c r="BU1029" s="291"/>
      <c r="BV1029" s="291"/>
      <c r="BW1029" s="291"/>
      <c r="BX1029" s="291"/>
      <c r="BY1029" s="291"/>
      <c r="BZ1029" s="291"/>
      <c r="CA1029" s="291"/>
      <c r="CB1029" s="291"/>
      <c r="CC1029" s="291"/>
      <c r="CD1029" s="291"/>
      <c r="CE1029" s="291"/>
      <c r="CF1029" s="291"/>
      <c r="CG1029" s="291"/>
      <c r="CH1029" s="291"/>
      <c r="CI1029" s="291"/>
      <c r="CJ1029" s="291"/>
      <c r="CK1029" s="291"/>
      <c r="CL1029" s="291"/>
      <c r="CM1029" s="291"/>
      <c r="CN1029" s="291"/>
      <c r="CO1029" s="291"/>
      <c r="CP1029" s="291"/>
      <c r="CQ1029" s="291"/>
      <c r="CR1029" s="291"/>
      <c r="CS1029" s="291"/>
      <c r="CT1029" s="291"/>
      <c r="CU1029" s="291"/>
      <c r="CV1029" s="291"/>
      <c r="CW1029" s="291"/>
      <c r="CX1029" s="291"/>
      <c r="CY1029" s="291"/>
      <c r="CZ1029" s="291"/>
      <c r="DA1029" s="291"/>
      <c r="DB1029" s="291"/>
      <c r="DC1029" s="291"/>
      <c r="DD1029" s="291"/>
      <c r="DE1029" s="291"/>
      <c r="DF1029" s="291"/>
      <c r="DG1029" s="291"/>
      <c r="DH1029" s="291"/>
      <c r="DI1029" s="291"/>
      <c r="DJ1029" s="291"/>
      <c r="DK1029" s="291"/>
      <c r="DL1029" s="291"/>
      <c r="DM1029" s="291"/>
      <c r="DN1029" s="291"/>
      <c r="DO1029" s="291"/>
      <c r="DP1029" s="291"/>
      <c r="DQ1029" s="291"/>
      <c r="DR1029" s="291"/>
      <c r="DS1029" s="291"/>
      <c r="DT1029" s="291"/>
      <c r="DU1029" s="291"/>
      <c r="DV1029" s="291"/>
      <c r="DW1029" s="291"/>
      <c r="DX1029" s="291"/>
      <c r="DY1029" s="291"/>
      <c r="DZ1029" s="291"/>
      <c r="EA1029" s="291"/>
      <c r="EB1029" s="291"/>
      <c r="EC1029" s="291"/>
      <c r="ED1029" s="291"/>
      <c r="EE1029" s="291"/>
      <c r="EF1029" s="291"/>
      <c r="EG1029" s="291"/>
      <c r="EH1029" s="291"/>
      <c r="EI1029" s="291"/>
      <c r="EJ1029" s="291"/>
      <c r="EK1029" s="291"/>
      <c r="EL1029" s="291"/>
      <c r="EM1029" s="291"/>
      <c r="EN1029" s="291"/>
      <c r="EO1029" s="291"/>
      <c r="EP1029" s="291"/>
      <c r="EQ1029" s="291"/>
      <c r="ER1029" s="291"/>
      <c r="ES1029" s="291"/>
      <c r="ET1029" s="291"/>
      <c r="EU1029" s="291"/>
      <c r="EV1029" s="291"/>
      <c r="EW1029" s="291"/>
      <c r="EX1029" s="291"/>
      <c r="EY1029" s="291"/>
      <c r="EZ1029" s="291"/>
      <c r="FA1029" s="291"/>
    </row>
    <row r="1030" spans="1:157" s="292" customFormat="1" ht="20.25" customHeight="1">
      <c r="A1030" s="291"/>
      <c r="H1030" s="437"/>
      <c r="I1030" s="437"/>
      <c r="J1030" s="437"/>
      <c r="K1030" s="437"/>
      <c r="N1030" s="438"/>
      <c r="O1030" s="291"/>
      <c r="P1030" s="291"/>
      <c r="Q1030" s="291"/>
      <c r="R1030" s="291"/>
      <c r="S1030" s="291"/>
      <c r="T1030" s="291"/>
      <c r="U1030" s="291"/>
      <c r="V1030" s="291"/>
      <c r="W1030" s="291"/>
      <c r="X1030" s="291"/>
      <c r="Y1030" s="291"/>
      <c r="Z1030" s="291"/>
      <c r="AA1030" s="291"/>
      <c r="AB1030" s="291"/>
      <c r="AC1030" s="291"/>
      <c r="AD1030" s="291"/>
      <c r="AE1030" s="291"/>
      <c r="AF1030" s="291"/>
      <c r="AG1030" s="291"/>
      <c r="AH1030" s="291"/>
      <c r="AI1030" s="291"/>
      <c r="AJ1030" s="291"/>
      <c r="AK1030" s="291"/>
      <c r="AL1030" s="291"/>
      <c r="AM1030" s="291"/>
      <c r="AN1030" s="291"/>
      <c r="AO1030" s="291"/>
      <c r="AP1030" s="291"/>
      <c r="AQ1030" s="291"/>
      <c r="AR1030" s="291"/>
      <c r="AS1030" s="291"/>
      <c r="AT1030" s="291"/>
      <c r="AU1030" s="291"/>
      <c r="AV1030" s="291"/>
      <c r="AW1030" s="291"/>
      <c r="AX1030" s="291"/>
      <c r="AY1030" s="291"/>
      <c r="AZ1030" s="291"/>
      <c r="BA1030" s="291"/>
      <c r="BB1030" s="291"/>
      <c r="BC1030" s="291"/>
      <c r="BD1030" s="291"/>
      <c r="BE1030" s="291"/>
      <c r="BF1030" s="291"/>
      <c r="BG1030" s="291"/>
      <c r="BH1030" s="291"/>
      <c r="BI1030" s="291"/>
      <c r="BJ1030" s="291"/>
      <c r="BK1030" s="291"/>
      <c r="BL1030" s="291"/>
      <c r="BM1030" s="291"/>
      <c r="BN1030" s="291"/>
      <c r="BO1030" s="291"/>
      <c r="BP1030" s="291"/>
      <c r="BQ1030" s="291"/>
      <c r="BR1030" s="291"/>
      <c r="BS1030" s="291"/>
      <c r="BT1030" s="291"/>
      <c r="BU1030" s="291"/>
      <c r="BV1030" s="291"/>
      <c r="BW1030" s="291"/>
      <c r="BX1030" s="291"/>
      <c r="BY1030" s="291"/>
      <c r="BZ1030" s="291"/>
      <c r="CA1030" s="291"/>
      <c r="CB1030" s="291"/>
      <c r="CC1030" s="291"/>
      <c r="CD1030" s="291"/>
      <c r="CE1030" s="291"/>
      <c r="CF1030" s="291"/>
      <c r="CG1030" s="291"/>
      <c r="CH1030" s="291"/>
      <c r="CI1030" s="291"/>
      <c r="CJ1030" s="291"/>
      <c r="CK1030" s="291"/>
      <c r="CL1030" s="291"/>
      <c r="CM1030" s="291"/>
      <c r="CN1030" s="291"/>
      <c r="CO1030" s="291"/>
      <c r="CP1030" s="291"/>
      <c r="CQ1030" s="291"/>
      <c r="CR1030" s="291"/>
      <c r="CS1030" s="291"/>
      <c r="CT1030" s="291"/>
      <c r="CU1030" s="291"/>
      <c r="CV1030" s="291"/>
      <c r="CW1030" s="291"/>
      <c r="CX1030" s="291"/>
      <c r="CY1030" s="291"/>
      <c r="CZ1030" s="291"/>
      <c r="DA1030" s="291"/>
      <c r="DB1030" s="291"/>
      <c r="DC1030" s="291"/>
      <c r="DD1030" s="291"/>
      <c r="DE1030" s="291"/>
      <c r="DF1030" s="291"/>
      <c r="DG1030" s="291"/>
      <c r="DH1030" s="291"/>
      <c r="DI1030" s="291"/>
      <c r="DJ1030" s="291"/>
      <c r="DK1030" s="291"/>
      <c r="DL1030" s="291"/>
      <c r="DM1030" s="291"/>
      <c r="DN1030" s="291"/>
      <c r="DO1030" s="291"/>
      <c r="DP1030" s="291"/>
      <c r="DQ1030" s="291"/>
      <c r="DR1030" s="291"/>
      <c r="DS1030" s="291"/>
      <c r="DT1030" s="291"/>
      <c r="DU1030" s="291"/>
      <c r="DV1030" s="291"/>
      <c r="DW1030" s="291"/>
      <c r="DX1030" s="291"/>
      <c r="DY1030" s="291"/>
      <c r="DZ1030" s="291"/>
      <c r="EA1030" s="291"/>
      <c r="EB1030" s="291"/>
      <c r="EC1030" s="291"/>
      <c r="ED1030" s="291"/>
      <c r="EE1030" s="291"/>
      <c r="EF1030" s="291"/>
      <c r="EG1030" s="291"/>
      <c r="EH1030" s="291"/>
      <c r="EI1030" s="291"/>
      <c r="EJ1030" s="291"/>
      <c r="EK1030" s="291"/>
      <c r="EL1030" s="291"/>
      <c r="EM1030" s="291"/>
      <c r="EN1030" s="291"/>
      <c r="EO1030" s="291"/>
      <c r="EP1030" s="291"/>
      <c r="EQ1030" s="291"/>
      <c r="ER1030" s="291"/>
      <c r="ES1030" s="291"/>
      <c r="ET1030" s="291"/>
      <c r="EU1030" s="291"/>
      <c r="EV1030" s="291"/>
      <c r="EW1030" s="291"/>
      <c r="EX1030" s="291"/>
      <c r="EY1030" s="291"/>
      <c r="EZ1030" s="291"/>
      <c r="FA1030" s="291"/>
    </row>
    <row r="1031" spans="1:157" s="292" customFormat="1" ht="20.25" customHeight="1">
      <c r="A1031" s="291"/>
      <c r="H1031" s="437"/>
      <c r="I1031" s="437"/>
      <c r="J1031" s="437"/>
      <c r="K1031" s="437"/>
      <c r="N1031" s="438"/>
      <c r="O1031" s="291"/>
      <c r="P1031" s="291"/>
      <c r="Q1031" s="291"/>
      <c r="R1031" s="291"/>
      <c r="S1031" s="291"/>
      <c r="T1031" s="291"/>
      <c r="U1031" s="291"/>
      <c r="V1031" s="291"/>
      <c r="W1031" s="291"/>
      <c r="X1031" s="291"/>
      <c r="Y1031" s="291"/>
      <c r="Z1031" s="291"/>
      <c r="AA1031" s="291"/>
      <c r="AB1031" s="291"/>
      <c r="AC1031" s="291"/>
      <c r="AD1031" s="291"/>
      <c r="AE1031" s="291"/>
      <c r="AF1031" s="291"/>
      <c r="AG1031" s="291"/>
      <c r="AH1031" s="291"/>
      <c r="AI1031" s="291"/>
      <c r="AJ1031" s="291"/>
      <c r="AK1031" s="291"/>
      <c r="AL1031" s="291"/>
      <c r="AM1031" s="291"/>
      <c r="AN1031" s="291"/>
      <c r="AO1031" s="291"/>
      <c r="AP1031" s="291"/>
      <c r="AQ1031" s="291"/>
      <c r="AR1031" s="291"/>
      <c r="AS1031" s="291"/>
      <c r="AT1031" s="291"/>
      <c r="AU1031" s="291"/>
      <c r="AV1031" s="291"/>
      <c r="AW1031" s="291"/>
      <c r="AX1031" s="291"/>
      <c r="AY1031" s="291"/>
      <c r="AZ1031" s="291"/>
      <c r="BA1031" s="291"/>
      <c r="BB1031" s="291"/>
      <c r="BC1031" s="291"/>
      <c r="BD1031" s="291"/>
      <c r="BE1031" s="291"/>
      <c r="BF1031" s="291"/>
      <c r="BG1031" s="291"/>
      <c r="BH1031" s="291"/>
      <c r="BI1031" s="291"/>
      <c r="BJ1031" s="291"/>
      <c r="BK1031" s="291"/>
      <c r="BL1031" s="291"/>
      <c r="BM1031" s="291"/>
      <c r="BN1031" s="291"/>
      <c r="BO1031" s="291"/>
      <c r="BP1031" s="291"/>
      <c r="BQ1031" s="291"/>
      <c r="BR1031" s="291"/>
      <c r="BS1031" s="291"/>
      <c r="BT1031" s="291"/>
      <c r="BU1031" s="291"/>
      <c r="BV1031" s="291"/>
      <c r="BW1031" s="291"/>
      <c r="BX1031" s="291"/>
      <c r="BY1031" s="291"/>
      <c r="BZ1031" s="291"/>
      <c r="CA1031" s="291"/>
      <c r="CB1031" s="291"/>
      <c r="CC1031" s="291"/>
      <c r="CD1031" s="291"/>
      <c r="CE1031" s="291"/>
      <c r="CF1031" s="291"/>
      <c r="CG1031" s="291"/>
      <c r="CH1031" s="291"/>
      <c r="CI1031" s="291"/>
      <c r="CJ1031" s="291"/>
      <c r="CK1031" s="291"/>
      <c r="CL1031" s="291"/>
      <c r="CM1031" s="291"/>
      <c r="CN1031" s="291"/>
      <c r="CO1031" s="291"/>
      <c r="CP1031" s="291"/>
      <c r="CQ1031" s="291"/>
      <c r="CR1031" s="291"/>
      <c r="CS1031" s="291"/>
      <c r="CT1031" s="291"/>
      <c r="CU1031" s="291"/>
      <c r="CV1031" s="291"/>
      <c r="CW1031" s="291"/>
      <c r="CX1031" s="291"/>
      <c r="CY1031" s="291"/>
      <c r="CZ1031" s="291"/>
      <c r="DA1031" s="291"/>
      <c r="DB1031" s="291"/>
      <c r="DC1031" s="291"/>
      <c r="DD1031" s="291"/>
      <c r="DE1031" s="291"/>
      <c r="DF1031" s="291"/>
      <c r="DG1031" s="291"/>
      <c r="DH1031" s="291"/>
      <c r="DI1031" s="291"/>
      <c r="DJ1031" s="291"/>
      <c r="DK1031" s="291"/>
      <c r="DL1031" s="291"/>
      <c r="DM1031" s="291"/>
      <c r="DN1031" s="291"/>
      <c r="DO1031" s="291"/>
      <c r="DP1031" s="291"/>
      <c r="DQ1031" s="291"/>
      <c r="DR1031" s="291"/>
      <c r="DS1031" s="291"/>
      <c r="DT1031" s="291"/>
      <c r="DU1031" s="291"/>
      <c r="DV1031" s="291"/>
      <c r="DW1031" s="291"/>
      <c r="DX1031" s="291"/>
      <c r="DY1031" s="291"/>
      <c r="DZ1031" s="291"/>
      <c r="EA1031" s="291"/>
      <c r="EB1031" s="291"/>
      <c r="EC1031" s="291"/>
      <c r="ED1031" s="291"/>
      <c r="EE1031" s="291"/>
      <c r="EF1031" s="291"/>
      <c r="EG1031" s="291"/>
      <c r="EH1031" s="291"/>
      <c r="EI1031" s="291"/>
      <c r="EJ1031" s="291"/>
      <c r="EK1031" s="291"/>
      <c r="EL1031" s="291"/>
      <c r="EM1031" s="291"/>
      <c r="EN1031" s="291"/>
      <c r="EO1031" s="291"/>
      <c r="EP1031" s="291"/>
      <c r="EQ1031" s="291"/>
      <c r="ER1031" s="291"/>
      <c r="ES1031" s="291"/>
      <c r="ET1031" s="291"/>
      <c r="EU1031" s="291"/>
      <c r="EV1031" s="291"/>
      <c r="EW1031" s="291"/>
      <c r="EX1031" s="291"/>
      <c r="EY1031" s="291"/>
      <c r="EZ1031" s="291"/>
      <c r="FA1031" s="291"/>
    </row>
    <row r="1032" spans="1:157" s="292" customFormat="1" ht="20.25" customHeight="1">
      <c r="A1032" s="291"/>
      <c r="H1032" s="437"/>
      <c r="I1032" s="437"/>
      <c r="J1032" s="437"/>
      <c r="K1032" s="437"/>
      <c r="N1032" s="438"/>
      <c r="O1032" s="291"/>
      <c r="P1032" s="291"/>
      <c r="Q1032" s="291"/>
      <c r="R1032" s="291"/>
      <c r="S1032" s="291"/>
      <c r="T1032" s="291"/>
      <c r="U1032" s="291"/>
      <c r="V1032" s="291"/>
      <c r="W1032" s="291"/>
      <c r="X1032" s="291"/>
      <c r="Y1032" s="291"/>
      <c r="Z1032" s="291"/>
      <c r="AA1032" s="291"/>
      <c r="AB1032" s="291"/>
      <c r="AC1032" s="291"/>
      <c r="AD1032" s="291"/>
      <c r="AE1032" s="291"/>
      <c r="AF1032" s="291"/>
      <c r="AG1032" s="291"/>
      <c r="AH1032" s="291"/>
      <c r="AI1032" s="291"/>
      <c r="AJ1032" s="291"/>
      <c r="AK1032" s="291"/>
      <c r="AL1032" s="291"/>
      <c r="AM1032" s="291"/>
      <c r="AN1032" s="291"/>
      <c r="AO1032" s="291"/>
      <c r="AP1032" s="291"/>
      <c r="AQ1032" s="291"/>
      <c r="AR1032" s="291"/>
      <c r="AS1032" s="291"/>
      <c r="AT1032" s="291"/>
      <c r="AU1032" s="291"/>
      <c r="AV1032" s="291"/>
      <c r="AW1032" s="291"/>
      <c r="AX1032" s="291"/>
      <c r="AY1032" s="291"/>
      <c r="AZ1032" s="291"/>
      <c r="BA1032" s="291"/>
      <c r="BB1032" s="291"/>
      <c r="BC1032" s="291"/>
      <c r="BD1032" s="291"/>
      <c r="BE1032" s="291"/>
      <c r="BF1032" s="291"/>
      <c r="BG1032" s="291"/>
      <c r="BH1032" s="291"/>
      <c r="BI1032" s="291"/>
      <c r="BJ1032" s="291"/>
      <c r="BK1032" s="291"/>
      <c r="BL1032" s="291"/>
      <c r="BM1032" s="291"/>
      <c r="BN1032" s="291"/>
      <c r="BO1032" s="291"/>
      <c r="BP1032" s="291"/>
      <c r="BQ1032" s="291"/>
      <c r="BR1032" s="291"/>
      <c r="BS1032" s="291"/>
      <c r="BT1032" s="291"/>
      <c r="BU1032" s="291"/>
      <c r="BV1032" s="291"/>
      <c r="BW1032" s="291"/>
      <c r="BX1032" s="291"/>
      <c r="BY1032" s="291"/>
      <c r="BZ1032" s="291"/>
      <c r="CA1032" s="291"/>
      <c r="CB1032" s="291"/>
      <c r="CC1032" s="291"/>
      <c r="CD1032" s="291"/>
      <c r="CE1032" s="291"/>
      <c r="CF1032" s="291"/>
      <c r="CG1032" s="291"/>
      <c r="CH1032" s="291"/>
      <c r="CI1032" s="291"/>
      <c r="CJ1032" s="291"/>
      <c r="CK1032" s="291"/>
      <c r="CL1032" s="291"/>
      <c r="CM1032" s="291"/>
      <c r="CN1032" s="291"/>
      <c r="CO1032" s="291"/>
      <c r="CP1032" s="291"/>
      <c r="CQ1032" s="291"/>
      <c r="CR1032" s="291"/>
      <c r="CS1032" s="291"/>
      <c r="CT1032" s="291"/>
      <c r="CU1032" s="291"/>
      <c r="CV1032" s="291"/>
      <c r="CW1032" s="291"/>
      <c r="CX1032" s="291"/>
      <c r="CY1032" s="291"/>
      <c r="CZ1032" s="291"/>
      <c r="DA1032" s="291"/>
      <c r="DB1032" s="291"/>
      <c r="DC1032" s="291"/>
      <c r="DD1032" s="291"/>
      <c r="DE1032" s="291"/>
      <c r="DF1032" s="291"/>
      <c r="DG1032" s="291"/>
      <c r="DH1032" s="291"/>
      <c r="DI1032" s="291"/>
      <c r="DJ1032" s="291"/>
      <c r="DK1032" s="291"/>
      <c r="DL1032" s="291"/>
      <c r="DM1032" s="291"/>
      <c r="DN1032" s="291"/>
      <c r="DO1032" s="291"/>
      <c r="DP1032" s="291"/>
      <c r="DQ1032" s="291"/>
      <c r="DR1032" s="291"/>
      <c r="DS1032" s="291"/>
      <c r="DT1032" s="291"/>
      <c r="DU1032" s="291"/>
      <c r="DV1032" s="291"/>
      <c r="DW1032" s="291"/>
      <c r="DX1032" s="291"/>
      <c r="DY1032" s="291"/>
      <c r="DZ1032" s="291"/>
      <c r="EA1032" s="291"/>
      <c r="EB1032" s="291"/>
      <c r="EC1032" s="291"/>
      <c r="ED1032" s="291"/>
      <c r="EE1032" s="291"/>
      <c r="EF1032" s="291"/>
      <c r="EG1032" s="291"/>
      <c r="EH1032" s="291"/>
      <c r="EI1032" s="291"/>
      <c r="EJ1032" s="291"/>
      <c r="EK1032" s="291"/>
      <c r="EL1032" s="291"/>
      <c r="EM1032" s="291"/>
      <c r="EN1032" s="291"/>
      <c r="EO1032" s="291"/>
      <c r="EP1032" s="291"/>
      <c r="EQ1032" s="291"/>
      <c r="ER1032" s="291"/>
      <c r="ES1032" s="291"/>
      <c r="ET1032" s="291"/>
      <c r="EU1032" s="291"/>
      <c r="EV1032" s="291"/>
      <c r="EW1032" s="291"/>
      <c r="EX1032" s="291"/>
      <c r="EY1032" s="291"/>
      <c r="EZ1032" s="291"/>
      <c r="FA1032" s="291"/>
    </row>
    <row r="1033" spans="1:157" s="292" customFormat="1" ht="20.25" customHeight="1">
      <c r="A1033" s="291"/>
      <c r="H1033" s="437"/>
      <c r="I1033" s="437"/>
      <c r="J1033" s="437"/>
      <c r="K1033" s="437"/>
      <c r="N1033" s="438"/>
      <c r="O1033" s="291"/>
      <c r="P1033" s="291"/>
      <c r="Q1033" s="291"/>
      <c r="R1033" s="291"/>
      <c r="S1033" s="291"/>
      <c r="T1033" s="291"/>
      <c r="U1033" s="291"/>
      <c r="V1033" s="291"/>
      <c r="W1033" s="291"/>
      <c r="X1033" s="291"/>
      <c r="Y1033" s="291"/>
      <c r="Z1033" s="291"/>
      <c r="AA1033" s="291"/>
      <c r="AB1033" s="291"/>
      <c r="AC1033" s="291"/>
      <c r="AD1033" s="291"/>
      <c r="AE1033" s="291"/>
      <c r="AF1033" s="291"/>
      <c r="AG1033" s="291"/>
      <c r="AH1033" s="291"/>
      <c r="AI1033" s="291"/>
      <c r="AJ1033" s="291"/>
      <c r="AK1033" s="291"/>
      <c r="AL1033" s="291"/>
      <c r="AM1033" s="291"/>
      <c r="AN1033" s="291"/>
      <c r="AO1033" s="291"/>
      <c r="AP1033" s="291"/>
      <c r="AQ1033" s="291"/>
      <c r="AR1033" s="291"/>
      <c r="AS1033" s="291"/>
      <c r="AT1033" s="291"/>
      <c r="AU1033" s="291"/>
      <c r="AV1033" s="291"/>
      <c r="AW1033" s="291"/>
      <c r="AX1033" s="291"/>
      <c r="AY1033" s="291"/>
      <c r="AZ1033" s="291"/>
      <c r="BA1033" s="291"/>
      <c r="BB1033" s="291"/>
      <c r="BC1033" s="291"/>
      <c r="BD1033" s="291"/>
      <c r="BE1033" s="291"/>
      <c r="BF1033" s="291"/>
      <c r="BG1033" s="291"/>
      <c r="BH1033" s="291"/>
      <c r="BI1033" s="291"/>
      <c r="BJ1033" s="291"/>
      <c r="BK1033" s="291"/>
      <c r="BL1033" s="291"/>
      <c r="BM1033" s="291"/>
      <c r="BN1033" s="291"/>
      <c r="BO1033" s="291"/>
      <c r="BP1033" s="291"/>
      <c r="BQ1033" s="291"/>
      <c r="BR1033" s="291"/>
      <c r="BS1033" s="291"/>
      <c r="BT1033" s="291"/>
      <c r="BU1033" s="291"/>
      <c r="BV1033" s="291"/>
      <c r="BW1033" s="291"/>
      <c r="BX1033" s="291"/>
      <c r="BY1033" s="291"/>
      <c r="BZ1033" s="291"/>
      <c r="CA1033" s="291"/>
      <c r="CB1033" s="291"/>
      <c r="CC1033" s="291"/>
      <c r="CD1033" s="291"/>
      <c r="CE1033" s="291"/>
      <c r="CF1033" s="291"/>
      <c r="CG1033" s="291"/>
      <c r="CH1033" s="291"/>
      <c r="CI1033" s="291"/>
      <c r="CJ1033" s="291"/>
      <c r="CK1033" s="291"/>
      <c r="CL1033" s="291"/>
      <c r="CM1033" s="291"/>
      <c r="CN1033" s="291"/>
      <c r="CO1033" s="291"/>
      <c r="CP1033" s="291"/>
      <c r="CQ1033" s="291"/>
      <c r="CR1033" s="291"/>
      <c r="CS1033" s="291"/>
      <c r="CT1033" s="291"/>
      <c r="CU1033" s="291"/>
      <c r="CV1033" s="291"/>
      <c r="CW1033" s="291"/>
      <c r="CX1033" s="291"/>
      <c r="CY1033" s="291"/>
      <c r="CZ1033" s="291"/>
      <c r="DA1033" s="291"/>
      <c r="DB1033" s="291"/>
      <c r="DC1033" s="291"/>
      <c r="DD1033" s="291"/>
      <c r="DE1033" s="291"/>
      <c r="DF1033" s="291"/>
      <c r="DG1033" s="291"/>
      <c r="DH1033" s="291"/>
      <c r="DI1033" s="291"/>
      <c r="DJ1033" s="291"/>
      <c r="DK1033" s="291"/>
      <c r="DL1033" s="291"/>
      <c r="DM1033" s="291"/>
      <c r="DN1033" s="291"/>
      <c r="DO1033" s="291"/>
      <c r="DP1033" s="291"/>
      <c r="DQ1033" s="291"/>
      <c r="DR1033" s="291"/>
      <c r="DS1033" s="291"/>
      <c r="DT1033" s="291"/>
      <c r="DU1033" s="291"/>
      <c r="DV1033" s="291"/>
      <c r="DW1033" s="291"/>
      <c r="DX1033" s="291"/>
      <c r="DY1033" s="291"/>
      <c r="DZ1033" s="291"/>
      <c r="EA1033" s="291"/>
      <c r="EB1033" s="291"/>
      <c r="EC1033" s="291"/>
      <c r="ED1033" s="291"/>
      <c r="EE1033" s="291"/>
      <c r="EF1033" s="291"/>
      <c r="EG1033" s="291"/>
      <c r="EH1033" s="291"/>
      <c r="EI1033" s="291"/>
      <c r="EJ1033" s="291"/>
      <c r="EK1033" s="291"/>
      <c r="EL1033" s="291"/>
      <c r="EM1033" s="291"/>
      <c r="EN1033" s="291"/>
      <c r="EO1033" s="291"/>
      <c r="EP1033" s="291"/>
      <c r="EQ1033" s="291"/>
      <c r="ER1033" s="291"/>
      <c r="ES1033" s="291"/>
      <c r="ET1033" s="291"/>
      <c r="EU1033" s="291"/>
      <c r="EV1033" s="291"/>
      <c r="EW1033" s="291"/>
      <c r="EX1033" s="291"/>
      <c r="EY1033" s="291"/>
      <c r="EZ1033" s="291"/>
      <c r="FA1033" s="291"/>
    </row>
    <row r="1034" spans="1:157" s="292" customFormat="1" ht="20.25" customHeight="1">
      <c r="A1034" s="291"/>
      <c r="H1034" s="437"/>
      <c r="I1034" s="437"/>
      <c r="J1034" s="437"/>
      <c r="K1034" s="437"/>
      <c r="N1034" s="438"/>
      <c r="O1034" s="291"/>
      <c r="P1034" s="291"/>
      <c r="Q1034" s="291"/>
      <c r="R1034" s="291"/>
      <c r="S1034" s="291"/>
      <c r="T1034" s="291"/>
      <c r="U1034" s="291"/>
      <c r="V1034" s="291"/>
      <c r="W1034" s="291"/>
      <c r="X1034" s="291"/>
      <c r="Y1034" s="291"/>
      <c r="Z1034" s="291"/>
      <c r="AA1034" s="291"/>
      <c r="AB1034" s="291"/>
      <c r="AC1034" s="291"/>
      <c r="AD1034" s="291"/>
      <c r="AE1034" s="291"/>
      <c r="AF1034" s="291"/>
      <c r="AG1034" s="291"/>
      <c r="AH1034" s="291"/>
      <c r="AI1034" s="291"/>
      <c r="AJ1034" s="291"/>
      <c r="AK1034" s="291"/>
      <c r="AL1034" s="291"/>
      <c r="AM1034" s="291"/>
      <c r="AN1034" s="291"/>
      <c r="AO1034" s="291"/>
      <c r="AP1034" s="291"/>
      <c r="AQ1034" s="291"/>
      <c r="AR1034" s="291"/>
      <c r="AS1034" s="291"/>
      <c r="AT1034" s="291"/>
      <c r="AU1034" s="291"/>
      <c r="AV1034" s="291"/>
      <c r="AW1034" s="291"/>
      <c r="AX1034" s="291"/>
      <c r="AY1034" s="291"/>
      <c r="AZ1034" s="291"/>
      <c r="BA1034" s="291"/>
      <c r="BB1034" s="291"/>
      <c r="BC1034" s="291"/>
      <c r="BD1034" s="291"/>
      <c r="BE1034" s="291"/>
      <c r="BF1034" s="291"/>
      <c r="BG1034" s="291"/>
      <c r="BH1034" s="291"/>
      <c r="BI1034" s="291"/>
      <c r="BJ1034" s="291"/>
      <c r="BK1034" s="291"/>
      <c r="BL1034" s="291"/>
      <c r="BM1034" s="291"/>
      <c r="BN1034" s="291"/>
      <c r="BO1034" s="291"/>
      <c r="BP1034" s="291"/>
      <c r="BQ1034" s="291"/>
      <c r="BR1034" s="291"/>
      <c r="BS1034" s="291"/>
      <c r="BT1034" s="291"/>
      <c r="BU1034" s="291"/>
      <c r="BV1034" s="291"/>
      <c r="BW1034" s="291"/>
      <c r="BX1034" s="291"/>
      <c r="BY1034" s="291"/>
      <c r="BZ1034" s="291"/>
      <c r="CA1034" s="291"/>
      <c r="CB1034" s="291"/>
      <c r="CC1034" s="291"/>
      <c r="CD1034" s="291"/>
      <c r="CE1034" s="291"/>
      <c r="CF1034" s="291"/>
      <c r="CG1034" s="291"/>
      <c r="CH1034" s="291"/>
      <c r="CI1034" s="291"/>
      <c r="CJ1034" s="291"/>
      <c r="CK1034" s="291"/>
      <c r="CL1034" s="291"/>
      <c r="CM1034" s="291"/>
      <c r="CN1034" s="291"/>
      <c r="CO1034" s="291"/>
      <c r="CP1034" s="291"/>
      <c r="CQ1034" s="291"/>
      <c r="CR1034" s="291"/>
      <c r="CS1034" s="291"/>
      <c r="CT1034" s="291"/>
      <c r="CU1034" s="291"/>
      <c r="CV1034" s="291"/>
      <c r="CW1034" s="291"/>
      <c r="CX1034" s="291"/>
      <c r="CY1034" s="291"/>
      <c r="CZ1034" s="291"/>
      <c r="DA1034" s="291"/>
      <c r="DB1034" s="291"/>
      <c r="DC1034" s="291"/>
      <c r="DD1034" s="291"/>
      <c r="DE1034" s="291"/>
      <c r="DF1034" s="291"/>
      <c r="DG1034" s="291"/>
      <c r="DH1034" s="291"/>
      <c r="DI1034" s="291"/>
      <c r="DJ1034" s="291"/>
      <c r="DK1034" s="291"/>
      <c r="DL1034" s="291"/>
      <c r="DM1034" s="291"/>
      <c r="DN1034" s="291"/>
      <c r="DO1034" s="291"/>
      <c r="DP1034" s="291"/>
      <c r="DQ1034" s="291"/>
      <c r="DR1034" s="291"/>
      <c r="DS1034" s="291"/>
      <c r="DT1034" s="291"/>
      <c r="DU1034" s="291"/>
      <c r="DV1034" s="291"/>
      <c r="DW1034" s="291"/>
      <c r="DX1034" s="291"/>
      <c r="DY1034" s="291"/>
      <c r="DZ1034" s="291"/>
      <c r="EA1034" s="291"/>
      <c r="EB1034" s="291"/>
      <c r="EC1034" s="291"/>
      <c r="ED1034" s="291"/>
      <c r="EE1034" s="291"/>
      <c r="EF1034" s="291"/>
      <c r="EG1034" s="291"/>
      <c r="EH1034" s="291"/>
      <c r="EI1034" s="291"/>
      <c r="EJ1034" s="291"/>
      <c r="EK1034" s="291"/>
      <c r="EL1034" s="291"/>
      <c r="EM1034" s="291"/>
      <c r="EN1034" s="291"/>
      <c r="EO1034" s="291"/>
      <c r="EP1034" s="291"/>
      <c r="EQ1034" s="291"/>
      <c r="ER1034" s="291"/>
      <c r="ES1034" s="291"/>
      <c r="ET1034" s="291"/>
      <c r="EU1034" s="291"/>
      <c r="EV1034" s="291"/>
      <c r="EW1034" s="291"/>
      <c r="EX1034" s="291"/>
      <c r="EY1034" s="291"/>
      <c r="EZ1034" s="291"/>
      <c r="FA1034" s="291"/>
    </row>
    <row r="1035" spans="1:157" s="292" customFormat="1" ht="20.25" customHeight="1">
      <c r="A1035" s="291"/>
      <c r="H1035" s="437"/>
      <c r="I1035" s="437"/>
      <c r="J1035" s="437"/>
      <c r="K1035" s="437"/>
      <c r="N1035" s="438"/>
      <c r="O1035" s="291"/>
      <c r="P1035" s="291"/>
      <c r="Q1035" s="291"/>
      <c r="R1035" s="291"/>
      <c r="S1035" s="291"/>
      <c r="T1035" s="291"/>
      <c r="U1035" s="291"/>
      <c r="V1035" s="291"/>
      <c r="W1035" s="291"/>
      <c r="X1035" s="291"/>
      <c r="Y1035" s="291"/>
      <c r="Z1035" s="291"/>
      <c r="AA1035" s="291"/>
      <c r="AB1035" s="291"/>
      <c r="AC1035" s="291"/>
      <c r="AD1035" s="291"/>
      <c r="AE1035" s="291"/>
      <c r="AF1035" s="291"/>
      <c r="AG1035" s="291"/>
      <c r="AH1035" s="291"/>
      <c r="AI1035" s="291"/>
      <c r="AJ1035" s="291"/>
      <c r="AK1035" s="291"/>
      <c r="AL1035" s="291"/>
      <c r="AM1035" s="291"/>
      <c r="AN1035" s="291"/>
      <c r="AO1035" s="291"/>
      <c r="AP1035" s="291"/>
      <c r="AQ1035" s="291"/>
      <c r="AR1035" s="291"/>
      <c r="AS1035" s="291"/>
      <c r="AT1035" s="291"/>
      <c r="AU1035" s="291"/>
      <c r="AV1035" s="291"/>
      <c r="AW1035" s="291"/>
      <c r="AX1035" s="291"/>
      <c r="AY1035" s="291"/>
      <c r="AZ1035" s="291"/>
      <c r="BA1035" s="291"/>
      <c r="BB1035" s="291"/>
      <c r="BC1035" s="291"/>
      <c r="BD1035" s="291"/>
      <c r="BE1035" s="291"/>
      <c r="BF1035" s="291"/>
      <c r="BG1035" s="291"/>
      <c r="BH1035" s="291"/>
      <c r="BI1035" s="291"/>
      <c r="BJ1035" s="291"/>
      <c r="BK1035" s="291"/>
      <c r="BL1035" s="291"/>
      <c r="BM1035" s="291"/>
      <c r="BN1035" s="291"/>
      <c r="BO1035" s="291"/>
      <c r="BP1035" s="291"/>
      <c r="BQ1035" s="291"/>
      <c r="BR1035" s="291"/>
      <c r="BS1035" s="291"/>
      <c r="BT1035" s="291"/>
      <c r="BU1035" s="291"/>
      <c r="BV1035" s="291"/>
      <c r="BW1035" s="291"/>
      <c r="BX1035" s="291"/>
      <c r="BY1035" s="291"/>
      <c r="BZ1035" s="291"/>
      <c r="CA1035" s="291"/>
      <c r="CB1035" s="291"/>
      <c r="CC1035" s="291"/>
      <c r="CD1035" s="291"/>
      <c r="CE1035" s="291"/>
      <c r="CF1035" s="291"/>
      <c r="CG1035" s="291"/>
      <c r="CH1035" s="291"/>
      <c r="CI1035" s="291"/>
      <c r="CJ1035" s="291"/>
      <c r="CK1035" s="291"/>
      <c r="CL1035" s="291"/>
      <c r="CM1035" s="291"/>
      <c r="CN1035" s="291"/>
      <c r="CO1035" s="291"/>
      <c r="CP1035" s="291"/>
      <c r="CQ1035" s="291"/>
      <c r="CR1035" s="291"/>
      <c r="CS1035" s="291"/>
      <c r="CT1035" s="291"/>
      <c r="CU1035" s="291"/>
      <c r="CV1035" s="291"/>
      <c r="CW1035" s="291"/>
      <c r="CX1035" s="291"/>
      <c r="CY1035" s="291"/>
      <c r="CZ1035" s="291"/>
      <c r="DA1035" s="291"/>
      <c r="DB1035" s="291"/>
      <c r="DC1035" s="291"/>
      <c r="DD1035" s="291"/>
      <c r="DE1035" s="291"/>
      <c r="DF1035" s="291"/>
      <c r="DG1035" s="291"/>
      <c r="DH1035" s="291"/>
      <c r="DI1035" s="291"/>
      <c r="DJ1035" s="291"/>
      <c r="DK1035" s="291"/>
      <c r="DL1035" s="291"/>
      <c r="DM1035" s="291"/>
      <c r="DN1035" s="291"/>
      <c r="DO1035" s="291"/>
      <c r="DP1035" s="291"/>
      <c r="DQ1035" s="291"/>
      <c r="DR1035" s="291"/>
      <c r="DS1035" s="291"/>
      <c r="DT1035" s="291"/>
      <c r="DU1035" s="291"/>
      <c r="DV1035" s="291"/>
      <c r="DW1035" s="291"/>
      <c r="DX1035" s="291"/>
      <c r="DY1035" s="291"/>
      <c r="DZ1035" s="291"/>
      <c r="EA1035" s="291"/>
      <c r="EB1035" s="291"/>
      <c r="EC1035" s="291"/>
      <c r="ED1035" s="291"/>
      <c r="EE1035" s="291"/>
      <c r="EF1035" s="291"/>
      <c r="EG1035" s="291"/>
      <c r="EH1035" s="291"/>
      <c r="EI1035" s="291"/>
      <c r="EJ1035" s="291"/>
      <c r="EK1035" s="291"/>
      <c r="EL1035" s="291"/>
      <c r="EM1035" s="291"/>
      <c r="EN1035" s="291"/>
      <c r="EO1035" s="291"/>
      <c r="EP1035" s="291"/>
      <c r="EQ1035" s="291"/>
      <c r="ER1035" s="291"/>
      <c r="ES1035" s="291"/>
      <c r="ET1035" s="291"/>
      <c r="EU1035" s="291"/>
      <c r="EV1035" s="291"/>
      <c r="EW1035" s="291"/>
      <c r="EX1035" s="291"/>
      <c r="EY1035" s="291"/>
      <c r="EZ1035" s="291"/>
      <c r="FA1035" s="291"/>
    </row>
    <row r="1036" spans="1:157" s="292" customFormat="1" ht="20.25" customHeight="1">
      <c r="A1036" s="291"/>
      <c r="H1036" s="437"/>
      <c r="I1036" s="437"/>
      <c r="J1036" s="437"/>
      <c r="K1036" s="437"/>
      <c r="N1036" s="438"/>
      <c r="O1036" s="291"/>
      <c r="P1036" s="291"/>
      <c r="Q1036" s="291"/>
      <c r="R1036" s="291"/>
      <c r="S1036" s="291"/>
      <c r="T1036" s="291"/>
      <c r="U1036" s="291"/>
      <c r="V1036" s="291"/>
      <c r="W1036" s="291"/>
      <c r="X1036" s="291"/>
      <c r="Y1036" s="291"/>
      <c r="Z1036" s="291"/>
      <c r="AA1036" s="291"/>
      <c r="AB1036" s="291"/>
      <c r="AC1036" s="291"/>
      <c r="AD1036" s="291"/>
      <c r="AE1036" s="291"/>
      <c r="AF1036" s="291"/>
      <c r="AG1036" s="291"/>
      <c r="AH1036" s="291"/>
      <c r="AI1036" s="291"/>
      <c r="AJ1036" s="291"/>
      <c r="AK1036" s="291"/>
      <c r="AL1036" s="291"/>
      <c r="AM1036" s="291"/>
      <c r="AN1036" s="291"/>
      <c r="AO1036" s="291"/>
      <c r="AP1036" s="291"/>
      <c r="AQ1036" s="291"/>
      <c r="AR1036" s="291"/>
      <c r="AS1036" s="291"/>
      <c r="AT1036" s="291"/>
      <c r="AU1036" s="291"/>
      <c r="AV1036" s="291"/>
      <c r="AW1036" s="291"/>
      <c r="AX1036" s="291"/>
      <c r="AY1036" s="291"/>
      <c r="AZ1036" s="291"/>
      <c r="BA1036" s="291"/>
      <c r="BB1036" s="291"/>
      <c r="BC1036" s="291"/>
      <c r="BD1036" s="291"/>
      <c r="BE1036" s="291"/>
      <c r="BF1036" s="291"/>
      <c r="BG1036" s="291"/>
      <c r="BH1036" s="291"/>
      <c r="BI1036" s="291"/>
      <c r="BJ1036" s="291"/>
      <c r="BK1036" s="291"/>
      <c r="BL1036" s="291"/>
      <c r="BM1036" s="291"/>
      <c r="BN1036" s="291"/>
      <c r="BO1036" s="291"/>
      <c r="BP1036" s="291"/>
      <c r="BQ1036" s="291"/>
      <c r="BR1036" s="291"/>
      <c r="BS1036" s="291"/>
      <c r="BT1036" s="291"/>
      <c r="BU1036" s="291"/>
      <c r="BV1036" s="291"/>
      <c r="BW1036" s="291"/>
      <c r="BX1036" s="291"/>
      <c r="BY1036" s="291"/>
      <c r="BZ1036" s="291"/>
      <c r="CA1036" s="291"/>
      <c r="CB1036" s="291"/>
      <c r="CC1036" s="291"/>
      <c r="CD1036" s="291"/>
      <c r="CE1036" s="291"/>
      <c r="CF1036" s="291"/>
      <c r="CG1036" s="291"/>
      <c r="CH1036" s="291"/>
      <c r="CI1036" s="291"/>
      <c r="CJ1036" s="291"/>
      <c r="CK1036" s="291"/>
      <c r="CL1036" s="291"/>
      <c r="CM1036" s="291"/>
      <c r="CN1036" s="291"/>
      <c r="CO1036" s="291"/>
      <c r="CP1036" s="291"/>
      <c r="CQ1036" s="291"/>
      <c r="CR1036" s="291"/>
      <c r="CS1036" s="291"/>
      <c r="CT1036" s="291"/>
      <c r="CU1036" s="291"/>
      <c r="CV1036" s="291"/>
      <c r="CW1036" s="291"/>
      <c r="CX1036" s="291"/>
      <c r="CY1036" s="291"/>
      <c r="CZ1036" s="291"/>
      <c r="DA1036" s="291"/>
      <c r="DB1036" s="291"/>
      <c r="DC1036" s="291"/>
      <c r="DD1036" s="291"/>
      <c r="DE1036" s="291"/>
      <c r="DF1036" s="291"/>
      <c r="DG1036" s="291"/>
      <c r="DH1036" s="291"/>
      <c r="DI1036" s="291"/>
      <c r="DJ1036" s="291"/>
      <c r="DK1036" s="291"/>
      <c r="DL1036" s="291"/>
      <c r="DM1036" s="291"/>
      <c r="DN1036" s="291"/>
      <c r="DO1036" s="291"/>
      <c r="DP1036" s="291"/>
      <c r="DQ1036" s="291"/>
      <c r="DR1036" s="291"/>
      <c r="DS1036" s="291"/>
      <c r="DT1036" s="291"/>
      <c r="DU1036" s="291"/>
      <c r="DV1036" s="291"/>
      <c r="DW1036" s="291"/>
      <c r="DX1036" s="291"/>
      <c r="DY1036" s="291"/>
      <c r="DZ1036" s="291"/>
      <c r="EA1036" s="291"/>
      <c r="EB1036" s="291"/>
      <c r="EC1036" s="291"/>
      <c r="ED1036" s="291"/>
      <c r="EE1036" s="291"/>
      <c r="EF1036" s="291"/>
      <c r="EG1036" s="291"/>
      <c r="EH1036" s="291"/>
      <c r="EI1036" s="291"/>
      <c r="EJ1036" s="291"/>
      <c r="EK1036" s="291"/>
      <c r="EL1036" s="291"/>
      <c r="EM1036" s="291"/>
      <c r="EN1036" s="291"/>
      <c r="EO1036" s="291"/>
      <c r="EP1036" s="291"/>
      <c r="EQ1036" s="291"/>
      <c r="ER1036" s="291"/>
      <c r="ES1036" s="291"/>
      <c r="ET1036" s="291"/>
      <c r="EU1036" s="291"/>
      <c r="EV1036" s="291"/>
      <c r="EW1036" s="291"/>
      <c r="EX1036" s="291"/>
      <c r="EY1036" s="291"/>
      <c r="EZ1036" s="291"/>
      <c r="FA1036" s="291"/>
    </row>
    <row r="1037" spans="1:157" s="292" customFormat="1" ht="20.25" customHeight="1">
      <c r="A1037" s="291"/>
      <c r="H1037" s="437"/>
      <c r="I1037" s="437"/>
      <c r="J1037" s="437"/>
      <c r="K1037" s="437"/>
      <c r="N1037" s="438"/>
      <c r="O1037" s="291"/>
      <c r="P1037" s="291"/>
      <c r="Q1037" s="291"/>
      <c r="R1037" s="291"/>
      <c r="S1037" s="291"/>
      <c r="T1037" s="291"/>
      <c r="U1037" s="291"/>
      <c r="V1037" s="291"/>
      <c r="W1037" s="291"/>
      <c r="X1037" s="291"/>
      <c r="Y1037" s="291"/>
      <c r="Z1037" s="291"/>
      <c r="AA1037" s="291"/>
      <c r="AB1037" s="291"/>
      <c r="AC1037" s="291"/>
      <c r="AD1037" s="291"/>
      <c r="AE1037" s="291"/>
      <c r="AF1037" s="291"/>
      <c r="AG1037" s="291"/>
      <c r="AH1037" s="291"/>
      <c r="AI1037" s="291"/>
      <c r="AJ1037" s="291"/>
      <c r="AK1037" s="291"/>
      <c r="AL1037" s="291"/>
      <c r="AM1037" s="291"/>
      <c r="AN1037" s="291"/>
      <c r="AO1037" s="291"/>
      <c r="AP1037" s="291"/>
      <c r="AQ1037" s="291"/>
      <c r="AR1037" s="291"/>
      <c r="AS1037" s="291"/>
      <c r="AT1037" s="291"/>
      <c r="AU1037" s="291"/>
      <c r="AV1037" s="291"/>
      <c r="AW1037" s="291"/>
      <c r="AX1037" s="291"/>
      <c r="AY1037" s="291"/>
      <c r="AZ1037" s="291"/>
      <c r="BA1037" s="291"/>
      <c r="BB1037" s="291"/>
      <c r="BC1037" s="291"/>
      <c r="BD1037" s="291"/>
      <c r="BE1037" s="291"/>
      <c r="BF1037" s="291"/>
      <c r="BG1037" s="291"/>
      <c r="BH1037" s="291"/>
      <c r="BI1037" s="291"/>
      <c r="BJ1037" s="291"/>
      <c r="BK1037" s="291"/>
      <c r="BL1037" s="291"/>
      <c r="BM1037" s="291"/>
      <c r="BN1037" s="291"/>
      <c r="BO1037" s="291"/>
      <c r="BP1037" s="291"/>
      <c r="BQ1037" s="291"/>
      <c r="BR1037" s="291"/>
      <c r="BS1037" s="291"/>
      <c r="BT1037" s="291"/>
      <c r="BU1037" s="291"/>
      <c r="BV1037" s="291"/>
      <c r="BW1037" s="291"/>
      <c r="BX1037" s="291"/>
      <c r="BY1037" s="291"/>
      <c r="BZ1037" s="291"/>
      <c r="CA1037" s="291"/>
      <c r="CB1037" s="291"/>
      <c r="CC1037" s="291"/>
      <c r="CD1037" s="291"/>
      <c r="CE1037" s="291"/>
      <c r="CF1037" s="291"/>
      <c r="CG1037" s="291"/>
      <c r="CH1037" s="291"/>
      <c r="CI1037" s="291"/>
      <c r="CJ1037" s="291"/>
      <c r="CK1037" s="291"/>
      <c r="CL1037" s="291"/>
      <c r="CM1037" s="291"/>
      <c r="CN1037" s="291"/>
      <c r="CO1037" s="291"/>
      <c r="CP1037" s="291"/>
      <c r="CQ1037" s="291"/>
      <c r="CR1037" s="291"/>
      <c r="CS1037" s="291"/>
      <c r="CT1037" s="291"/>
      <c r="CU1037" s="291"/>
      <c r="CV1037" s="291"/>
      <c r="CW1037" s="291"/>
      <c r="CX1037" s="291"/>
      <c r="CY1037" s="291"/>
      <c r="CZ1037" s="291"/>
      <c r="DA1037" s="291"/>
      <c r="DB1037" s="291"/>
      <c r="DC1037" s="291"/>
      <c r="DD1037" s="291"/>
      <c r="DE1037" s="291"/>
      <c r="DF1037" s="291"/>
      <c r="DG1037" s="291"/>
      <c r="DH1037" s="291"/>
      <c r="DI1037" s="291"/>
      <c r="DJ1037" s="291"/>
      <c r="DK1037" s="291"/>
      <c r="DL1037" s="291"/>
      <c r="DM1037" s="291"/>
      <c r="DN1037" s="291"/>
      <c r="DO1037" s="291"/>
      <c r="DP1037" s="291"/>
      <c r="DQ1037" s="291"/>
      <c r="DR1037" s="291"/>
      <c r="DS1037" s="291"/>
      <c r="DT1037" s="291"/>
      <c r="DU1037" s="291"/>
      <c r="DV1037" s="291"/>
      <c r="DW1037" s="291"/>
      <c r="DX1037" s="291"/>
      <c r="DY1037" s="291"/>
      <c r="DZ1037" s="291"/>
      <c r="EA1037" s="291"/>
      <c r="EB1037" s="291"/>
      <c r="EC1037" s="291"/>
      <c r="ED1037" s="291"/>
      <c r="EE1037" s="291"/>
      <c r="EF1037" s="291"/>
      <c r="EG1037" s="291"/>
      <c r="EH1037" s="291"/>
      <c r="EI1037" s="291"/>
      <c r="EJ1037" s="291"/>
      <c r="EK1037" s="291"/>
      <c r="EL1037" s="291"/>
      <c r="EM1037" s="291"/>
      <c r="EN1037" s="291"/>
      <c r="EO1037" s="291"/>
      <c r="EP1037" s="291"/>
      <c r="EQ1037" s="291"/>
      <c r="ER1037" s="291"/>
      <c r="ES1037" s="291"/>
      <c r="ET1037" s="291"/>
      <c r="EU1037" s="291"/>
      <c r="EV1037" s="291"/>
      <c r="EW1037" s="291"/>
      <c r="EX1037" s="291"/>
      <c r="EY1037" s="291"/>
      <c r="EZ1037" s="291"/>
      <c r="FA1037" s="291"/>
    </row>
    <row r="1038" spans="1:157" s="292" customFormat="1" ht="20.25" customHeight="1">
      <c r="A1038" s="291"/>
      <c r="H1038" s="437"/>
      <c r="I1038" s="437"/>
      <c r="J1038" s="437"/>
      <c r="K1038" s="437"/>
      <c r="N1038" s="438"/>
      <c r="O1038" s="291"/>
      <c r="P1038" s="291"/>
      <c r="Q1038" s="291"/>
      <c r="R1038" s="291"/>
      <c r="S1038" s="291"/>
      <c r="T1038" s="291"/>
      <c r="U1038" s="291"/>
      <c r="V1038" s="291"/>
      <c r="W1038" s="291"/>
      <c r="X1038" s="291"/>
      <c r="Y1038" s="291"/>
      <c r="Z1038" s="291"/>
      <c r="AA1038" s="291"/>
      <c r="AB1038" s="291"/>
      <c r="AC1038" s="291"/>
      <c r="AD1038" s="291"/>
      <c r="AE1038" s="291"/>
      <c r="AF1038" s="291"/>
      <c r="AG1038" s="291"/>
      <c r="AH1038" s="291"/>
      <c r="AI1038" s="291"/>
      <c r="AJ1038" s="291"/>
      <c r="AK1038" s="291"/>
      <c r="AL1038" s="291"/>
      <c r="AM1038" s="291"/>
      <c r="AN1038" s="291"/>
      <c r="AO1038" s="291"/>
      <c r="AP1038" s="291"/>
      <c r="AQ1038" s="291"/>
      <c r="AR1038" s="291"/>
      <c r="AS1038" s="291"/>
      <c r="AT1038" s="291"/>
      <c r="AU1038" s="291"/>
      <c r="AV1038" s="291"/>
      <c r="AW1038" s="291"/>
      <c r="AX1038" s="291"/>
      <c r="AY1038" s="291"/>
      <c r="AZ1038" s="291"/>
      <c r="BA1038" s="291"/>
      <c r="BB1038" s="291"/>
      <c r="BC1038" s="291"/>
      <c r="BD1038" s="291"/>
      <c r="BE1038" s="291"/>
      <c r="BF1038" s="291"/>
      <c r="BG1038" s="291"/>
      <c r="BH1038" s="291"/>
      <c r="BI1038" s="291"/>
      <c r="BJ1038" s="291"/>
      <c r="BK1038" s="291"/>
      <c r="BL1038" s="291"/>
      <c r="BM1038" s="291"/>
      <c r="BN1038" s="291"/>
      <c r="BO1038" s="291"/>
      <c r="BP1038" s="291"/>
      <c r="BQ1038" s="291"/>
      <c r="BR1038" s="291"/>
      <c r="BS1038" s="291"/>
      <c r="BT1038" s="291"/>
      <c r="BU1038" s="291"/>
      <c r="BV1038" s="291"/>
      <c r="BW1038" s="291"/>
      <c r="BX1038" s="291"/>
      <c r="BY1038" s="291"/>
      <c r="BZ1038" s="291"/>
      <c r="CA1038" s="291"/>
      <c r="CB1038" s="291"/>
      <c r="CC1038" s="291"/>
      <c r="CD1038" s="291"/>
      <c r="CE1038" s="291"/>
      <c r="CF1038" s="291"/>
      <c r="CG1038" s="291"/>
      <c r="CH1038" s="291"/>
      <c r="CI1038" s="291"/>
      <c r="CJ1038" s="291"/>
      <c r="CK1038" s="291"/>
      <c r="CL1038" s="291"/>
      <c r="CM1038" s="291"/>
      <c r="CN1038" s="291"/>
      <c r="CO1038" s="291"/>
      <c r="CP1038" s="291"/>
      <c r="CQ1038" s="291"/>
      <c r="CR1038" s="291"/>
      <c r="CS1038" s="291"/>
      <c r="CT1038" s="291"/>
      <c r="CU1038" s="291"/>
      <c r="CV1038" s="291"/>
      <c r="CW1038" s="291"/>
      <c r="CX1038" s="291"/>
      <c r="CY1038" s="291"/>
      <c r="CZ1038" s="291"/>
      <c r="DA1038" s="291"/>
      <c r="DB1038" s="291"/>
      <c r="DC1038" s="291"/>
      <c r="DD1038" s="291"/>
      <c r="DE1038" s="291"/>
      <c r="DF1038" s="291"/>
      <c r="DG1038" s="291"/>
      <c r="DH1038" s="291"/>
      <c r="DI1038" s="291"/>
      <c r="DJ1038" s="291"/>
      <c r="DK1038" s="291"/>
      <c r="DL1038" s="291"/>
      <c r="DM1038" s="291"/>
      <c r="DN1038" s="291"/>
      <c r="DO1038" s="291"/>
      <c r="DP1038" s="291"/>
      <c r="DQ1038" s="291"/>
      <c r="DR1038" s="291"/>
      <c r="DS1038" s="291"/>
      <c r="DT1038" s="291"/>
      <c r="DU1038" s="291"/>
      <c r="DV1038" s="291"/>
      <c r="DW1038" s="291"/>
      <c r="DX1038" s="291"/>
      <c r="DY1038" s="291"/>
      <c r="DZ1038" s="291"/>
      <c r="EA1038" s="291"/>
      <c r="EB1038" s="291"/>
      <c r="EC1038" s="291"/>
      <c r="ED1038" s="291"/>
      <c r="EE1038" s="291"/>
      <c r="EF1038" s="291"/>
      <c r="EG1038" s="291"/>
      <c r="EH1038" s="291"/>
      <c r="EI1038" s="291"/>
      <c r="EJ1038" s="291"/>
      <c r="EK1038" s="291"/>
      <c r="EL1038" s="291"/>
      <c r="EM1038" s="291"/>
      <c r="EN1038" s="291"/>
      <c r="EO1038" s="291"/>
      <c r="EP1038" s="291"/>
      <c r="EQ1038" s="291"/>
      <c r="ER1038" s="291"/>
      <c r="ES1038" s="291"/>
      <c r="ET1038" s="291"/>
      <c r="EU1038" s="291"/>
      <c r="EV1038" s="291"/>
      <c r="EW1038" s="291"/>
      <c r="EX1038" s="291"/>
      <c r="EY1038" s="291"/>
      <c r="EZ1038" s="291"/>
      <c r="FA1038" s="291"/>
    </row>
    <row r="1039" spans="1:157" s="292" customFormat="1" ht="20.25" customHeight="1">
      <c r="A1039" s="291"/>
      <c r="H1039" s="437"/>
      <c r="I1039" s="437"/>
      <c r="J1039" s="437"/>
      <c r="K1039" s="437"/>
      <c r="N1039" s="438"/>
      <c r="O1039" s="291"/>
      <c r="P1039" s="291"/>
      <c r="Q1039" s="291"/>
      <c r="R1039" s="291"/>
      <c r="S1039" s="291"/>
      <c r="T1039" s="291"/>
      <c r="U1039" s="291"/>
      <c r="V1039" s="291"/>
      <c r="W1039" s="291"/>
      <c r="X1039" s="291"/>
      <c r="Y1039" s="291"/>
      <c r="Z1039" s="291"/>
      <c r="AA1039" s="291"/>
      <c r="AB1039" s="291"/>
      <c r="AC1039" s="291"/>
      <c r="AD1039" s="291"/>
      <c r="AE1039" s="291"/>
      <c r="AF1039" s="291"/>
      <c r="AG1039" s="291"/>
      <c r="AH1039" s="291"/>
      <c r="AI1039" s="291"/>
      <c r="AJ1039" s="291"/>
      <c r="AK1039" s="291"/>
      <c r="AL1039" s="291"/>
      <c r="AM1039" s="291"/>
      <c r="AN1039" s="291"/>
      <c r="AO1039" s="291"/>
      <c r="AP1039" s="291"/>
      <c r="AQ1039" s="291"/>
      <c r="AR1039" s="291"/>
      <c r="AS1039" s="291"/>
      <c r="AT1039" s="291"/>
      <c r="AU1039" s="291"/>
      <c r="AV1039" s="291"/>
      <c r="AW1039" s="291"/>
      <c r="AX1039" s="291"/>
      <c r="AY1039" s="291"/>
      <c r="AZ1039" s="291"/>
      <c r="BA1039" s="291"/>
      <c r="BB1039" s="291"/>
      <c r="BC1039" s="291"/>
      <c r="BD1039" s="291"/>
      <c r="BE1039" s="291"/>
      <c r="BF1039" s="291"/>
      <c r="BG1039" s="291"/>
      <c r="BH1039" s="291"/>
      <c r="BI1039" s="291"/>
      <c r="BJ1039" s="291"/>
      <c r="BK1039" s="291"/>
      <c r="BL1039" s="291"/>
      <c r="BM1039" s="291"/>
      <c r="BN1039" s="291"/>
      <c r="BO1039" s="291"/>
      <c r="BP1039" s="291"/>
      <c r="BQ1039" s="291"/>
      <c r="BR1039" s="291"/>
      <c r="BS1039" s="291"/>
      <c r="BT1039" s="291"/>
      <c r="BU1039" s="291"/>
      <c r="BV1039" s="291"/>
      <c r="BW1039" s="291"/>
      <c r="BX1039" s="291"/>
      <c r="BY1039" s="291"/>
      <c r="BZ1039" s="291"/>
      <c r="CA1039" s="291"/>
      <c r="CB1039" s="291"/>
      <c r="CC1039" s="291"/>
      <c r="CD1039" s="291"/>
      <c r="CE1039" s="291"/>
      <c r="CF1039" s="291"/>
      <c r="CG1039" s="291"/>
      <c r="CH1039" s="291"/>
      <c r="CI1039" s="291"/>
      <c r="CJ1039" s="291"/>
      <c r="CK1039" s="291"/>
      <c r="CL1039" s="291"/>
      <c r="CM1039" s="291"/>
      <c r="CN1039" s="291"/>
      <c r="CO1039" s="291"/>
      <c r="CP1039" s="291"/>
      <c r="CQ1039" s="291"/>
      <c r="CR1039" s="291"/>
      <c r="CS1039" s="291"/>
      <c r="CT1039" s="291"/>
      <c r="CU1039" s="291"/>
      <c r="CV1039" s="291"/>
      <c r="CW1039" s="291"/>
      <c r="CX1039" s="291"/>
      <c r="CY1039" s="291"/>
      <c r="CZ1039" s="291"/>
      <c r="DA1039" s="291"/>
      <c r="DB1039" s="291"/>
      <c r="DC1039" s="291"/>
      <c r="DD1039" s="291"/>
      <c r="DE1039" s="291"/>
      <c r="DF1039" s="291"/>
      <c r="DG1039" s="291"/>
      <c r="DH1039" s="291"/>
      <c r="DI1039" s="291"/>
      <c r="DJ1039" s="291"/>
      <c r="DK1039" s="291"/>
      <c r="DL1039" s="291"/>
      <c r="DM1039" s="291"/>
      <c r="DN1039" s="291"/>
      <c r="DO1039" s="291"/>
      <c r="DP1039" s="291"/>
      <c r="DQ1039" s="291"/>
      <c r="DR1039" s="291"/>
      <c r="DS1039" s="291"/>
      <c r="DT1039" s="291"/>
      <c r="DU1039" s="291"/>
      <c r="DV1039" s="291"/>
      <c r="DW1039" s="291"/>
      <c r="DX1039" s="291"/>
      <c r="DY1039" s="291"/>
      <c r="DZ1039" s="291"/>
      <c r="EA1039" s="291"/>
      <c r="EB1039" s="291"/>
      <c r="EC1039" s="291"/>
      <c r="ED1039" s="291"/>
      <c r="EE1039" s="291"/>
      <c r="EF1039" s="291"/>
      <c r="EG1039" s="291"/>
      <c r="EH1039" s="291"/>
      <c r="EI1039" s="291"/>
      <c r="EJ1039" s="291"/>
      <c r="EK1039" s="291"/>
      <c r="EL1039" s="291"/>
      <c r="EM1039" s="291"/>
      <c r="EN1039" s="291"/>
      <c r="EO1039" s="291"/>
      <c r="EP1039" s="291"/>
      <c r="EQ1039" s="291"/>
      <c r="ER1039" s="291"/>
      <c r="ES1039" s="291"/>
      <c r="ET1039" s="291"/>
      <c r="EU1039" s="291"/>
      <c r="EV1039" s="291"/>
      <c r="EW1039" s="291"/>
      <c r="EX1039" s="291"/>
      <c r="EY1039" s="291"/>
      <c r="EZ1039" s="291"/>
      <c r="FA1039" s="291"/>
    </row>
    <row r="1040" spans="1:157" s="292" customFormat="1" ht="20.25" customHeight="1">
      <c r="A1040" s="291"/>
      <c r="H1040" s="437"/>
      <c r="I1040" s="437"/>
      <c r="J1040" s="437"/>
      <c r="K1040" s="437"/>
      <c r="N1040" s="438"/>
      <c r="O1040" s="291"/>
      <c r="P1040" s="291"/>
      <c r="Q1040" s="291"/>
      <c r="R1040" s="291"/>
      <c r="S1040" s="291"/>
      <c r="T1040" s="291"/>
      <c r="U1040" s="291"/>
      <c r="V1040" s="291"/>
      <c r="W1040" s="291"/>
      <c r="X1040" s="291"/>
      <c r="Y1040" s="291"/>
      <c r="Z1040" s="291"/>
      <c r="AA1040" s="291"/>
      <c r="AB1040" s="291"/>
      <c r="AC1040" s="291"/>
      <c r="AD1040" s="291"/>
      <c r="AE1040" s="291"/>
      <c r="AF1040" s="291"/>
      <c r="AG1040" s="291"/>
      <c r="AH1040" s="291"/>
      <c r="AI1040" s="291"/>
      <c r="AJ1040" s="291"/>
      <c r="AK1040" s="291"/>
      <c r="AL1040" s="291"/>
      <c r="AM1040" s="291"/>
      <c r="AN1040" s="291"/>
      <c r="AO1040" s="291"/>
      <c r="AP1040" s="291"/>
      <c r="AQ1040" s="291"/>
      <c r="AR1040" s="291"/>
      <c r="AS1040" s="291"/>
      <c r="AT1040" s="291"/>
      <c r="AU1040" s="291"/>
      <c r="AV1040" s="291"/>
      <c r="AW1040" s="291"/>
      <c r="AX1040" s="291"/>
      <c r="AY1040" s="291"/>
      <c r="AZ1040" s="291"/>
      <c r="BA1040" s="291"/>
      <c r="BB1040" s="291"/>
      <c r="BC1040" s="291"/>
      <c r="BD1040" s="291"/>
      <c r="BE1040" s="291"/>
      <c r="BF1040" s="291"/>
      <c r="BG1040" s="291"/>
      <c r="BH1040" s="291"/>
      <c r="BI1040" s="291"/>
      <c r="BJ1040" s="291"/>
      <c r="BK1040" s="291"/>
      <c r="BL1040" s="291"/>
      <c r="BM1040" s="291"/>
      <c r="BN1040" s="291"/>
      <c r="BO1040" s="291"/>
      <c r="BP1040" s="291"/>
      <c r="BQ1040" s="291"/>
      <c r="BR1040" s="291"/>
      <c r="BS1040" s="291"/>
      <c r="BT1040" s="291"/>
      <c r="BU1040" s="291"/>
      <c r="BV1040" s="291"/>
      <c r="BW1040" s="291"/>
      <c r="BX1040" s="291"/>
      <c r="BY1040" s="291"/>
      <c r="BZ1040" s="291"/>
      <c r="CA1040" s="291"/>
      <c r="CB1040" s="291"/>
      <c r="CC1040" s="291"/>
      <c r="CD1040" s="291"/>
      <c r="CE1040" s="291"/>
      <c r="CF1040" s="291"/>
      <c r="CG1040" s="291"/>
      <c r="CH1040" s="291"/>
      <c r="CI1040" s="291"/>
      <c r="CJ1040" s="291"/>
      <c r="CK1040" s="291"/>
      <c r="CL1040" s="291"/>
      <c r="CM1040" s="291"/>
      <c r="CN1040" s="291"/>
      <c r="CO1040" s="291"/>
      <c r="CP1040" s="291"/>
      <c r="CQ1040" s="291"/>
      <c r="CR1040" s="291"/>
      <c r="CS1040" s="291"/>
      <c r="CT1040" s="291"/>
      <c r="CU1040" s="291"/>
      <c r="CV1040" s="291"/>
      <c r="CW1040" s="291"/>
      <c r="CX1040" s="291"/>
      <c r="CY1040" s="291"/>
      <c r="CZ1040" s="291"/>
      <c r="DA1040" s="291"/>
      <c r="DB1040" s="291"/>
      <c r="DC1040" s="291"/>
      <c r="DD1040" s="291"/>
      <c r="DE1040" s="291"/>
      <c r="DF1040" s="291"/>
      <c r="DG1040" s="291"/>
      <c r="DH1040" s="291"/>
      <c r="DI1040" s="291"/>
      <c r="DJ1040" s="291"/>
      <c r="DK1040" s="291"/>
      <c r="DL1040" s="291"/>
      <c r="DM1040" s="291"/>
      <c r="DN1040" s="291"/>
      <c r="DO1040" s="291"/>
      <c r="DP1040" s="291"/>
      <c r="DQ1040" s="291"/>
      <c r="DR1040" s="291"/>
      <c r="DS1040" s="291"/>
      <c r="DT1040" s="291"/>
      <c r="DU1040" s="291"/>
      <c r="DV1040" s="291"/>
      <c r="DW1040" s="291"/>
      <c r="DX1040" s="291"/>
      <c r="DY1040" s="291"/>
      <c r="DZ1040" s="291"/>
      <c r="EA1040" s="291"/>
      <c r="EB1040" s="291"/>
      <c r="EC1040" s="291"/>
      <c r="ED1040" s="291"/>
      <c r="EE1040" s="291"/>
      <c r="EF1040" s="291"/>
      <c r="EG1040" s="291"/>
      <c r="EH1040" s="291"/>
      <c r="EI1040" s="291"/>
      <c r="EJ1040" s="291"/>
      <c r="EK1040" s="291"/>
      <c r="EL1040" s="291"/>
      <c r="EM1040" s="291"/>
      <c r="EN1040" s="291"/>
      <c r="EO1040" s="291"/>
      <c r="EP1040" s="291"/>
      <c r="EQ1040" s="291"/>
      <c r="ER1040" s="291"/>
      <c r="ES1040" s="291"/>
      <c r="ET1040" s="291"/>
      <c r="EU1040" s="291"/>
      <c r="EV1040" s="291"/>
      <c r="EW1040" s="291"/>
      <c r="EX1040" s="291"/>
      <c r="EY1040" s="291"/>
      <c r="EZ1040" s="291"/>
      <c r="FA1040" s="291"/>
    </row>
    <row r="1041" spans="1:157" s="292" customFormat="1" ht="20.25" customHeight="1">
      <c r="A1041" s="291"/>
      <c r="H1041" s="437"/>
      <c r="I1041" s="437"/>
      <c r="J1041" s="437"/>
      <c r="K1041" s="437"/>
      <c r="N1041" s="438"/>
      <c r="O1041" s="291"/>
      <c r="P1041" s="291"/>
      <c r="Q1041" s="291"/>
      <c r="R1041" s="291"/>
      <c r="S1041" s="291"/>
      <c r="T1041" s="291"/>
      <c r="U1041" s="291"/>
      <c r="V1041" s="291"/>
      <c r="W1041" s="291"/>
      <c r="X1041" s="291"/>
      <c r="Y1041" s="291"/>
      <c r="Z1041" s="291"/>
      <c r="AA1041" s="291"/>
      <c r="AB1041" s="291"/>
      <c r="AC1041" s="291"/>
      <c r="AD1041" s="291"/>
      <c r="AE1041" s="291"/>
      <c r="AF1041" s="291"/>
      <c r="AG1041" s="291"/>
      <c r="AH1041" s="291"/>
      <c r="AI1041" s="291"/>
      <c r="AJ1041" s="291"/>
      <c r="AK1041" s="291"/>
      <c r="AL1041" s="291"/>
      <c r="AM1041" s="291"/>
      <c r="AN1041" s="291"/>
      <c r="AO1041" s="291"/>
      <c r="AP1041" s="291"/>
      <c r="AQ1041" s="291"/>
      <c r="AR1041" s="291"/>
      <c r="AS1041" s="291"/>
      <c r="AT1041" s="291"/>
      <c r="AU1041" s="291"/>
      <c r="AV1041" s="291"/>
      <c r="AW1041" s="291"/>
      <c r="AX1041" s="291"/>
      <c r="AY1041" s="291"/>
      <c r="AZ1041" s="291"/>
      <c r="BA1041" s="291"/>
      <c r="BB1041" s="291"/>
      <c r="BC1041" s="291"/>
      <c r="BD1041" s="291"/>
      <c r="BE1041" s="291"/>
      <c r="BF1041" s="291"/>
      <c r="BG1041" s="291"/>
      <c r="BH1041" s="291"/>
      <c r="BI1041" s="291"/>
      <c r="BJ1041" s="291"/>
      <c r="BK1041" s="291"/>
      <c r="BL1041" s="291"/>
      <c r="BM1041" s="291"/>
      <c r="BN1041" s="291"/>
      <c r="BO1041" s="291"/>
      <c r="BP1041" s="291"/>
      <c r="BQ1041" s="291"/>
      <c r="BR1041" s="291"/>
      <c r="BS1041" s="291"/>
      <c r="BT1041" s="291"/>
      <c r="BU1041" s="291"/>
      <c r="BV1041" s="291"/>
      <c r="BW1041" s="291"/>
      <c r="BX1041" s="291"/>
      <c r="BY1041" s="291"/>
      <c r="BZ1041" s="291"/>
      <c r="CA1041" s="291"/>
      <c r="CB1041" s="291"/>
      <c r="CC1041" s="291"/>
      <c r="CD1041" s="291"/>
      <c r="CE1041" s="291"/>
      <c r="CF1041" s="291"/>
      <c r="CG1041" s="291"/>
      <c r="CH1041" s="291"/>
      <c r="CI1041" s="291"/>
      <c r="CJ1041" s="291"/>
      <c r="CK1041" s="291"/>
      <c r="CL1041" s="291"/>
      <c r="CM1041" s="291"/>
      <c r="CN1041" s="291"/>
      <c r="CO1041" s="291"/>
      <c r="CP1041" s="291"/>
      <c r="CQ1041" s="291"/>
      <c r="CR1041" s="291"/>
      <c r="CS1041" s="291"/>
      <c r="CT1041" s="291"/>
      <c r="CU1041" s="291"/>
      <c r="CV1041" s="291"/>
      <c r="CW1041" s="291"/>
      <c r="CX1041" s="291"/>
      <c r="CY1041" s="291"/>
      <c r="CZ1041" s="291"/>
      <c r="DA1041" s="291"/>
      <c r="DB1041" s="291"/>
      <c r="DC1041" s="291"/>
      <c r="DD1041" s="291"/>
      <c r="DE1041" s="291"/>
      <c r="DF1041" s="291"/>
      <c r="DG1041" s="291"/>
      <c r="DH1041" s="291"/>
      <c r="DI1041" s="291"/>
      <c r="DJ1041" s="291"/>
      <c r="DK1041" s="291"/>
      <c r="DL1041" s="291"/>
      <c r="DM1041" s="291"/>
      <c r="DN1041" s="291"/>
      <c r="DO1041" s="291"/>
      <c r="DP1041" s="291"/>
      <c r="DQ1041" s="291"/>
      <c r="DR1041" s="291"/>
      <c r="DS1041" s="291"/>
      <c r="DT1041" s="291"/>
      <c r="DU1041" s="291"/>
      <c r="DV1041" s="291"/>
      <c r="DW1041" s="291"/>
      <c r="DX1041" s="291"/>
      <c r="DY1041" s="291"/>
      <c r="DZ1041" s="291"/>
      <c r="EA1041" s="291"/>
      <c r="EB1041" s="291"/>
      <c r="EC1041" s="291"/>
      <c r="ED1041" s="291"/>
      <c r="EE1041" s="291"/>
      <c r="EF1041" s="291"/>
      <c r="EG1041" s="291"/>
      <c r="EH1041" s="291"/>
      <c r="EI1041" s="291"/>
      <c r="EJ1041" s="291"/>
      <c r="EK1041" s="291"/>
      <c r="EL1041" s="291"/>
      <c r="EM1041" s="291"/>
      <c r="EN1041" s="291"/>
      <c r="EO1041" s="291"/>
      <c r="EP1041" s="291"/>
      <c r="EQ1041" s="291"/>
      <c r="ER1041" s="291"/>
      <c r="ES1041" s="291"/>
      <c r="ET1041" s="291"/>
      <c r="EU1041" s="291"/>
      <c r="EV1041" s="291"/>
      <c r="EW1041" s="291"/>
      <c r="EX1041" s="291"/>
      <c r="EY1041" s="291"/>
      <c r="EZ1041" s="291"/>
      <c r="FA1041" s="291"/>
    </row>
    <row r="1042" spans="1:157" s="292" customFormat="1" ht="20.25" customHeight="1">
      <c r="A1042" s="291"/>
      <c r="H1042" s="437"/>
      <c r="I1042" s="437"/>
      <c r="J1042" s="437"/>
      <c r="K1042" s="437"/>
      <c r="N1042" s="438"/>
      <c r="O1042" s="291"/>
      <c r="P1042" s="291"/>
      <c r="Q1042" s="291"/>
      <c r="R1042" s="291"/>
      <c r="S1042" s="291"/>
      <c r="T1042" s="291"/>
      <c r="U1042" s="291"/>
      <c r="V1042" s="291"/>
      <c r="W1042" s="291"/>
      <c r="X1042" s="291"/>
      <c r="Y1042" s="291"/>
      <c r="Z1042" s="291"/>
      <c r="AA1042" s="291"/>
      <c r="AB1042" s="291"/>
      <c r="AC1042" s="291"/>
      <c r="AD1042" s="291"/>
      <c r="AE1042" s="291"/>
      <c r="AF1042" s="291"/>
      <c r="AG1042" s="291"/>
      <c r="AH1042" s="291"/>
      <c r="AI1042" s="291"/>
      <c r="AJ1042" s="291"/>
      <c r="AK1042" s="291"/>
      <c r="AL1042" s="291"/>
      <c r="AM1042" s="291"/>
      <c r="AN1042" s="291"/>
      <c r="AO1042" s="291"/>
      <c r="AP1042" s="291"/>
      <c r="AQ1042" s="291"/>
      <c r="AR1042" s="291"/>
      <c r="AS1042" s="291"/>
      <c r="AT1042" s="291"/>
      <c r="AU1042" s="291"/>
      <c r="AV1042" s="291"/>
      <c r="AW1042" s="291"/>
      <c r="AX1042" s="291"/>
      <c r="AY1042" s="291"/>
      <c r="AZ1042" s="291"/>
      <c r="BA1042" s="291"/>
      <c r="BB1042" s="291"/>
      <c r="BC1042" s="291"/>
      <c r="BD1042" s="291"/>
      <c r="BE1042" s="291"/>
      <c r="BF1042" s="291"/>
      <c r="BG1042" s="291"/>
      <c r="BH1042" s="291"/>
      <c r="BI1042" s="291"/>
      <c r="BJ1042" s="291"/>
      <c r="BK1042" s="291"/>
      <c r="BL1042" s="291"/>
      <c r="BM1042" s="291"/>
      <c r="BN1042" s="291"/>
      <c r="BO1042" s="291"/>
      <c r="BP1042" s="291"/>
      <c r="BQ1042" s="291"/>
      <c r="BR1042" s="291"/>
      <c r="BS1042" s="291"/>
      <c r="BT1042" s="291"/>
      <c r="BU1042" s="291"/>
      <c r="BV1042" s="291"/>
      <c r="BW1042" s="291"/>
      <c r="BX1042" s="291"/>
      <c r="BY1042" s="291"/>
      <c r="BZ1042" s="291"/>
      <c r="CA1042" s="291"/>
      <c r="CB1042" s="291"/>
      <c r="CC1042" s="291"/>
      <c r="CD1042" s="291"/>
      <c r="CE1042" s="291"/>
      <c r="CF1042" s="291"/>
      <c r="CG1042" s="291"/>
      <c r="CH1042" s="291"/>
      <c r="CI1042" s="291"/>
      <c r="CJ1042" s="291"/>
      <c r="CK1042" s="291"/>
      <c r="CL1042" s="291"/>
      <c r="CM1042" s="291"/>
      <c r="CN1042" s="291"/>
      <c r="CO1042" s="291"/>
      <c r="CP1042" s="291"/>
      <c r="CQ1042" s="291"/>
      <c r="CR1042" s="291"/>
      <c r="CS1042" s="291"/>
      <c r="CT1042" s="291"/>
      <c r="CU1042" s="291"/>
      <c r="CV1042" s="291"/>
      <c r="CW1042" s="291"/>
      <c r="CX1042" s="291"/>
      <c r="CY1042" s="291"/>
      <c r="CZ1042" s="291"/>
      <c r="DA1042" s="291"/>
      <c r="DB1042" s="291"/>
      <c r="DC1042" s="291"/>
      <c r="DD1042" s="291"/>
      <c r="DE1042" s="291"/>
      <c r="DF1042" s="291"/>
      <c r="DG1042" s="291"/>
      <c r="DH1042" s="291"/>
      <c r="DI1042" s="291"/>
      <c r="DJ1042" s="291"/>
      <c r="DK1042" s="291"/>
      <c r="DL1042" s="291"/>
      <c r="DM1042" s="291"/>
      <c r="DN1042" s="291"/>
      <c r="DO1042" s="291"/>
      <c r="DP1042" s="291"/>
      <c r="DQ1042" s="291"/>
      <c r="DR1042" s="291"/>
      <c r="DS1042" s="291"/>
      <c r="DT1042" s="291"/>
      <c r="DU1042" s="291"/>
      <c r="DV1042" s="291"/>
      <c r="DW1042" s="291"/>
      <c r="DX1042" s="291"/>
      <c r="DY1042" s="291"/>
      <c r="DZ1042" s="291"/>
      <c r="EA1042" s="291"/>
      <c r="EB1042" s="291"/>
      <c r="EC1042" s="291"/>
      <c r="ED1042" s="291"/>
      <c r="EE1042" s="291"/>
      <c r="EF1042" s="291"/>
      <c r="EG1042" s="291"/>
      <c r="EH1042" s="291"/>
      <c r="EI1042" s="291"/>
      <c r="EJ1042" s="291"/>
      <c r="EK1042" s="291"/>
      <c r="EL1042" s="291"/>
      <c r="EM1042" s="291"/>
      <c r="EN1042" s="291"/>
      <c r="EO1042" s="291"/>
      <c r="EP1042" s="291"/>
      <c r="EQ1042" s="291"/>
      <c r="ER1042" s="291"/>
      <c r="ES1042" s="291"/>
      <c r="ET1042" s="291"/>
      <c r="EU1042" s="291"/>
      <c r="EV1042" s="291"/>
      <c r="EW1042" s="291"/>
      <c r="EX1042" s="291"/>
      <c r="EY1042" s="291"/>
      <c r="EZ1042" s="291"/>
      <c r="FA1042" s="291"/>
    </row>
    <row r="1043" spans="1:157" s="292" customFormat="1" ht="20.25" customHeight="1">
      <c r="A1043" s="291"/>
      <c r="H1043" s="437"/>
      <c r="I1043" s="437"/>
      <c r="J1043" s="437"/>
      <c r="K1043" s="437"/>
      <c r="N1043" s="438"/>
      <c r="O1043" s="291"/>
      <c r="P1043" s="291"/>
      <c r="Q1043" s="291"/>
      <c r="R1043" s="291"/>
      <c r="S1043" s="291"/>
      <c r="T1043" s="291"/>
      <c r="U1043" s="291"/>
      <c r="V1043" s="291"/>
      <c r="W1043" s="291"/>
      <c r="X1043" s="291"/>
      <c r="Y1043" s="291"/>
      <c r="Z1043" s="291"/>
      <c r="AA1043" s="291"/>
      <c r="AB1043" s="291"/>
      <c r="AC1043" s="291"/>
      <c r="AD1043" s="291"/>
      <c r="AE1043" s="291"/>
      <c r="AF1043" s="291"/>
      <c r="AG1043" s="291"/>
      <c r="AH1043" s="291"/>
      <c r="AI1043" s="291"/>
      <c r="AJ1043" s="291"/>
      <c r="AK1043" s="291"/>
      <c r="AL1043" s="291"/>
      <c r="AM1043" s="291"/>
      <c r="AN1043" s="291"/>
      <c r="AO1043" s="291"/>
      <c r="AP1043" s="291"/>
      <c r="AQ1043" s="291"/>
      <c r="AR1043" s="291"/>
      <c r="AS1043" s="291"/>
      <c r="AT1043" s="291"/>
      <c r="AU1043" s="291"/>
      <c r="AV1043" s="291"/>
      <c r="AW1043" s="291"/>
      <c r="AX1043" s="291"/>
      <c r="AY1043" s="291"/>
      <c r="AZ1043" s="291"/>
      <c r="BA1043" s="291"/>
      <c r="BB1043" s="291"/>
      <c r="BC1043" s="291"/>
      <c r="BD1043" s="291"/>
      <c r="BE1043" s="291"/>
      <c r="BF1043" s="291"/>
      <c r="BG1043" s="291"/>
      <c r="BH1043" s="291"/>
      <c r="BI1043" s="291"/>
      <c r="BJ1043" s="291"/>
      <c r="BK1043" s="291"/>
      <c r="BL1043" s="291"/>
      <c r="BM1043" s="291"/>
      <c r="BN1043" s="291"/>
      <c r="BO1043" s="291"/>
      <c r="BP1043" s="291"/>
      <c r="BQ1043" s="291"/>
      <c r="BR1043" s="291"/>
      <c r="BS1043" s="291"/>
      <c r="BT1043" s="291"/>
      <c r="BU1043" s="291"/>
      <c r="BV1043" s="291"/>
      <c r="BW1043" s="291"/>
      <c r="BX1043" s="291"/>
      <c r="BY1043" s="291"/>
      <c r="BZ1043" s="291"/>
      <c r="CA1043" s="291"/>
      <c r="CB1043" s="291"/>
      <c r="CC1043" s="291"/>
      <c r="CD1043" s="291"/>
      <c r="CE1043" s="291"/>
      <c r="CF1043" s="291"/>
      <c r="CG1043" s="291"/>
      <c r="CH1043" s="291"/>
      <c r="CI1043" s="291"/>
      <c r="CJ1043" s="291"/>
      <c r="CK1043" s="291"/>
      <c r="CL1043" s="291"/>
      <c r="CM1043" s="291"/>
      <c r="CN1043" s="291"/>
      <c r="CO1043" s="291"/>
      <c r="CP1043" s="291"/>
      <c r="CQ1043" s="291"/>
      <c r="CR1043" s="291"/>
      <c r="CS1043" s="291"/>
      <c r="CT1043" s="291"/>
      <c r="CU1043" s="291"/>
      <c r="CV1043" s="291"/>
      <c r="CW1043" s="291"/>
      <c r="CX1043" s="291"/>
      <c r="CY1043" s="291"/>
      <c r="CZ1043" s="291"/>
      <c r="DA1043" s="291"/>
      <c r="DB1043" s="291"/>
      <c r="DC1043" s="291"/>
      <c r="DD1043" s="291"/>
      <c r="DE1043" s="291"/>
      <c r="DF1043" s="291"/>
      <c r="DG1043" s="291"/>
      <c r="DH1043" s="291"/>
      <c r="DI1043" s="291"/>
      <c r="DJ1043" s="291"/>
      <c r="DK1043" s="291"/>
      <c r="DL1043" s="291"/>
      <c r="DM1043" s="291"/>
      <c r="DN1043" s="291"/>
      <c r="DO1043" s="291"/>
      <c r="DP1043" s="291"/>
      <c r="DQ1043" s="291"/>
      <c r="DR1043" s="291"/>
      <c r="DS1043" s="291"/>
      <c r="DT1043" s="291"/>
      <c r="DU1043" s="291"/>
      <c r="DV1043" s="291"/>
      <c r="DW1043" s="291"/>
      <c r="DX1043" s="291"/>
      <c r="DY1043" s="291"/>
      <c r="DZ1043" s="291"/>
      <c r="EA1043" s="291"/>
      <c r="EB1043" s="291"/>
      <c r="EC1043" s="291"/>
      <c r="ED1043" s="291"/>
      <c r="EE1043" s="291"/>
      <c r="EF1043" s="291"/>
      <c r="EG1043" s="291"/>
      <c r="EH1043" s="291"/>
      <c r="EI1043" s="291"/>
      <c r="EJ1043" s="291"/>
      <c r="EK1043" s="291"/>
      <c r="EL1043" s="291"/>
      <c r="EM1043" s="291"/>
      <c r="EN1043" s="291"/>
      <c r="EO1043" s="291"/>
      <c r="EP1043" s="291"/>
      <c r="EQ1043" s="291"/>
      <c r="ER1043" s="291"/>
      <c r="ES1043" s="291"/>
      <c r="ET1043" s="291"/>
      <c r="EU1043" s="291"/>
      <c r="EV1043" s="291"/>
      <c r="EW1043" s="291"/>
      <c r="EX1043" s="291"/>
      <c r="EY1043" s="291"/>
      <c r="EZ1043" s="291"/>
      <c r="FA1043" s="291"/>
    </row>
    <row r="1044" spans="1:157" s="292" customFormat="1" ht="20.25" customHeight="1">
      <c r="A1044" s="291"/>
      <c r="H1044" s="437"/>
      <c r="I1044" s="437"/>
      <c r="J1044" s="437"/>
      <c r="K1044" s="437"/>
      <c r="N1044" s="438"/>
      <c r="O1044" s="291"/>
      <c r="P1044" s="291"/>
      <c r="Q1044" s="291"/>
      <c r="R1044" s="291"/>
      <c r="S1044" s="291"/>
      <c r="T1044" s="291"/>
      <c r="U1044" s="291"/>
      <c r="V1044" s="291"/>
      <c r="W1044" s="291"/>
      <c r="X1044" s="291"/>
      <c r="Y1044" s="291"/>
      <c r="Z1044" s="291"/>
      <c r="AA1044" s="291"/>
      <c r="AB1044" s="291"/>
      <c r="AC1044" s="291"/>
      <c r="AD1044" s="291"/>
      <c r="AE1044" s="291"/>
      <c r="AF1044" s="291"/>
      <c r="AG1044" s="291"/>
      <c r="AH1044" s="291"/>
      <c r="AI1044" s="291"/>
      <c r="AJ1044" s="291"/>
      <c r="AK1044" s="291"/>
      <c r="AL1044" s="291"/>
      <c r="AM1044" s="291"/>
      <c r="AN1044" s="291"/>
      <c r="AO1044" s="291"/>
      <c r="AP1044" s="291"/>
      <c r="AQ1044" s="291"/>
      <c r="AR1044" s="291"/>
      <c r="AS1044" s="291"/>
      <c r="AT1044" s="291"/>
      <c r="AU1044" s="291"/>
      <c r="AV1044" s="291"/>
      <c r="AW1044" s="291"/>
      <c r="AX1044" s="291"/>
      <c r="AY1044" s="291"/>
      <c r="AZ1044" s="291"/>
      <c r="BA1044" s="291"/>
      <c r="BB1044" s="291"/>
      <c r="BC1044" s="291"/>
      <c r="BD1044" s="291"/>
      <c r="BE1044" s="291"/>
      <c r="BF1044" s="291"/>
      <c r="BG1044" s="291"/>
      <c r="BH1044" s="291"/>
      <c r="BI1044" s="291"/>
      <c r="BJ1044" s="291"/>
      <c r="BK1044" s="291"/>
      <c r="BL1044" s="291"/>
      <c r="BM1044" s="291"/>
      <c r="BN1044" s="291"/>
      <c r="BO1044" s="291"/>
      <c r="BP1044" s="291"/>
      <c r="BQ1044" s="291"/>
      <c r="BR1044" s="291"/>
      <c r="BS1044" s="291"/>
      <c r="BT1044" s="291"/>
      <c r="BU1044" s="291"/>
      <c r="BV1044" s="291"/>
      <c r="BW1044" s="291"/>
      <c r="BX1044" s="291"/>
      <c r="BY1044" s="291"/>
      <c r="BZ1044" s="291"/>
      <c r="CA1044" s="291"/>
      <c r="CB1044" s="291"/>
      <c r="CC1044" s="291"/>
      <c r="CD1044" s="291"/>
      <c r="CE1044" s="291"/>
      <c r="CF1044" s="291"/>
      <c r="CG1044" s="291"/>
      <c r="CH1044" s="291"/>
      <c r="CI1044" s="291"/>
      <c r="CJ1044" s="291"/>
      <c r="CK1044" s="291"/>
      <c r="CL1044" s="291"/>
      <c r="CM1044" s="291"/>
      <c r="CN1044" s="291"/>
      <c r="CO1044" s="291"/>
      <c r="CP1044" s="291"/>
      <c r="CQ1044" s="291"/>
      <c r="CR1044" s="291"/>
      <c r="CS1044" s="291"/>
      <c r="CT1044" s="291"/>
      <c r="CU1044" s="291"/>
      <c r="CV1044" s="291"/>
      <c r="CW1044" s="291"/>
      <c r="CX1044" s="291"/>
      <c r="CY1044" s="291"/>
      <c r="CZ1044" s="291"/>
      <c r="DA1044" s="291"/>
      <c r="DB1044" s="291"/>
      <c r="DC1044" s="291"/>
      <c r="DD1044" s="291"/>
      <c r="DE1044" s="291"/>
      <c r="DF1044" s="291"/>
      <c r="DG1044" s="291"/>
      <c r="DH1044" s="291"/>
      <c r="DI1044" s="291"/>
      <c r="DJ1044" s="291"/>
      <c r="DK1044" s="291"/>
      <c r="DL1044" s="291"/>
      <c r="DM1044" s="291"/>
      <c r="DN1044" s="291"/>
      <c r="DO1044" s="291"/>
      <c r="DP1044" s="291"/>
      <c r="DQ1044" s="291"/>
      <c r="DR1044" s="291"/>
      <c r="DS1044" s="291"/>
      <c r="DT1044" s="291"/>
      <c r="DU1044" s="291"/>
      <c r="DV1044" s="291"/>
      <c r="DW1044" s="291"/>
      <c r="DX1044" s="291"/>
      <c r="DY1044" s="291"/>
      <c r="DZ1044" s="291"/>
      <c r="EA1044" s="291"/>
      <c r="EB1044" s="291"/>
      <c r="EC1044" s="291"/>
      <c r="ED1044" s="291"/>
      <c r="EE1044" s="291"/>
      <c r="EF1044" s="291"/>
      <c r="EG1044" s="291"/>
      <c r="EH1044" s="291"/>
      <c r="EI1044" s="291"/>
      <c r="EJ1044" s="291"/>
      <c r="EK1044" s="291"/>
      <c r="EL1044" s="291"/>
      <c r="EM1044" s="291"/>
      <c r="EN1044" s="291"/>
      <c r="EO1044" s="291"/>
      <c r="EP1044" s="291"/>
      <c r="EQ1044" s="291"/>
      <c r="ER1044" s="291"/>
      <c r="ES1044" s="291"/>
      <c r="ET1044" s="291"/>
      <c r="EU1044" s="291"/>
      <c r="EV1044" s="291"/>
      <c r="EW1044" s="291"/>
      <c r="EX1044" s="291"/>
      <c r="EY1044" s="291"/>
      <c r="EZ1044" s="291"/>
      <c r="FA1044" s="291"/>
    </row>
    <row r="1045" spans="1:157" s="292" customFormat="1" ht="20.25" customHeight="1">
      <c r="A1045" s="291"/>
      <c r="H1045" s="437"/>
      <c r="I1045" s="437"/>
      <c r="J1045" s="437"/>
      <c r="K1045" s="437"/>
      <c r="N1045" s="438"/>
      <c r="O1045" s="291"/>
      <c r="P1045" s="291"/>
      <c r="Q1045" s="291"/>
      <c r="R1045" s="291"/>
      <c r="S1045" s="291"/>
      <c r="T1045" s="291"/>
      <c r="U1045" s="291"/>
      <c r="V1045" s="291"/>
      <c r="W1045" s="291"/>
      <c r="X1045" s="291"/>
      <c r="Y1045" s="291"/>
      <c r="Z1045" s="291"/>
      <c r="AA1045" s="291"/>
      <c r="AB1045" s="291"/>
      <c r="AC1045" s="291"/>
      <c r="AD1045" s="291"/>
      <c r="AE1045" s="291"/>
      <c r="AF1045" s="291"/>
      <c r="AG1045" s="291"/>
      <c r="AH1045" s="291"/>
      <c r="AI1045" s="291"/>
      <c r="AJ1045" s="291"/>
      <c r="AK1045" s="291"/>
      <c r="AL1045" s="291"/>
      <c r="AM1045" s="291"/>
      <c r="AN1045" s="291"/>
      <c r="AO1045" s="291"/>
      <c r="AP1045" s="291"/>
      <c r="AQ1045" s="291"/>
      <c r="AR1045" s="291"/>
      <c r="AS1045" s="291"/>
      <c r="AT1045" s="291"/>
      <c r="AU1045" s="291"/>
      <c r="AV1045" s="291"/>
      <c r="AW1045" s="291"/>
      <c r="AX1045" s="291"/>
      <c r="AY1045" s="291"/>
      <c r="AZ1045" s="291"/>
      <c r="BA1045" s="291"/>
      <c r="BB1045" s="291"/>
      <c r="BC1045" s="291"/>
      <c r="BD1045" s="291"/>
      <c r="BE1045" s="291"/>
      <c r="BF1045" s="291"/>
      <c r="BG1045" s="291"/>
      <c r="BH1045" s="291"/>
      <c r="BI1045" s="291"/>
      <c r="BJ1045" s="291"/>
      <c r="BK1045" s="291"/>
      <c r="BL1045" s="291"/>
      <c r="BM1045" s="291"/>
      <c r="BN1045" s="291"/>
      <c r="BO1045" s="291"/>
      <c r="BP1045" s="291"/>
      <c r="BQ1045" s="291"/>
      <c r="BR1045" s="291"/>
      <c r="BS1045" s="291"/>
      <c r="BT1045" s="291"/>
      <c r="BU1045" s="291"/>
      <c r="BV1045" s="291"/>
      <c r="BW1045" s="291"/>
      <c r="BX1045" s="291"/>
      <c r="BY1045" s="291"/>
      <c r="BZ1045" s="291"/>
      <c r="CA1045" s="291"/>
      <c r="CB1045" s="291"/>
      <c r="CC1045" s="291"/>
      <c r="CD1045" s="291"/>
      <c r="CE1045" s="291"/>
      <c r="CF1045" s="291"/>
      <c r="CG1045" s="291"/>
      <c r="CH1045" s="291"/>
      <c r="CI1045" s="291"/>
      <c r="CJ1045" s="291"/>
      <c r="CK1045" s="291"/>
      <c r="CL1045" s="291"/>
      <c r="CM1045" s="291"/>
      <c r="CN1045" s="291"/>
      <c r="CO1045" s="291"/>
      <c r="CP1045" s="291"/>
      <c r="CQ1045" s="291"/>
      <c r="CR1045" s="291"/>
      <c r="CS1045" s="291"/>
      <c r="CT1045" s="291"/>
      <c r="CU1045" s="291"/>
      <c r="CV1045" s="291"/>
      <c r="CW1045" s="291"/>
      <c r="CX1045" s="291"/>
      <c r="CY1045" s="291"/>
      <c r="CZ1045" s="291"/>
      <c r="DA1045" s="291"/>
      <c r="DB1045" s="291"/>
      <c r="DC1045" s="291"/>
      <c r="DD1045" s="291"/>
      <c r="DE1045" s="291"/>
      <c r="DF1045" s="291"/>
      <c r="DG1045" s="291"/>
      <c r="DH1045" s="291"/>
      <c r="DI1045" s="291"/>
      <c r="DJ1045" s="291"/>
      <c r="DK1045" s="291"/>
      <c r="DL1045" s="291"/>
      <c r="DM1045" s="291"/>
      <c r="DN1045" s="291"/>
      <c r="DO1045" s="291"/>
      <c r="DP1045" s="291"/>
      <c r="DQ1045" s="291"/>
      <c r="DR1045" s="291"/>
      <c r="DS1045" s="291"/>
      <c r="DT1045" s="291"/>
      <c r="DU1045" s="291"/>
      <c r="DV1045" s="291"/>
      <c r="DW1045" s="291"/>
      <c r="DX1045" s="291"/>
      <c r="DY1045" s="291"/>
      <c r="DZ1045" s="291"/>
      <c r="EA1045" s="291"/>
      <c r="EB1045" s="291"/>
      <c r="EC1045" s="291"/>
      <c r="ED1045" s="291"/>
      <c r="EE1045" s="291"/>
      <c r="EF1045" s="291"/>
      <c r="EG1045" s="291"/>
      <c r="EH1045" s="291"/>
      <c r="EI1045" s="291"/>
      <c r="EJ1045" s="291"/>
      <c r="EK1045" s="291"/>
      <c r="EL1045" s="291"/>
      <c r="EM1045" s="291"/>
      <c r="EN1045" s="291"/>
      <c r="EO1045" s="291"/>
      <c r="EP1045" s="291"/>
      <c r="EQ1045" s="291"/>
      <c r="ER1045" s="291"/>
      <c r="ES1045" s="291"/>
      <c r="ET1045" s="291"/>
      <c r="EU1045" s="291"/>
      <c r="EV1045" s="291"/>
      <c r="EW1045" s="291"/>
      <c r="EX1045" s="291"/>
      <c r="EY1045" s="291"/>
      <c r="EZ1045" s="291"/>
      <c r="FA1045" s="291"/>
    </row>
    <row r="1046" spans="1:157" s="292" customFormat="1" ht="20.25" customHeight="1">
      <c r="A1046" s="291"/>
      <c r="H1046" s="437"/>
      <c r="I1046" s="437"/>
      <c r="J1046" s="437"/>
      <c r="K1046" s="437"/>
      <c r="N1046" s="438"/>
      <c r="O1046" s="291"/>
      <c r="P1046" s="291"/>
      <c r="Q1046" s="291"/>
      <c r="R1046" s="291"/>
      <c r="S1046" s="291"/>
      <c r="T1046" s="291"/>
      <c r="U1046" s="291"/>
      <c r="V1046" s="291"/>
      <c r="W1046" s="291"/>
      <c r="X1046" s="291"/>
      <c r="Y1046" s="291"/>
      <c r="Z1046" s="291"/>
      <c r="AA1046" s="291"/>
      <c r="AB1046" s="291"/>
      <c r="AC1046" s="291"/>
      <c r="AD1046" s="291"/>
      <c r="AE1046" s="291"/>
      <c r="AF1046" s="291"/>
      <c r="AG1046" s="291"/>
      <c r="AH1046" s="291"/>
      <c r="AI1046" s="291"/>
      <c r="AJ1046" s="291"/>
      <c r="AK1046" s="291"/>
      <c r="AL1046" s="291"/>
      <c r="AM1046" s="291"/>
      <c r="AN1046" s="291"/>
      <c r="AO1046" s="291"/>
      <c r="AP1046" s="291"/>
      <c r="AQ1046" s="291"/>
      <c r="AR1046" s="291"/>
      <c r="AS1046" s="291"/>
      <c r="AT1046" s="291"/>
      <c r="AU1046" s="291"/>
      <c r="AV1046" s="291"/>
      <c r="AW1046" s="291"/>
      <c r="AX1046" s="291"/>
      <c r="AY1046" s="291"/>
      <c r="AZ1046" s="291"/>
      <c r="BA1046" s="291"/>
      <c r="BB1046" s="291"/>
      <c r="BC1046" s="291"/>
      <c r="BD1046" s="291"/>
      <c r="BE1046" s="291"/>
      <c r="BF1046" s="291"/>
      <c r="BG1046" s="291"/>
      <c r="BH1046" s="291"/>
      <c r="BI1046" s="291"/>
      <c r="BJ1046" s="291"/>
      <c r="BK1046" s="291"/>
      <c r="BL1046" s="291"/>
      <c r="BM1046" s="291"/>
      <c r="BN1046" s="291"/>
      <c r="BO1046" s="291"/>
      <c r="BP1046" s="291"/>
      <c r="BQ1046" s="291"/>
      <c r="BR1046" s="291"/>
      <c r="BS1046" s="291"/>
      <c r="BT1046" s="291"/>
      <c r="BU1046" s="291"/>
      <c r="BV1046" s="291"/>
      <c r="BW1046" s="291"/>
      <c r="BX1046" s="291"/>
      <c r="BY1046" s="291"/>
      <c r="BZ1046" s="291"/>
      <c r="CA1046" s="291"/>
      <c r="CB1046" s="291"/>
      <c r="CC1046" s="291"/>
      <c r="CD1046" s="291"/>
      <c r="CE1046" s="291"/>
      <c r="CF1046" s="291"/>
      <c r="CG1046" s="291"/>
      <c r="CH1046" s="291"/>
      <c r="CI1046" s="291"/>
      <c r="CJ1046" s="291"/>
      <c r="CK1046" s="291"/>
      <c r="CL1046" s="291"/>
      <c r="CM1046" s="291"/>
      <c r="CN1046" s="291"/>
      <c r="CO1046" s="291"/>
      <c r="CP1046" s="291"/>
      <c r="CQ1046" s="291"/>
      <c r="CR1046" s="291"/>
      <c r="CS1046" s="291"/>
      <c r="CT1046" s="291"/>
      <c r="CU1046" s="291"/>
      <c r="CV1046" s="291"/>
      <c r="CW1046" s="291"/>
      <c r="CX1046" s="291"/>
      <c r="CY1046" s="291"/>
      <c r="CZ1046" s="291"/>
      <c r="DA1046" s="291"/>
      <c r="DB1046" s="291"/>
      <c r="DC1046" s="291"/>
      <c r="DD1046" s="291"/>
      <c r="DE1046" s="291"/>
      <c r="DF1046" s="291"/>
      <c r="DG1046" s="291"/>
      <c r="DH1046" s="291"/>
      <c r="DI1046" s="291"/>
      <c r="DJ1046" s="291"/>
      <c r="DK1046" s="291"/>
      <c r="DL1046" s="291"/>
      <c r="DM1046" s="291"/>
      <c r="DN1046" s="291"/>
      <c r="DO1046" s="291"/>
      <c r="DP1046" s="291"/>
      <c r="DQ1046" s="291"/>
      <c r="DR1046" s="291"/>
      <c r="DS1046" s="291"/>
      <c r="DT1046" s="291"/>
      <c r="DU1046" s="291"/>
      <c r="DV1046" s="291"/>
      <c r="DW1046" s="291"/>
      <c r="DX1046" s="291"/>
      <c r="DY1046" s="291"/>
      <c r="DZ1046" s="291"/>
      <c r="EA1046" s="291"/>
      <c r="EB1046" s="291"/>
      <c r="EC1046" s="291"/>
      <c r="ED1046" s="291"/>
      <c r="EE1046" s="291"/>
      <c r="EF1046" s="291"/>
      <c r="EG1046" s="291"/>
      <c r="EH1046" s="291"/>
      <c r="EI1046" s="291"/>
      <c r="EJ1046" s="291"/>
      <c r="EK1046" s="291"/>
      <c r="EL1046" s="291"/>
      <c r="EM1046" s="291"/>
      <c r="EN1046" s="291"/>
      <c r="EO1046" s="291"/>
      <c r="EP1046" s="291"/>
      <c r="EQ1046" s="291"/>
      <c r="ER1046" s="291"/>
      <c r="ES1046" s="291"/>
      <c r="ET1046" s="291"/>
      <c r="EU1046" s="291"/>
      <c r="EV1046" s="291"/>
      <c r="EW1046" s="291"/>
      <c r="EX1046" s="291"/>
      <c r="EY1046" s="291"/>
      <c r="EZ1046" s="291"/>
      <c r="FA1046" s="291"/>
    </row>
    <row r="1047" spans="1:157" s="292" customFormat="1" ht="20.25" customHeight="1">
      <c r="A1047" s="291"/>
      <c r="H1047" s="437"/>
      <c r="I1047" s="437"/>
      <c r="J1047" s="437"/>
      <c r="K1047" s="437"/>
      <c r="N1047" s="438"/>
      <c r="O1047" s="291"/>
      <c r="P1047" s="291"/>
      <c r="Q1047" s="291"/>
      <c r="R1047" s="291"/>
      <c r="S1047" s="291"/>
      <c r="T1047" s="291"/>
      <c r="U1047" s="291"/>
      <c r="V1047" s="291"/>
      <c r="W1047" s="291"/>
      <c r="X1047" s="291"/>
      <c r="Y1047" s="291"/>
      <c r="Z1047" s="291"/>
      <c r="AA1047" s="291"/>
      <c r="AB1047" s="291"/>
      <c r="AC1047" s="291"/>
      <c r="AD1047" s="291"/>
      <c r="AE1047" s="291"/>
      <c r="AF1047" s="291"/>
      <c r="AG1047" s="291"/>
      <c r="AH1047" s="291"/>
      <c r="AI1047" s="291"/>
      <c r="AJ1047" s="291"/>
      <c r="AK1047" s="291"/>
      <c r="AL1047" s="291"/>
      <c r="AM1047" s="291"/>
      <c r="AN1047" s="291"/>
      <c r="AO1047" s="291"/>
      <c r="AP1047" s="291"/>
      <c r="AQ1047" s="291"/>
      <c r="AR1047" s="291"/>
      <c r="AS1047" s="291"/>
      <c r="AT1047" s="291"/>
      <c r="AU1047" s="291"/>
      <c r="AV1047" s="291"/>
      <c r="AW1047" s="291"/>
      <c r="AX1047" s="291"/>
      <c r="AY1047" s="291"/>
      <c r="AZ1047" s="291"/>
      <c r="BA1047" s="291"/>
      <c r="BB1047" s="291"/>
      <c r="BC1047" s="291"/>
      <c r="BD1047" s="291"/>
      <c r="BE1047" s="291"/>
      <c r="BF1047" s="291"/>
      <c r="BG1047" s="291"/>
      <c r="BH1047" s="291"/>
      <c r="BI1047" s="291"/>
      <c r="BJ1047" s="291"/>
      <c r="BK1047" s="291"/>
      <c r="BL1047" s="291"/>
      <c r="BM1047" s="291"/>
      <c r="BN1047" s="291"/>
      <c r="BO1047" s="291"/>
      <c r="BP1047" s="291"/>
      <c r="BQ1047" s="291"/>
      <c r="BR1047" s="291"/>
      <c r="BS1047" s="291"/>
      <c r="BT1047" s="291"/>
      <c r="BU1047" s="291"/>
      <c r="BV1047" s="291"/>
      <c r="BW1047" s="291"/>
      <c r="BX1047" s="291"/>
      <c r="BY1047" s="291"/>
      <c r="BZ1047" s="291"/>
      <c r="CA1047" s="291"/>
      <c r="CB1047" s="291"/>
      <c r="CC1047" s="291"/>
      <c r="CD1047" s="291"/>
      <c r="CE1047" s="291"/>
      <c r="CF1047" s="291"/>
      <c r="CG1047" s="291"/>
      <c r="CH1047" s="291"/>
      <c r="CI1047" s="291"/>
      <c r="CJ1047" s="291"/>
      <c r="CK1047" s="291"/>
      <c r="CL1047" s="291"/>
      <c r="CM1047" s="291"/>
      <c r="CN1047" s="291"/>
      <c r="CO1047" s="291"/>
      <c r="CP1047" s="291"/>
      <c r="CQ1047" s="291"/>
      <c r="CR1047" s="291"/>
      <c r="CS1047" s="291"/>
      <c r="CT1047" s="291"/>
      <c r="CU1047" s="291"/>
      <c r="CV1047" s="291"/>
      <c r="CW1047" s="291"/>
      <c r="CX1047" s="291"/>
      <c r="CY1047" s="291"/>
      <c r="CZ1047" s="291"/>
      <c r="DA1047" s="291"/>
      <c r="DB1047" s="291"/>
      <c r="DC1047" s="291"/>
      <c r="DD1047" s="291"/>
      <c r="DE1047" s="291"/>
      <c r="DF1047" s="291"/>
      <c r="DG1047" s="291"/>
      <c r="DH1047" s="291"/>
      <c r="DI1047" s="291"/>
      <c r="DJ1047" s="291"/>
      <c r="DK1047" s="291"/>
      <c r="DL1047" s="291"/>
      <c r="DM1047" s="291"/>
      <c r="DN1047" s="291"/>
      <c r="DO1047" s="291"/>
      <c r="DP1047" s="291"/>
      <c r="DQ1047" s="291"/>
      <c r="DR1047" s="291"/>
      <c r="DS1047" s="291"/>
      <c r="DT1047" s="291"/>
      <c r="DU1047" s="291"/>
      <c r="DV1047" s="291"/>
      <c r="DW1047" s="291"/>
      <c r="DX1047" s="291"/>
      <c r="DY1047" s="291"/>
      <c r="DZ1047" s="291"/>
      <c r="EA1047" s="291"/>
      <c r="EB1047" s="291"/>
      <c r="EC1047" s="291"/>
      <c r="ED1047" s="291"/>
      <c r="EE1047" s="291"/>
      <c r="EF1047" s="291"/>
      <c r="EG1047" s="291"/>
      <c r="EH1047" s="291"/>
      <c r="EI1047" s="291"/>
      <c r="EJ1047" s="291"/>
      <c r="EK1047" s="291"/>
      <c r="EL1047" s="291"/>
      <c r="EM1047" s="291"/>
      <c r="EN1047" s="291"/>
      <c r="EO1047" s="291"/>
      <c r="EP1047" s="291"/>
      <c r="EQ1047" s="291"/>
      <c r="ER1047" s="291"/>
      <c r="ES1047" s="291"/>
      <c r="ET1047" s="291"/>
      <c r="EU1047" s="291"/>
      <c r="EV1047" s="291"/>
      <c r="EW1047" s="291"/>
      <c r="EX1047" s="291"/>
      <c r="EY1047" s="291"/>
      <c r="EZ1047" s="291"/>
      <c r="FA1047" s="291"/>
    </row>
    <row r="1048" spans="1:157" s="292" customFormat="1" ht="20.25" customHeight="1">
      <c r="A1048" s="291"/>
      <c r="H1048" s="437"/>
      <c r="I1048" s="437"/>
      <c r="J1048" s="437"/>
      <c r="K1048" s="437"/>
      <c r="N1048" s="438"/>
      <c r="O1048" s="291"/>
      <c r="P1048" s="291"/>
      <c r="Q1048" s="291"/>
      <c r="R1048" s="291"/>
      <c r="S1048" s="291"/>
      <c r="T1048" s="291"/>
      <c r="U1048" s="291"/>
      <c r="V1048" s="291"/>
      <c r="W1048" s="291"/>
      <c r="X1048" s="291"/>
      <c r="Y1048" s="291"/>
      <c r="Z1048" s="291"/>
      <c r="AA1048" s="291"/>
      <c r="AB1048" s="291"/>
      <c r="AC1048" s="291"/>
      <c r="AD1048" s="291"/>
      <c r="AE1048" s="291"/>
      <c r="AF1048" s="291"/>
      <c r="AG1048" s="291"/>
      <c r="AH1048" s="291"/>
      <c r="AI1048" s="291"/>
      <c r="AJ1048" s="291"/>
      <c r="AK1048" s="291"/>
      <c r="AL1048" s="291"/>
      <c r="AM1048" s="291"/>
      <c r="AN1048" s="291"/>
      <c r="AO1048" s="291"/>
      <c r="AP1048" s="291"/>
      <c r="AQ1048" s="291"/>
      <c r="AR1048" s="291"/>
      <c r="AS1048" s="291"/>
      <c r="AT1048" s="291"/>
      <c r="AU1048" s="291"/>
      <c r="AV1048" s="291"/>
      <c r="AW1048" s="291"/>
      <c r="AX1048" s="291"/>
      <c r="AY1048" s="291"/>
      <c r="AZ1048" s="291"/>
      <c r="BA1048" s="291"/>
      <c r="BB1048" s="291"/>
      <c r="BC1048" s="291"/>
      <c r="BD1048" s="291"/>
      <c r="BE1048" s="291"/>
      <c r="BF1048" s="291"/>
      <c r="BG1048" s="291"/>
      <c r="BH1048" s="291"/>
      <c r="BI1048" s="291"/>
      <c r="BJ1048" s="291"/>
      <c r="BK1048" s="291"/>
      <c r="BL1048" s="291"/>
      <c r="BM1048" s="291"/>
      <c r="BN1048" s="291"/>
      <c r="BO1048" s="291"/>
      <c r="BP1048" s="291"/>
      <c r="BQ1048" s="291"/>
      <c r="BR1048" s="291"/>
      <c r="BS1048" s="291"/>
      <c r="BT1048" s="291"/>
      <c r="BU1048" s="291"/>
      <c r="BV1048" s="291"/>
      <c r="BW1048" s="291"/>
      <c r="BX1048" s="291"/>
      <c r="BY1048" s="291"/>
      <c r="BZ1048" s="291"/>
      <c r="CA1048" s="291"/>
      <c r="CB1048" s="291"/>
      <c r="CC1048" s="291"/>
      <c r="CD1048" s="291"/>
      <c r="CE1048" s="291"/>
      <c r="CF1048" s="291"/>
      <c r="CG1048" s="291"/>
      <c r="CH1048" s="291"/>
      <c r="CI1048" s="291"/>
      <c r="CJ1048" s="291"/>
      <c r="CK1048" s="291"/>
      <c r="CL1048" s="291"/>
      <c r="CM1048" s="291"/>
      <c r="CN1048" s="291"/>
      <c r="CO1048" s="291"/>
      <c r="CP1048" s="291"/>
      <c r="CQ1048" s="291"/>
      <c r="CR1048" s="291"/>
      <c r="CS1048" s="291"/>
      <c r="CT1048" s="291"/>
      <c r="CU1048" s="291"/>
      <c r="CV1048" s="291"/>
      <c r="CW1048" s="291"/>
      <c r="CX1048" s="291"/>
      <c r="CY1048" s="291"/>
      <c r="CZ1048" s="291"/>
      <c r="DA1048" s="291"/>
      <c r="DB1048" s="291"/>
      <c r="DC1048" s="291"/>
      <c r="DD1048" s="291"/>
      <c r="DE1048" s="291"/>
      <c r="DF1048" s="291"/>
      <c r="DG1048" s="291"/>
      <c r="DH1048" s="291"/>
      <c r="DI1048" s="291"/>
      <c r="DJ1048" s="291"/>
      <c r="DK1048" s="291"/>
      <c r="DL1048" s="291"/>
      <c r="DM1048" s="291"/>
      <c r="DN1048" s="291"/>
      <c r="DO1048" s="291"/>
      <c r="DP1048" s="291"/>
      <c r="DQ1048" s="291"/>
      <c r="DR1048" s="291"/>
      <c r="DS1048" s="291"/>
      <c r="DT1048" s="291"/>
      <c r="DU1048" s="291"/>
      <c r="DV1048" s="291"/>
      <c r="DW1048" s="291"/>
      <c r="DX1048" s="291"/>
      <c r="DY1048" s="291"/>
      <c r="DZ1048" s="291"/>
      <c r="EA1048" s="291"/>
      <c r="EB1048" s="291"/>
      <c r="EC1048" s="291"/>
      <c r="ED1048" s="291"/>
      <c r="EE1048" s="291"/>
      <c r="EF1048" s="291"/>
      <c r="EG1048" s="291"/>
      <c r="EH1048" s="291"/>
      <c r="EI1048" s="291"/>
      <c r="EJ1048" s="291"/>
      <c r="EK1048" s="291"/>
      <c r="EL1048" s="291"/>
      <c r="EM1048" s="291"/>
      <c r="EN1048" s="291"/>
      <c r="EO1048" s="291"/>
      <c r="EP1048" s="291"/>
      <c r="EQ1048" s="291"/>
      <c r="ER1048" s="291"/>
      <c r="ES1048" s="291"/>
      <c r="ET1048" s="291"/>
      <c r="EU1048" s="291"/>
      <c r="EV1048" s="291"/>
      <c r="EW1048" s="291"/>
      <c r="EX1048" s="291"/>
      <c r="EY1048" s="291"/>
      <c r="EZ1048" s="291"/>
      <c r="FA1048" s="291"/>
    </row>
    <row r="1049" spans="1:157" s="292" customFormat="1" ht="20.25" customHeight="1">
      <c r="A1049" s="291"/>
      <c r="H1049" s="437"/>
      <c r="I1049" s="437"/>
      <c r="J1049" s="437"/>
      <c r="K1049" s="437"/>
      <c r="N1049" s="438"/>
      <c r="O1049" s="291"/>
      <c r="P1049" s="291"/>
      <c r="Q1049" s="291"/>
      <c r="R1049" s="291"/>
      <c r="S1049" s="291"/>
      <c r="T1049" s="291"/>
      <c r="U1049" s="291"/>
      <c r="V1049" s="291"/>
      <c r="W1049" s="291"/>
      <c r="X1049" s="291"/>
      <c r="Y1049" s="291"/>
      <c r="Z1049" s="291"/>
      <c r="AA1049" s="291"/>
      <c r="AB1049" s="291"/>
      <c r="AC1049" s="291"/>
      <c r="AD1049" s="291"/>
      <c r="AE1049" s="291"/>
      <c r="AF1049" s="291"/>
      <c r="AG1049" s="291"/>
      <c r="AH1049" s="291"/>
      <c r="AI1049" s="291"/>
      <c r="AJ1049" s="291"/>
      <c r="AK1049" s="291"/>
      <c r="AL1049" s="291"/>
      <c r="AM1049" s="291"/>
      <c r="AN1049" s="291"/>
      <c r="AO1049" s="291"/>
      <c r="AP1049" s="291"/>
      <c r="AQ1049" s="291"/>
      <c r="AR1049" s="291"/>
      <c r="AS1049" s="291"/>
      <c r="AT1049" s="291"/>
      <c r="AU1049" s="291"/>
      <c r="AV1049" s="291"/>
      <c r="AW1049" s="291"/>
      <c r="AX1049" s="291"/>
      <c r="AY1049" s="291"/>
      <c r="AZ1049" s="291"/>
      <c r="BA1049" s="291"/>
      <c r="BB1049" s="291"/>
      <c r="BC1049" s="291"/>
      <c r="BD1049" s="291"/>
      <c r="BE1049" s="291"/>
      <c r="BF1049" s="291"/>
      <c r="BG1049" s="291"/>
      <c r="BH1049" s="291"/>
      <c r="BI1049" s="291"/>
      <c r="BJ1049" s="291"/>
      <c r="BK1049" s="291"/>
      <c r="BL1049" s="291"/>
      <c r="BM1049" s="291"/>
      <c r="BN1049" s="291"/>
      <c r="BO1049" s="291"/>
      <c r="BP1049" s="291"/>
      <c r="BQ1049" s="291"/>
      <c r="BR1049" s="291"/>
      <c r="BS1049" s="291"/>
      <c r="BT1049" s="291"/>
      <c r="BU1049" s="291"/>
      <c r="BV1049" s="291"/>
      <c r="BW1049" s="291"/>
      <c r="BX1049" s="291"/>
      <c r="BY1049" s="291"/>
      <c r="BZ1049" s="291"/>
      <c r="CA1049" s="291"/>
      <c r="CB1049" s="291"/>
      <c r="CC1049" s="291"/>
      <c r="CD1049" s="291"/>
      <c r="CE1049" s="291"/>
      <c r="CF1049" s="291"/>
      <c r="CG1049" s="291"/>
      <c r="CH1049" s="291"/>
      <c r="CI1049" s="291"/>
      <c r="CJ1049" s="291"/>
      <c r="CK1049" s="291"/>
      <c r="CL1049" s="291"/>
      <c r="CM1049" s="291"/>
      <c r="CN1049" s="291"/>
      <c r="CO1049" s="291"/>
      <c r="CP1049" s="291"/>
      <c r="CQ1049" s="291"/>
      <c r="CR1049" s="291"/>
      <c r="CS1049" s="291"/>
      <c r="CT1049" s="291"/>
      <c r="CU1049" s="291"/>
      <c r="CV1049" s="291"/>
      <c r="CW1049" s="291"/>
      <c r="CX1049" s="291"/>
      <c r="CY1049" s="291"/>
      <c r="CZ1049" s="291"/>
      <c r="DA1049" s="291"/>
      <c r="DB1049" s="291"/>
      <c r="DC1049" s="291"/>
      <c r="DD1049" s="291"/>
      <c r="DE1049" s="291"/>
      <c r="DF1049" s="291"/>
      <c r="DG1049" s="291"/>
      <c r="DH1049" s="291"/>
      <c r="DI1049" s="291"/>
      <c r="DJ1049" s="291"/>
      <c r="DK1049" s="291"/>
      <c r="DL1049" s="291"/>
      <c r="DM1049" s="291"/>
      <c r="DN1049" s="291"/>
      <c r="DO1049" s="291"/>
      <c r="DP1049" s="291"/>
      <c r="DQ1049" s="291"/>
      <c r="DR1049" s="291"/>
      <c r="DS1049" s="291"/>
      <c r="DT1049" s="291"/>
      <c r="DU1049" s="291"/>
      <c r="DV1049" s="291"/>
      <c r="DW1049" s="291"/>
      <c r="DX1049" s="291"/>
      <c r="DY1049" s="291"/>
      <c r="DZ1049" s="291"/>
      <c r="EA1049" s="291"/>
      <c r="EB1049" s="291"/>
      <c r="EC1049" s="291"/>
      <c r="ED1049" s="291"/>
      <c r="EE1049" s="291"/>
      <c r="EF1049" s="291"/>
      <c r="EG1049" s="291"/>
      <c r="EH1049" s="291"/>
      <c r="EI1049" s="291"/>
      <c r="EJ1049" s="291"/>
      <c r="EK1049" s="291"/>
      <c r="EL1049" s="291"/>
      <c r="EM1049" s="291"/>
      <c r="EN1049" s="291"/>
      <c r="EO1049" s="291"/>
      <c r="EP1049" s="291"/>
      <c r="EQ1049" s="291"/>
      <c r="ER1049" s="291"/>
      <c r="ES1049" s="291"/>
      <c r="ET1049" s="291"/>
      <c r="EU1049" s="291"/>
      <c r="EV1049" s="291"/>
      <c r="EW1049" s="291"/>
      <c r="EX1049" s="291"/>
      <c r="EY1049" s="291"/>
      <c r="EZ1049" s="291"/>
      <c r="FA1049" s="291"/>
    </row>
    <row r="1050" spans="1:157" s="292" customFormat="1" ht="20.25" customHeight="1">
      <c r="A1050" s="291"/>
      <c r="H1050" s="437"/>
      <c r="I1050" s="437"/>
      <c r="J1050" s="437"/>
      <c r="K1050" s="437"/>
      <c r="N1050" s="438"/>
      <c r="O1050" s="291"/>
      <c r="P1050" s="291"/>
      <c r="Q1050" s="291"/>
      <c r="R1050" s="291"/>
      <c r="S1050" s="291"/>
      <c r="T1050" s="291"/>
      <c r="U1050" s="291"/>
      <c r="V1050" s="291"/>
      <c r="W1050" s="291"/>
      <c r="X1050" s="291"/>
      <c r="Y1050" s="291"/>
      <c r="Z1050" s="291"/>
      <c r="AA1050" s="291"/>
      <c r="AB1050" s="291"/>
      <c r="AC1050" s="291"/>
      <c r="AD1050" s="291"/>
      <c r="AE1050" s="291"/>
      <c r="AF1050" s="291"/>
      <c r="AG1050" s="291"/>
      <c r="AH1050" s="291"/>
      <c r="AI1050" s="291"/>
      <c r="AJ1050" s="291"/>
      <c r="AK1050" s="291"/>
      <c r="AL1050" s="291"/>
      <c r="AM1050" s="291"/>
      <c r="AN1050" s="291"/>
      <c r="AO1050" s="291"/>
      <c r="AP1050" s="291"/>
      <c r="AQ1050" s="291"/>
      <c r="AR1050" s="291"/>
      <c r="AS1050" s="291"/>
      <c r="AT1050" s="291"/>
      <c r="AU1050" s="291"/>
      <c r="AV1050" s="291"/>
      <c r="AW1050" s="291"/>
      <c r="AX1050" s="291"/>
      <c r="AY1050" s="291"/>
      <c r="AZ1050" s="291"/>
      <c r="BA1050" s="291"/>
      <c r="BB1050" s="291"/>
      <c r="BC1050" s="291"/>
      <c r="BD1050" s="291"/>
      <c r="BE1050" s="291"/>
      <c r="BF1050" s="291"/>
      <c r="BG1050" s="291"/>
      <c r="BH1050" s="291"/>
      <c r="BI1050" s="291"/>
      <c r="BJ1050" s="291"/>
      <c r="BK1050" s="291"/>
      <c r="BL1050" s="291"/>
      <c r="BM1050" s="291"/>
      <c r="BN1050" s="291"/>
      <c r="BO1050" s="291"/>
      <c r="BP1050" s="291"/>
      <c r="BQ1050" s="291"/>
      <c r="BR1050" s="291"/>
      <c r="BS1050" s="291"/>
      <c r="BT1050" s="291"/>
      <c r="BU1050" s="291"/>
      <c r="BV1050" s="291"/>
      <c r="BW1050" s="291"/>
      <c r="BX1050" s="291"/>
      <c r="BY1050" s="291"/>
      <c r="BZ1050" s="291"/>
      <c r="CA1050" s="291"/>
      <c r="CB1050" s="291"/>
      <c r="CC1050" s="291"/>
      <c r="CD1050" s="291"/>
      <c r="CE1050" s="291"/>
      <c r="CF1050" s="291"/>
      <c r="CG1050" s="291"/>
      <c r="CH1050" s="291"/>
      <c r="CI1050" s="291"/>
      <c r="CJ1050" s="291"/>
      <c r="CK1050" s="291"/>
      <c r="CL1050" s="291"/>
      <c r="CM1050" s="291"/>
      <c r="CN1050" s="291"/>
      <c r="CO1050" s="291"/>
      <c r="CP1050" s="291"/>
      <c r="CQ1050" s="291"/>
      <c r="CR1050" s="291"/>
      <c r="CS1050" s="291"/>
      <c r="CT1050" s="291"/>
      <c r="CU1050" s="291"/>
      <c r="CV1050" s="291"/>
      <c r="CW1050" s="291"/>
      <c r="CX1050" s="291"/>
      <c r="CY1050" s="291"/>
      <c r="CZ1050" s="291"/>
      <c r="DA1050" s="291"/>
      <c r="DB1050" s="291"/>
      <c r="DC1050" s="291"/>
      <c r="DD1050" s="291"/>
      <c r="DE1050" s="291"/>
      <c r="DF1050" s="291"/>
      <c r="DG1050" s="291"/>
      <c r="DH1050" s="291"/>
      <c r="DI1050" s="291"/>
      <c r="DJ1050" s="291"/>
      <c r="DK1050" s="291"/>
      <c r="DL1050" s="291"/>
      <c r="DM1050" s="291"/>
      <c r="DN1050" s="291"/>
      <c r="DO1050" s="291"/>
      <c r="DP1050" s="291"/>
      <c r="DQ1050" s="291"/>
      <c r="DR1050" s="291"/>
      <c r="DS1050" s="291"/>
      <c r="DT1050" s="291"/>
      <c r="DU1050" s="291"/>
      <c r="DV1050" s="291"/>
      <c r="DW1050" s="291"/>
      <c r="DX1050" s="291"/>
      <c r="DY1050" s="291"/>
      <c r="DZ1050" s="291"/>
      <c r="EA1050" s="291"/>
      <c r="EB1050" s="291"/>
      <c r="EC1050" s="291"/>
      <c r="ED1050" s="291"/>
      <c r="EE1050" s="291"/>
      <c r="EF1050" s="291"/>
      <c r="EG1050" s="291"/>
      <c r="EH1050" s="291"/>
      <c r="EI1050" s="291"/>
      <c r="EJ1050" s="291"/>
      <c r="EK1050" s="291"/>
      <c r="EL1050" s="291"/>
      <c r="EM1050" s="291"/>
      <c r="EN1050" s="291"/>
      <c r="EO1050" s="291"/>
      <c r="EP1050" s="291"/>
      <c r="EQ1050" s="291"/>
      <c r="ER1050" s="291"/>
      <c r="ES1050" s="291"/>
      <c r="ET1050" s="291"/>
      <c r="EU1050" s="291"/>
      <c r="EV1050" s="291"/>
      <c r="EW1050" s="291"/>
      <c r="EX1050" s="291"/>
      <c r="EY1050" s="291"/>
      <c r="EZ1050" s="291"/>
      <c r="FA1050" s="291"/>
    </row>
    <row r="1051" spans="1:157" s="292" customFormat="1" ht="20.25" customHeight="1">
      <c r="A1051" s="291"/>
      <c r="H1051" s="437"/>
      <c r="I1051" s="437"/>
      <c r="J1051" s="437"/>
      <c r="K1051" s="437"/>
      <c r="N1051" s="438"/>
      <c r="O1051" s="291"/>
      <c r="P1051" s="291"/>
      <c r="Q1051" s="291"/>
      <c r="R1051" s="291"/>
      <c r="S1051" s="291"/>
      <c r="T1051" s="291"/>
      <c r="U1051" s="291"/>
      <c r="V1051" s="291"/>
      <c r="W1051" s="291"/>
      <c r="X1051" s="291"/>
      <c r="Y1051" s="291"/>
      <c r="Z1051" s="291"/>
      <c r="AA1051" s="291"/>
      <c r="AB1051" s="291"/>
      <c r="AC1051" s="291"/>
      <c r="AD1051" s="291"/>
      <c r="AE1051" s="291"/>
      <c r="AF1051" s="291"/>
      <c r="AG1051" s="291"/>
      <c r="AH1051" s="291"/>
      <c r="AI1051" s="291"/>
      <c r="AJ1051" s="291"/>
      <c r="AK1051" s="291"/>
      <c r="AL1051" s="291"/>
      <c r="AM1051" s="291"/>
      <c r="AN1051" s="291"/>
      <c r="AO1051" s="291"/>
      <c r="AP1051" s="291"/>
      <c r="AQ1051" s="291"/>
      <c r="AR1051" s="291"/>
      <c r="AS1051" s="291"/>
      <c r="AT1051" s="291"/>
      <c r="AU1051" s="291"/>
      <c r="AV1051" s="291"/>
      <c r="AW1051" s="291"/>
      <c r="AX1051" s="291"/>
      <c r="AY1051" s="291"/>
      <c r="AZ1051" s="291"/>
      <c r="BA1051" s="291"/>
      <c r="BB1051" s="291"/>
      <c r="BC1051" s="291"/>
      <c r="BD1051" s="291"/>
      <c r="BE1051" s="291"/>
      <c r="BF1051" s="291"/>
      <c r="BG1051" s="291"/>
      <c r="BH1051" s="291"/>
      <c r="BI1051" s="291"/>
      <c r="BJ1051" s="291"/>
      <c r="BK1051" s="291"/>
      <c r="BL1051" s="291"/>
      <c r="BM1051" s="291"/>
      <c r="BN1051" s="291"/>
      <c r="BO1051" s="291"/>
      <c r="BP1051" s="291"/>
      <c r="BQ1051" s="291"/>
      <c r="BR1051" s="291"/>
      <c r="BS1051" s="291"/>
      <c r="BT1051" s="291"/>
      <c r="BU1051" s="291"/>
      <c r="BV1051" s="291"/>
      <c r="BW1051" s="291"/>
      <c r="BX1051" s="291"/>
      <c r="BY1051" s="291"/>
      <c r="BZ1051" s="291"/>
      <c r="CA1051" s="291"/>
      <c r="CB1051" s="291"/>
      <c r="CC1051" s="291"/>
      <c r="CD1051" s="291"/>
      <c r="CE1051" s="291"/>
      <c r="CF1051" s="291"/>
      <c r="CG1051" s="291"/>
      <c r="CH1051" s="291"/>
      <c r="CI1051" s="291"/>
      <c r="CJ1051" s="291"/>
      <c r="CK1051" s="291"/>
      <c r="CL1051" s="291"/>
      <c r="CM1051" s="291"/>
      <c r="CN1051" s="291"/>
      <c r="CO1051" s="291"/>
      <c r="CP1051" s="291"/>
      <c r="CQ1051" s="291"/>
      <c r="CR1051" s="291"/>
      <c r="CS1051" s="291"/>
      <c r="CT1051" s="291"/>
      <c r="CU1051" s="291"/>
      <c r="CV1051" s="291"/>
      <c r="CW1051" s="291"/>
      <c r="CX1051" s="291"/>
      <c r="CY1051" s="291"/>
      <c r="CZ1051" s="291"/>
      <c r="DA1051" s="291"/>
      <c r="DB1051" s="291"/>
      <c r="DC1051" s="291"/>
      <c r="DD1051" s="291"/>
      <c r="DE1051" s="291"/>
      <c r="DF1051" s="291"/>
      <c r="DG1051" s="291"/>
      <c r="DH1051" s="291"/>
      <c r="DI1051" s="291"/>
      <c r="DJ1051" s="291"/>
      <c r="DK1051" s="291"/>
      <c r="DL1051" s="291"/>
      <c r="DM1051" s="291"/>
      <c r="DN1051" s="291"/>
      <c r="DO1051" s="291"/>
      <c r="DP1051" s="291"/>
      <c r="DQ1051" s="291"/>
      <c r="DR1051" s="291"/>
      <c r="DS1051" s="291"/>
      <c r="DT1051" s="291"/>
      <c r="DU1051" s="291"/>
      <c r="DV1051" s="291"/>
      <c r="DW1051" s="291"/>
      <c r="DX1051" s="291"/>
      <c r="DY1051" s="291"/>
      <c r="DZ1051" s="291"/>
      <c r="EA1051" s="291"/>
      <c r="EB1051" s="291"/>
      <c r="EC1051" s="291"/>
      <c r="ED1051" s="291"/>
      <c r="EE1051" s="291"/>
      <c r="EF1051" s="291"/>
      <c r="EG1051" s="291"/>
      <c r="EH1051" s="291"/>
      <c r="EI1051" s="291"/>
      <c r="EJ1051" s="291"/>
      <c r="EK1051" s="291"/>
      <c r="EL1051" s="291"/>
      <c r="EM1051" s="291"/>
      <c r="EN1051" s="291"/>
      <c r="EO1051" s="291"/>
      <c r="EP1051" s="291"/>
      <c r="EQ1051" s="291"/>
      <c r="ER1051" s="291"/>
      <c r="ES1051" s="291"/>
      <c r="ET1051" s="291"/>
      <c r="EU1051" s="291"/>
      <c r="EV1051" s="291"/>
      <c r="EW1051" s="291"/>
      <c r="EX1051" s="291"/>
      <c r="EY1051" s="291"/>
      <c r="EZ1051" s="291"/>
      <c r="FA1051" s="291"/>
    </row>
    <row r="1052" spans="1:157" s="292" customFormat="1" ht="20.25" customHeight="1">
      <c r="A1052" s="291"/>
      <c r="H1052" s="437"/>
      <c r="I1052" s="437"/>
      <c r="J1052" s="437"/>
      <c r="K1052" s="437"/>
      <c r="N1052" s="438"/>
      <c r="O1052" s="291"/>
      <c r="P1052" s="291"/>
      <c r="Q1052" s="291"/>
      <c r="R1052" s="291"/>
      <c r="S1052" s="291"/>
      <c r="T1052" s="291"/>
      <c r="U1052" s="291"/>
      <c r="V1052" s="291"/>
      <c r="W1052" s="291"/>
      <c r="X1052" s="291"/>
      <c r="Y1052" s="291"/>
      <c r="Z1052" s="291"/>
      <c r="AA1052" s="291"/>
      <c r="AB1052" s="291"/>
      <c r="AC1052" s="291"/>
      <c r="AD1052" s="291"/>
      <c r="AE1052" s="291"/>
      <c r="AF1052" s="291"/>
      <c r="AG1052" s="291"/>
      <c r="AH1052" s="291"/>
      <c r="AI1052" s="291"/>
      <c r="AJ1052" s="291"/>
      <c r="AK1052" s="291"/>
      <c r="AL1052" s="291"/>
      <c r="AM1052" s="291"/>
      <c r="AN1052" s="291"/>
      <c r="AO1052" s="291"/>
      <c r="AP1052" s="291"/>
      <c r="AQ1052" s="291"/>
      <c r="AR1052" s="291"/>
      <c r="AS1052" s="291"/>
      <c r="AT1052" s="291"/>
      <c r="AU1052" s="291"/>
      <c r="AV1052" s="291"/>
      <c r="AW1052" s="291"/>
      <c r="AX1052" s="291"/>
      <c r="AY1052" s="291"/>
      <c r="AZ1052" s="291"/>
      <c r="BA1052" s="291"/>
      <c r="BB1052" s="291"/>
      <c r="BC1052" s="291"/>
      <c r="BD1052" s="291"/>
      <c r="BE1052" s="291"/>
      <c r="BF1052" s="291"/>
      <c r="BG1052" s="291"/>
      <c r="BH1052" s="291"/>
      <c r="BI1052" s="291"/>
      <c r="BJ1052" s="291"/>
      <c r="BK1052" s="291"/>
      <c r="BL1052" s="291"/>
      <c r="BM1052" s="291"/>
      <c r="BN1052" s="291"/>
      <c r="BO1052" s="291"/>
      <c r="BP1052" s="291"/>
      <c r="BQ1052" s="291"/>
      <c r="BR1052" s="291"/>
      <c r="BS1052" s="291"/>
      <c r="BT1052" s="291"/>
      <c r="BU1052" s="291"/>
      <c r="BV1052" s="291"/>
      <c r="BW1052" s="291"/>
      <c r="BX1052" s="291"/>
      <c r="BY1052" s="291"/>
      <c r="BZ1052" s="291"/>
      <c r="CA1052" s="291"/>
      <c r="CB1052" s="291"/>
      <c r="CC1052" s="291"/>
      <c r="CD1052" s="291"/>
      <c r="CE1052" s="291"/>
      <c r="CF1052" s="291"/>
      <c r="CG1052" s="291"/>
      <c r="CH1052" s="291"/>
      <c r="CI1052" s="291"/>
      <c r="CJ1052" s="291"/>
      <c r="CK1052" s="291"/>
      <c r="CL1052" s="291"/>
      <c r="CM1052" s="291"/>
      <c r="CN1052" s="291"/>
      <c r="CO1052" s="291"/>
      <c r="CP1052" s="291"/>
      <c r="CQ1052" s="291"/>
      <c r="CR1052" s="291"/>
      <c r="CS1052" s="291"/>
      <c r="CT1052" s="291"/>
      <c r="CU1052" s="291"/>
      <c r="CV1052" s="291"/>
      <c r="CW1052" s="291"/>
      <c r="CX1052" s="291"/>
      <c r="CY1052" s="291"/>
      <c r="CZ1052" s="291"/>
      <c r="DA1052" s="291"/>
      <c r="DB1052" s="291"/>
      <c r="DC1052" s="291"/>
      <c r="DD1052" s="291"/>
      <c r="DE1052" s="291"/>
      <c r="DF1052" s="291"/>
      <c r="DG1052" s="291"/>
      <c r="DH1052" s="291"/>
      <c r="DI1052" s="291"/>
      <c r="DJ1052" s="291"/>
      <c r="DK1052" s="291"/>
      <c r="DL1052" s="291"/>
      <c r="DM1052" s="291"/>
      <c r="DN1052" s="291"/>
      <c r="DO1052" s="291"/>
      <c r="DP1052" s="291"/>
      <c r="DQ1052" s="291"/>
      <c r="DR1052" s="291"/>
      <c r="DS1052" s="291"/>
      <c r="DT1052" s="291"/>
      <c r="DU1052" s="291"/>
      <c r="DV1052" s="291"/>
      <c r="DW1052" s="291"/>
      <c r="DX1052" s="291"/>
      <c r="DY1052" s="291"/>
      <c r="DZ1052" s="291"/>
      <c r="EA1052" s="291"/>
      <c r="EB1052" s="291"/>
      <c r="EC1052" s="291"/>
      <c r="ED1052" s="291"/>
      <c r="EE1052" s="291"/>
      <c r="EF1052" s="291"/>
      <c r="EG1052" s="291"/>
      <c r="EH1052" s="291"/>
      <c r="EI1052" s="291"/>
      <c r="EJ1052" s="291"/>
      <c r="EK1052" s="291"/>
      <c r="EL1052" s="291"/>
      <c r="EM1052" s="291"/>
      <c r="EN1052" s="291"/>
      <c r="EO1052" s="291"/>
      <c r="EP1052" s="291"/>
      <c r="EQ1052" s="291"/>
      <c r="ER1052" s="291"/>
      <c r="ES1052" s="291"/>
      <c r="ET1052" s="291"/>
      <c r="EU1052" s="291"/>
      <c r="EV1052" s="291"/>
      <c r="EW1052" s="291"/>
      <c r="EX1052" s="291"/>
      <c r="EY1052" s="291"/>
      <c r="EZ1052" s="291"/>
      <c r="FA1052" s="291"/>
    </row>
    <row r="1053" spans="1:157" s="292" customFormat="1" ht="20.25" customHeight="1">
      <c r="A1053" s="291"/>
      <c r="H1053" s="437"/>
      <c r="I1053" s="437"/>
      <c r="J1053" s="437"/>
      <c r="K1053" s="437"/>
      <c r="N1053" s="438"/>
      <c r="O1053" s="291"/>
      <c r="P1053" s="291"/>
      <c r="Q1053" s="291"/>
      <c r="R1053" s="291"/>
      <c r="S1053" s="291"/>
      <c r="T1053" s="291"/>
      <c r="U1053" s="291"/>
      <c r="V1053" s="291"/>
      <c r="W1053" s="291"/>
      <c r="X1053" s="291"/>
      <c r="Y1053" s="291"/>
      <c r="Z1053" s="291"/>
      <c r="AA1053" s="291"/>
      <c r="AB1053" s="291"/>
      <c r="AC1053" s="291"/>
      <c r="AD1053" s="291"/>
      <c r="AE1053" s="291"/>
      <c r="AF1053" s="291"/>
      <c r="AG1053" s="291"/>
      <c r="AH1053" s="291"/>
      <c r="AI1053" s="291"/>
      <c r="AJ1053" s="291"/>
      <c r="AK1053" s="291"/>
      <c r="AL1053" s="291"/>
      <c r="AM1053" s="291"/>
      <c r="AN1053" s="291"/>
      <c r="AO1053" s="291"/>
      <c r="AP1053" s="291"/>
      <c r="AQ1053" s="291"/>
      <c r="AR1053" s="291"/>
      <c r="AS1053" s="291"/>
      <c r="AT1053" s="291"/>
      <c r="AU1053" s="291"/>
      <c r="AV1053" s="291"/>
      <c r="AW1053" s="291"/>
      <c r="AX1053" s="291"/>
      <c r="AY1053" s="291"/>
      <c r="AZ1053" s="291"/>
      <c r="BA1053" s="291"/>
      <c r="BB1053" s="291"/>
      <c r="BC1053" s="291"/>
      <c r="BD1053" s="291"/>
      <c r="BE1053" s="291"/>
      <c r="BF1053" s="291"/>
      <c r="BG1053" s="291"/>
      <c r="BH1053" s="291"/>
      <c r="BI1053" s="291"/>
      <c r="BJ1053" s="291"/>
      <c r="BK1053" s="291"/>
      <c r="BL1053" s="291"/>
      <c r="BM1053" s="291"/>
      <c r="BN1053" s="291"/>
      <c r="BO1053" s="291"/>
      <c r="BP1053" s="291"/>
      <c r="BQ1053" s="291"/>
      <c r="BR1053" s="291"/>
      <c r="BS1053" s="291"/>
      <c r="BT1053" s="291"/>
      <c r="BU1053" s="291"/>
      <c r="BV1053" s="291"/>
      <c r="BW1053" s="291"/>
      <c r="BX1053" s="291"/>
      <c r="BY1053" s="291"/>
      <c r="BZ1053" s="291"/>
      <c r="CA1053" s="291"/>
      <c r="CB1053" s="291"/>
      <c r="CC1053" s="291"/>
      <c r="CD1053" s="291"/>
      <c r="CE1053" s="291"/>
      <c r="CF1053" s="291"/>
      <c r="CG1053" s="291"/>
      <c r="CH1053" s="291"/>
      <c r="CI1053" s="291"/>
      <c r="CJ1053" s="291"/>
      <c r="CK1053" s="291"/>
      <c r="CL1053" s="291"/>
      <c r="CM1053" s="291"/>
      <c r="CN1053" s="291"/>
      <c r="CO1053" s="291"/>
      <c r="CP1053" s="291"/>
      <c r="CQ1053" s="291"/>
      <c r="CR1053" s="291"/>
      <c r="CS1053" s="291"/>
      <c r="CT1053" s="291"/>
      <c r="CU1053" s="291"/>
      <c r="CV1053" s="291"/>
      <c r="CW1053" s="291"/>
      <c r="CX1053" s="291"/>
      <c r="CY1053" s="291"/>
      <c r="CZ1053" s="291"/>
      <c r="DA1053" s="291"/>
      <c r="DB1053" s="291"/>
      <c r="DC1053" s="291"/>
      <c r="DD1053" s="291"/>
      <c r="DE1053" s="291"/>
      <c r="DF1053" s="291"/>
      <c r="DG1053" s="291"/>
      <c r="DH1053" s="291"/>
      <c r="DI1053" s="291"/>
      <c r="DJ1053" s="291"/>
      <c r="DK1053" s="291"/>
      <c r="DL1053" s="291"/>
      <c r="DM1053" s="291"/>
      <c r="DN1053" s="291"/>
      <c r="DO1053" s="291"/>
      <c r="DP1053" s="291"/>
      <c r="DQ1053" s="291"/>
      <c r="DR1053" s="291"/>
      <c r="DS1053" s="291"/>
      <c r="DT1053" s="291"/>
      <c r="DU1053" s="291"/>
      <c r="DV1053" s="291"/>
      <c r="DW1053" s="291"/>
      <c r="DX1053" s="291"/>
      <c r="DY1053" s="291"/>
      <c r="DZ1053" s="291"/>
      <c r="EA1053" s="291"/>
      <c r="EB1053" s="291"/>
      <c r="EC1053" s="291"/>
      <c r="ED1053" s="291"/>
      <c r="EE1053" s="291"/>
      <c r="EF1053" s="291"/>
      <c r="EG1053" s="291"/>
      <c r="EH1053" s="291"/>
      <c r="EI1053" s="291"/>
      <c r="EJ1053" s="291"/>
      <c r="EK1053" s="291"/>
      <c r="EL1053" s="291"/>
      <c r="EM1053" s="291"/>
      <c r="EN1053" s="291"/>
      <c r="EO1053" s="291"/>
      <c r="EP1053" s="291"/>
      <c r="EQ1053" s="291"/>
      <c r="ER1053" s="291"/>
      <c r="ES1053" s="291"/>
      <c r="ET1053" s="291"/>
      <c r="EU1053" s="291"/>
      <c r="EV1053" s="291"/>
      <c r="EW1053" s="291"/>
      <c r="EX1053" s="291"/>
      <c r="EY1053" s="291"/>
      <c r="EZ1053" s="291"/>
      <c r="FA1053" s="291"/>
    </row>
    <row r="1054" spans="1:157" s="292" customFormat="1" ht="20.25" customHeight="1">
      <c r="A1054" s="291"/>
      <c r="H1054" s="437"/>
      <c r="I1054" s="437"/>
      <c r="J1054" s="437"/>
      <c r="K1054" s="437"/>
      <c r="N1054" s="438"/>
      <c r="O1054" s="291"/>
      <c r="P1054" s="291"/>
      <c r="Q1054" s="291"/>
      <c r="R1054" s="291"/>
      <c r="S1054" s="291"/>
      <c r="T1054" s="291"/>
      <c r="U1054" s="291"/>
      <c r="V1054" s="291"/>
      <c r="W1054" s="291"/>
      <c r="X1054" s="291"/>
      <c r="Y1054" s="291"/>
      <c r="Z1054" s="291"/>
      <c r="AA1054" s="291"/>
      <c r="AB1054" s="291"/>
      <c r="AC1054" s="291"/>
      <c r="AD1054" s="291"/>
      <c r="AE1054" s="291"/>
      <c r="AF1054" s="291"/>
      <c r="AG1054" s="291"/>
      <c r="AH1054" s="291"/>
      <c r="AI1054" s="291"/>
      <c r="AJ1054" s="291"/>
      <c r="AK1054" s="291"/>
      <c r="AL1054" s="291"/>
      <c r="AM1054" s="291"/>
      <c r="AN1054" s="291"/>
      <c r="AO1054" s="291"/>
      <c r="AP1054" s="291"/>
      <c r="AQ1054" s="291"/>
      <c r="AR1054" s="291"/>
      <c r="AS1054" s="291"/>
      <c r="AT1054" s="291"/>
      <c r="AU1054" s="291"/>
      <c r="AV1054" s="291"/>
      <c r="AW1054" s="291"/>
      <c r="AX1054" s="291"/>
      <c r="AY1054" s="291"/>
      <c r="AZ1054" s="291"/>
      <c r="BA1054" s="291"/>
      <c r="BB1054" s="291"/>
      <c r="BC1054" s="291"/>
      <c r="BD1054" s="291"/>
      <c r="BE1054" s="291"/>
      <c r="BF1054" s="291"/>
      <c r="BG1054" s="291"/>
      <c r="BH1054" s="291"/>
      <c r="BI1054" s="291"/>
      <c r="BJ1054" s="291"/>
      <c r="BK1054" s="291"/>
      <c r="BL1054" s="291"/>
      <c r="BM1054" s="291"/>
      <c r="BN1054" s="291"/>
      <c r="BO1054" s="291"/>
      <c r="BP1054" s="291"/>
      <c r="BQ1054" s="291"/>
      <c r="BR1054" s="291"/>
      <c r="BS1054" s="291"/>
      <c r="BT1054" s="291"/>
      <c r="BU1054" s="291"/>
      <c r="BV1054" s="291"/>
      <c r="BW1054" s="291"/>
      <c r="BX1054" s="291"/>
      <c r="BY1054" s="291"/>
      <c r="BZ1054" s="291"/>
      <c r="CA1054" s="291"/>
      <c r="CB1054" s="291"/>
      <c r="CC1054" s="291"/>
      <c r="CD1054" s="291"/>
      <c r="CE1054" s="291"/>
      <c r="CF1054" s="291"/>
      <c r="CG1054" s="291"/>
      <c r="CH1054" s="291"/>
      <c r="CI1054" s="291"/>
      <c r="CJ1054" s="291"/>
      <c r="CK1054" s="291"/>
      <c r="CL1054" s="291"/>
      <c r="CM1054" s="291"/>
      <c r="CN1054" s="291"/>
      <c r="CO1054" s="291"/>
      <c r="CP1054" s="291"/>
      <c r="CQ1054" s="291"/>
      <c r="CR1054" s="291"/>
      <c r="CS1054" s="291"/>
      <c r="CT1054" s="291"/>
      <c r="CU1054" s="291"/>
      <c r="CV1054" s="291"/>
      <c r="CW1054" s="291"/>
      <c r="CX1054" s="291"/>
      <c r="CY1054" s="291"/>
      <c r="CZ1054" s="291"/>
      <c r="DA1054" s="291"/>
      <c r="DB1054" s="291"/>
      <c r="DC1054" s="291"/>
      <c r="DD1054" s="291"/>
      <c r="DE1054" s="291"/>
      <c r="DF1054" s="291"/>
      <c r="DG1054" s="291"/>
      <c r="DH1054" s="291"/>
      <c r="DI1054" s="291"/>
      <c r="DJ1054" s="291"/>
      <c r="DK1054" s="291"/>
      <c r="DL1054" s="291"/>
      <c r="DM1054" s="291"/>
      <c r="DN1054" s="291"/>
      <c r="DO1054" s="291"/>
      <c r="DP1054" s="291"/>
      <c r="DQ1054" s="291"/>
      <c r="DR1054" s="291"/>
      <c r="DS1054" s="291"/>
      <c r="DT1054" s="291"/>
      <c r="DU1054" s="291"/>
      <c r="DV1054" s="291"/>
      <c r="DW1054" s="291"/>
      <c r="DX1054" s="291"/>
      <c r="DY1054" s="291"/>
      <c r="DZ1054" s="291"/>
      <c r="EA1054" s="291"/>
      <c r="EB1054" s="291"/>
      <c r="EC1054" s="291"/>
      <c r="ED1054" s="291"/>
      <c r="EE1054" s="291"/>
      <c r="EF1054" s="291"/>
      <c r="EG1054" s="291"/>
      <c r="EH1054" s="291"/>
      <c r="EI1054" s="291"/>
      <c r="EJ1054" s="291"/>
      <c r="EK1054" s="291"/>
      <c r="EL1054" s="291"/>
      <c r="EM1054" s="291"/>
      <c r="EN1054" s="291"/>
      <c r="EO1054" s="291"/>
      <c r="EP1054" s="291"/>
      <c r="EQ1054" s="291"/>
      <c r="ER1054" s="291"/>
      <c r="ES1054" s="291"/>
      <c r="ET1054" s="291"/>
      <c r="EU1054" s="291"/>
      <c r="EV1054" s="291"/>
      <c r="EW1054" s="291"/>
      <c r="EX1054" s="291"/>
      <c r="EY1054" s="291"/>
      <c r="EZ1054" s="291"/>
      <c r="FA1054" s="291"/>
    </row>
    <row r="1055" spans="1:157" s="292" customFormat="1" ht="20.25" customHeight="1">
      <c r="A1055" s="291"/>
      <c r="H1055" s="437"/>
      <c r="I1055" s="437"/>
      <c r="J1055" s="437"/>
      <c r="K1055" s="437"/>
      <c r="N1055" s="438"/>
      <c r="O1055" s="291"/>
      <c r="P1055" s="291"/>
      <c r="Q1055" s="291"/>
      <c r="R1055" s="291"/>
      <c r="S1055" s="291"/>
      <c r="T1055" s="291"/>
      <c r="U1055" s="291"/>
      <c r="V1055" s="291"/>
      <c r="W1055" s="291"/>
      <c r="X1055" s="291"/>
      <c r="Y1055" s="291"/>
      <c r="Z1055" s="291"/>
      <c r="AA1055" s="291"/>
      <c r="AB1055" s="291"/>
      <c r="AC1055" s="291"/>
      <c r="AD1055" s="291"/>
      <c r="AE1055" s="291"/>
      <c r="AF1055" s="291"/>
      <c r="AG1055" s="291"/>
      <c r="AH1055" s="291"/>
      <c r="AI1055" s="291"/>
      <c r="AJ1055" s="291"/>
      <c r="AK1055" s="291"/>
      <c r="AL1055" s="291"/>
      <c r="AM1055" s="291"/>
      <c r="AN1055" s="291"/>
      <c r="AO1055" s="291"/>
      <c r="AP1055" s="291"/>
      <c r="AQ1055" s="291"/>
      <c r="AR1055" s="291"/>
      <c r="AS1055" s="291"/>
      <c r="AT1055" s="291"/>
      <c r="AU1055" s="291"/>
      <c r="AV1055" s="291"/>
      <c r="AW1055" s="291"/>
      <c r="AX1055" s="291"/>
      <c r="AY1055" s="291"/>
      <c r="AZ1055" s="291"/>
      <c r="BA1055" s="291"/>
      <c r="BB1055" s="291"/>
      <c r="BC1055" s="291"/>
      <c r="BD1055" s="291"/>
      <c r="BE1055" s="291"/>
      <c r="BF1055" s="291"/>
      <c r="BG1055" s="291"/>
      <c r="BH1055" s="291"/>
      <c r="BI1055" s="291"/>
      <c r="BJ1055" s="291"/>
      <c r="BK1055" s="291"/>
      <c r="BL1055" s="291"/>
      <c r="BM1055" s="291"/>
      <c r="BN1055" s="291"/>
      <c r="BO1055" s="291"/>
      <c r="BP1055" s="291"/>
      <c r="BQ1055" s="291"/>
      <c r="BR1055" s="291"/>
      <c r="BS1055" s="291"/>
      <c r="BT1055" s="291"/>
      <c r="BU1055" s="291"/>
      <c r="BV1055" s="291"/>
      <c r="BW1055" s="291"/>
      <c r="BX1055" s="291"/>
      <c r="BY1055" s="291"/>
      <c r="BZ1055" s="291"/>
      <c r="CA1055" s="291"/>
      <c r="CB1055" s="291"/>
      <c r="CC1055" s="291"/>
      <c r="CD1055" s="291"/>
      <c r="CE1055" s="291"/>
      <c r="CF1055" s="291"/>
      <c r="CG1055" s="291"/>
      <c r="CH1055" s="291"/>
      <c r="CI1055" s="291"/>
      <c r="CJ1055" s="291"/>
      <c r="CK1055" s="291"/>
      <c r="CL1055" s="291"/>
      <c r="CM1055" s="291"/>
      <c r="CN1055" s="291"/>
      <c r="CO1055" s="291"/>
      <c r="CP1055" s="291"/>
      <c r="CQ1055" s="291"/>
      <c r="CR1055" s="291"/>
      <c r="CS1055" s="291"/>
      <c r="CT1055" s="291"/>
      <c r="CU1055" s="291"/>
      <c r="CV1055" s="291"/>
      <c r="CW1055" s="291"/>
      <c r="CX1055" s="291"/>
      <c r="CY1055" s="291"/>
      <c r="CZ1055" s="291"/>
      <c r="DA1055" s="291"/>
      <c r="DB1055" s="291"/>
      <c r="DC1055" s="291"/>
      <c r="DD1055" s="291"/>
      <c r="DE1055" s="291"/>
      <c r="DF1055" s="291"/>
      <c r="DG1055" s="291"/>
      <c r="DH1055" s="291"/>
      <c r="DI1055" s="291"/>
      <c r="DJ1055" s="291"/>
      <c r="DK1055" s="291"/>
      <c r="DL1055" s="291"/>
      <c r="DM1055" s="291"/>
      <c r="DN1055" s="291"/>
      <c r="DO1055" s="291"/>
      <c r="DP1055" s="291"/>
      <c r="DQ1055" s="291"/>
      <c r="DR1055" s="291"/>
      <c r="DS1055" s="291"/>
      <c r="DT1055" s="291"/>
      <c r="DU1055" s="291"/>
      <c r="DV1055" s="291"/>
      <c r="DW1055" s="291"/>
      <c r="DX1055" s="291"/>
      <c r="DY1055" s="291"/>
      <c r="DZ1055" s="291"/>
      <c r="EA1055" s="291"/>
      <c r="EB1055" s="291"/>
      <c r="EC1055" s="291"/>
      <c r="ED1055" s="291"/>
      <c r="EE1055" s="291"/>
      <c r="EF1055" s="291"/>
      <c r="EG1055" s="291"/>
      <c r="EH1055" s="291"/>
      <c r="EI1055" s="291"/>
      <c r="EJ1055" s="291"/>
      <c r="EK1055" s="291"/>
      <c r="EL1055" s="291"/>
      <c r="EM1055" s="291"/>
      <c r="EN1055" s="291"/>
      <c r="EO1055" s="291"/>
      <c r="EP1055" s="291"/>
      <c r="EQ1055" s="291"/>
      <c r="ER1055" s="291"/>
      <c r="ES1055" s="291"/>
      <c r="ET1055" s="291"/>
      <c r="EU1055" s="291"/>
      <c r="EV1055" s="291"/>
      <c r="EW1055" s="291"/>
      <c r="EX1055" s="291"/>
      <c r="EY1055" s="291"/>
      <c r="EZ1055" s="291"/>
      <c r="FA1055" s="291"/>
    </row>
    <row r="1056" spans="1:157" s="292" customFormat="1" ht="20.25" customHeight="1">
      <c r="A1056" s="291"/>
      <c r="H1056" s="437"/>
      <c r="I1056" s="437"/>
      <c r="J1056" s="437"/>
      <c r="K1056" s="437"/>
      <c r="N1056" s="438"/>
      <c r="O1056" s="291"/>
      <c r="P1056" s="291"/>
      <c r="Q1056" s="291"/>
      <c r="R1056" s="291"/>
      <c r="S1056" s="291"/>
      <c r="T1056" s="291"/>
      <c r="U1056" s="291"/>
      <c r="V1056" s="291"/>
      <c r="W1056" s="291"/>
      <c r="X1056" s="291"/>
      <c r="Y1056" s="291"/>
      <c r="Z1056" s="291"/>
      <c r="AA1056" s="291"/>
      <c r="AB1056" s="291"/>
      <c r="AC1056" s="291"/>
      <c r="AD1056" s="291"/>
      <c r="AE1056" s="291"/>
      <c r="AF1056" s="291"/>
      <c r="AG1056" s="291"/>
      <c r="AH1056" s="291"/>
      <c r="AI1056" s="291"/>
      <c r="AJ1056" s="291"/>
      <c r="AK1056" s="291"/>
      <c r="AL1056" s="291"/>
      <c r="AM1056" s="291"/>
      <c r="AN1056" s="291"/>
      <c r="AO1056" s="291"/>
      <c r="AP1056" s="291"/>
      <c r="AQ1056" s="291"/>
      <c r="AR1056" s="291"/>
      <c r="AS1056" s="291"/>
      <c r="AT1056" s="291"/>
      <c r="AU1056" s="291"/>
      <c r="AV1056" s="291"/>
      <c r="AW1056" s="291"/>
      <c r="AX1056" s="291"/>
      <c r="AY1056" s="291"/>
      <c r="AZ1056" s="291"/>
      <c r="BA1056" s="291"/>
      <c r="BB1056" s="291"/>
      <c r="BC1056" s="291"/>
      <c r="BD1056" s="291"/>
      <c r="BE1056" s="291"/>
      <c r="BF1056" s="291"/>
      <c r="BG1056" s="291"/>
      <c r="BH1056" s="291"/>
      <c r="BI1056" s="291"/>
      <c r="BJ1056" s="291"/>
      <c r="BK1056" s="291"/>
      <c r="BL1056" s="291"/>
      <c r="BM1056" s="291"/>
      <c r="BN1056" s="291"/>
      <c r="BO1056" s="291"/>
      <c r="BP1056" s="291"/>
      <c r="BQ1056" s="291"/>
      <c r="BR1056" s="291"/>
      <c r="BS1056" s="291"/>
      <c r="BT1056" s="291"/>
      <c r="BU1056" s="291"/>
      <c r="BV1056" s="291"/>
      <c r="BW1056" s="291"/>
      <c r="BX1056" s="291"/>
      <c r="BY1056" s="291"/>
      <c r="BZ1056" s="291"/>
      <c r="CA1056" s="291"/>
      <c r="CB1056" s="291"/>
      <c r="CC1056" s="291"/>
      <c r="CD1056" s="291"/>
      <c r="CE1056" s="291"/>
      <c r="CF1056" s="291"/>
      <c r="CG1056" s="291"/>
      <c r="CH1056" s="291"/>
      <c r="CI1056" s="291"/>
      <c r="CJ1056" s="291"/>
      <c r="CK1056" s="291"/>
      <c r="CL1056" s="291"/>
      <c r="CM1056" s="291"/>
      <c r="CN1056" s="291"/>
      <c r="CO1056" s="291"/>
      <c r="CP1056" s="291"/>
      <c r="CQ1056" s="291"/>
      <c r="CR1056" s="291"/>
      <c r="CS1056" s="291"/>
      <c r="CT1056" s="291"/>
      <c r="CU1056" s="291"/>
      <c r="CV1056" s="291"/>
      <c r="CW1056" s="291"/>
      <c r="CX1056" s="291"/>
      <c r="CY1056" s="291"/>
      <c r="CZ1056" s="291"/>
      <c r="DA1056" s="291"/>
      <c r="DB1056" s="291"/>
      <c r="DC1056" s="291"/>
      <c r="DD1056" s="291"/>
      <c r="DE1056" s="291"/>
      <c r="DF1056" s="291"/>
      <c r="DG1056" s="291"/>
      <c r="DH1056" s="291"/>
      <c r="DI1056" s="291"/>
      <c r="DJ1056" s="291"/>
      <c r="DK1056" s="291"/>
      <c r="DL1056" s="291"/>
      <c r="DM1056" s="291"/>
      <c r="DN1056" s="291"/>
      <c r="DO1056" s="291"/>
      <c r="DP1056" s="291"/>
      <c r="DQ1056" s="291"/>
      <c r="DR1056" s="291"/>
      <c r="DS1056" s="291"/>
      <c r="DT1056" s="291"/>
      <c r="DU1056" s="291"/>
      <c r="DV1056" s="291"/>
      <c r="DW1056" s="291"/>
      <c r="DX1056" s="291"/>
      <c r="DY1056" s="291"/>
      <c r="DZ1056" s="291"/>
      <c r="EA1056" s="291"/>
      <c r="EB1056" s="291"/>
      <c r="EC1056" s="291"/>
      <c r="ED1056" s="291"/>
      <c r="EE1056" s="291"/>
      <c r="EF1056" s="291"/>
      <c r="EG1056" s="291"/>
      <c r="EH1056" s="291"/>
      <c r="EI1056" s="291"/>
      <c r="EJ1056" s="291"/>
      <c r="EK1056" s="291"/>
      <c r="EL1056" s="291"/>
      <c r="EM1056" s="291"/>
      <c r="EN1056" s="291"/>
      <c r="EO1056" s="291"/>
      <c r="EP1056" s="291"/>
      <c r="EQ1056" s="291"/>
      <c r="ER1056" s="291"/>
      <c r="ES1056" s="291"/>
      <c r="ET1056" s="291"/>
      <c r="EU1056" s="291"/>
      <c r="EV1056" s="291"/>
      <c r="EW1056" s="291"/>
      <c r="EX1056" s="291"/>
      <c r="EY1056" s="291"/>
      <c r="EZ1056" s="291"/>
      <c r="FA1056" s="291"/>
    </row>
    <row r="1057" spans="1:157" s="292" customFormat="1" ht="20.25" customHeight="1">
      <c r="A1057" s="291"/>
      <c r="H1057" s="437"/>
      <c r="I1057" s="437"/>
      <c r="J1057" s="437"/>
      <c r="K1057" s="437"/>
      <c r="N1057" s="438"/>
      <c r="O1057" s="291"/>
      <c r="P1057" s="291"/>
      <c r="Q1057" s="291"/>
      <c r="R1057" s="291"/>
      <c r="S1057" s="291"/>
      <c r="T1057" s="291"/>
      <c r="U1057" s="291"/>
      <c r="V1057" s="291"/>
      <c r="W1057" s="291"/>
      <c r="X1057" s="291"/>
      <c r="Y1057" s="291"/>
      <c r="Z1057" s="291"/>
      <c r="AA1057" s="291"/>
      <c r="AB1057" s="291"/>
      <c r="AC1057" s="291"/>
      <c r="AD1057" s="291"/>
      <c r="AE1057" s="291"/>
      <c r="AF1057" s="291"/>
      <c r="AG1057" s="291"/>
      <c r="AH1057" s="291"/>
      <c r="AI1057" s="291"/>
      <c r="AJ1057" s="291"/>
      <c r="AK1057" s="291"/>
      <c r="AL1057" s="291"/>
      <c r="AM1057" s="291"/>
      <c r="AN1057" s="291"/>
      <c r="AO1057" s="291"/>
      <c r="AP1057" s="291"/>
      <c r="AQ1057" s="291"/>
      <c r="AR1057" s="291"/>
      <c r="AS1057" s="291"/>
      <c r="AT1057" s="291"/>
      <c r="AU1057" s="291"/>
      <c r="AV1057" s="291"/>
      <c r="AW1057" s="291"/>
      <c r="AX1057" s="291"/>
      <c r="AY1057" s="291"/>
      <c r="AZ1057" s="291"/>
      <c r="BA1057" s="291"/>
      <c r="BB1057" s="291"/>
      <c r="BC1057" s="291"/>
      <c r="BD1057" s="291"/>
      <c r="BE1057" s="291"/>
      <c r="BF1057" s="291"/>
      <c r="BG1057" s="291"/>
      <c r="BH1057" s="291"/>
      <c r="BI1057" s="291"/>
      <c r="BJ1057" s="291"/>
      <c r="BK1057" s="291"/>
      <c r="BL1057" s="291"/>
      <c r="BM1057" s="291"/>
      <c r="BN1057" s="291"/>
      <c r="BO1057" s="291"/>
      <c r="BP1057" s="291"/>
      <c r="BQ1057" s="291"/>
      <c r="BR1057" s="291"/>
      <c r="BS1057" s="291"/>
      <c r="BT1057" s="291"/>
      <c r="BU1057" s="291"/>
      <c r="BV1057" s="291"/>
      <c r="BW1057" s="291"/>
      <c r="BX1057" s="291"/>
      <c r="BY1057" s="291"/>
      <c r="BZ1057" s="291"/>
      <c r="CA1057" s="291"/>
      <c r="CB1057" s="291"/>
      <c r="CC1057" s="291"/>
      <c r="CD1057" s="291"/>
      <c r="CE1057" s="291"/>
      <c r="CF1057" s="291"/>
      <c r="CG1057" s="291"/>
      <c r="CH1057" s="291"/>
      <c r="CI1057" s="291"/>
      <c r="CJ1057" s="291"/>
      <c r="CK1057" s="291"/>
      <c r="CL1057" s="291"/>
      <c r="CM1057" s="291"/>
      <c r="CN1057" s="291"/>
      <c r="CO1057" s="291"/>
      <c r="CP1057" s="291"/>
      <c r="CQ1057" s="291"/>
      <c r="CR1057" s="291"/>
      <c r="CS1057" s="291"/>
      <c r="CT1057" s="291"/>
      <c r="CU1057" s="291"/>
      <c r="CV1057" s="291"/>
      <c r="CW1057" s="291"/>
      <c r="CX1057" s="291"/>
      <c r="CY1057" s="291"/>
      <c r="CZ1057" s="291"/>
      <c r="DA1057" s="291"/>
      <c r="DB1057" s="291"/>
      <c r="DC1057" s="291"/>
      <c r="DD1057" s="291"/>
      <c r="DE1057" s="291"/>
      <c r="DF1057" s="291"/>
      <c r="DG1057" s="291"/>
      <c r="DH1057" s="291"/>
      <c r="DI1057" s="291"/>
      <c r="DJ1057" s="291"/>
      <c r="DK1057" s="291"/>
      <c r="DL1057" s="291"/>
      <c r="DM1057" s="291"/>
      <c r="DN1057" s="291"/>
      <c r="DO1057" s="291"/>
      <c r="DP1057" s="291"/>
      <c r="DQ1057" s="291"/>
      <c r="DR1057" s="291"/>
      <c r="DS1057" s="291"/>
      <c r="DT1057" s="291"/>
      <c r="DU1057" s="291"/>
      <c r="DV1057" s="291"/>
      <c r="DW1057" s="291"/>
      <c r="DX1057" s="291"/>
      <c r="DY1057" s="291"/>
      <c r="DZ1057" s="291"/>
      <c r="EA1057" s="291"/>
      <c r="EB1057" s="291"/>
      <c r="EC1057" s="291"/>
      <c r="ED1057" s="291"/>
      <c r="EE1057" s="291"/>
      <c r="EF1057" s="291"/>
      <c r="EG1057" s="291"/>
      <c r="EH1057" s="291"/>
      <c r="EI1057" s="291"/>
      <c r="EJ1057" s="291"/>
      <c r="EK1057" s="291"/>
      <c r="EL1057" s="291"/>
      <c r="EM1057" s="291"/>
      <c r="EN1057" s="291"/>
      <c r="EO1057" s="291"/>
      <c r="EP1057" s="291"/>
      <c r="EQ1057" s="291"/>
      <c r="ER1057" s="291"/>
      <c r="ES1057" s="291"/>
      <c r="ET1057" s="291"/>
      <c r="EU1057" s="291"/>
      <c r="EV1057" s="291"/>
      <c r="EW1057" s="291"/>
      <c r="EX1057" s="291"/>
      <c r="EY1057" s="291"/>
      <c r="EZ1057" s="291"/>
      <c r="FA1057" s="291"/>
    </row>
    <row r="1058" spans="1:157" s="292" customFormat="1" ht="20.25" customHeight="1">
      <c r="A1058" s="291"/>
      <c r="H1058" s="437"/>
      <c r="I1058" s="437"/>
      <c r="J1058" s="437"/>
      <c r="K1058" s="437"/>
      <c r="N1058" s="438"/>
      <c r="O1058" s="291"/>
      <c r="P1058" s="291"/>
      <c r="Q1058" s="291"/>
      <c r="R1058" s="291"/>
      <c r="S1058" s="291"/>
      <c r="T1058" s="291"/>
      <c r="U1058" s="291"/>
      <c r="V1058" s="291"/>
      <c r="W1058" s="291"/>
      <c r="X1058" s="291"/>
      <c r="Y1058" s="291"/>
      <c r="Z1058" s="291"/>
      <c r="AA1058" s="291"/>
      <c r="AB1058" s="291"/>
      <c r="AC1058" s="291"/>
      <c r="AD1058" s="291"/>
      <c r="AE1058" s="291"/>
      <c r="AF1058" s="291"/>
      <c r="AG1058" s="291"/>
      <c r="AH1058" s="291"/>
      <c r="AI1058" s="291"/>
      <c r="AJ1058" s="291"/>
      <c r="AK1058" s="291"/>
      <c r="AL1058" s="291"/>
      <c r="AM1058" s="291"/>
      <c r="AN1058" s="291"/>
      <c r="AO1058" s="291"/>
      <c r="AP1058" s="291"/>
      <c r="AQ1058" s="291"/>
      <c r="AR1058" s="291"/>
      <c r="AS1058" s="291"/>
      <c r="AT1058" s="291"/>
      <c r="AU1058" s="291"/>
      <c r="AV1058" s="291"/>
      <c r="AW1058" s="291"/>
      <c r="AX1058" s="291"/>
      <c r="AY1058" s="291"/>
      <c r="AZ1058" s="291"/>
      <c r="BA1058" s="291"/>
      <c r="BB1058" s="291"/>
      <c r="BC1058" s="291"/>
      <c r="BD1058" s="291"/>
      <c r="BE1058" s="291"/>
      <c r="BF1058" s="291"/>
      <c r="BG1058" s="291"/>
      <c r="BH1058" s="291"/>
      <c r="BI1058" s="291"/>
      <c r="BJ1058" s="291"/>
      <c r="BK1058" s="291"/>
      <c r="BL1058" s="291"/>
      <c r="BM1058" s="291"/>
      <c r="BN1058" s="291"/>
      <c r="BO1058" s="291"/>
      <c r="BP1058" s="291"/>
      <c r="BQ1058" s="291"/>
      <c r="BR1058" s="291"/>
      <c r="BS1058" s="291"/>
      <c r="BT1058" s="291"/>
      <c r="BU1058" s="291"/>
      <c r="BV1058" s="291"/>
      <c r="BW1058" s="291"/>
      <c r="BX1058" s="291"/>
      <c r="BY1058" s="291"/>
      <c r="BZ1058" s="291"/>
      <c r="CA1058" s="291"/>
      <c r="CB1058" s="291"/>
      <c r="CC1058" s="291"/>
      <c r="CD1058" s="291"/>
      <c r="CE1058" s="291"/>
      <c r="CF1058" s="291"/>
      <c r="CG1058" s="291"/>
      <c r="CH1058" s="291"/>
      <c r="CI1058" s="291"/>
      <c r="CJ1058" s="291"/>
      <c r="CK1058" s="291"/>
      <c r="CL1058" s="291"/>
      <c r="CM1058" s="291"/>
      <c r="CN1058" s="291"/>
      <c r="CO1058" s="291"/>
      <c r="CP1058" s="291"/>
      <c r="CQ1058" s="291"/>
      <c r="CR1058" s="291"/>
      <c r="CS1058" s="291"/>
      <c r="CT1058" s="291"/>
      <c r="CU1058" s="291"/>
      <c r="CV1058" s="291"/>
      <c r="CW1058" s="291"/>
      <c r="CX1058" s="291"/>
      <c r="CY1058" s="291"/>
      <c r="CZ1058" s="291"/>
      <c r="DA1058" s="291"/>
      <c r="DB1058" s="291"/>
      <c r="DC1058" s="291"/>
      <c r="DD1058" s="291"/>
      <c r="DE1058" s="291"/>
      <c r="DF1058" s="291"/>
      <c r="DG1058" s="291"/>
      <c r="DH1058" s="291"/>
      <c r="DI1058" s="291"/>
      <c r="DJ1058" s="291"/>
      <c r="DK1058" s="291"/>
      <c r="DL1058" s="291"/>
      <c r="DM1058" s="291"/>
      <c r="DN1058" s="291"/>
      <c r="DO1058" s="291"/>
      <c r="DP1058" s="291"/>
      <c r="DQ1058" s="291"/>
      <c r="DR1058" s="291"/>
      <c r="DS1058" s="291"/>
      <c r="DT1058" s="291"/>
      <c r="DU1058" s="291"/>
      <c r="DV1058" s="291"/>
      <c r="DW1058" s="291"/>
      <c r="DX1058" s="291"/>
      <c r="DY1058" s="291"/>
      <c r="DZ1058" s="291"/>
      <c r="EA1058" s="291"/>
      <c r="EB1058" s="291"/>
      <c r="EC1058" s="291"/>
      <c r="ED1058" s="291"/>
      <c r="EE1058" s="291"/>
      <c r="EF1058" s="291"/>
      <c r="EG1058" s="291"/>
      <c r="EH1058" s="291"/>
      <c r="EI1058" s="291"/>
      <c r="EJ1058" s="291"/>
      <c r="EK1058" s="291"/>
      <c r="EL1058" s="291"/>
      <c r="EM1058" s="291"/>
      <c r="EN1058" s="291"/>
      <c r="EO1058" s="291"/>
      <c r="EP1058" s="291"/>
      <c r="EQ1058" s="291"/>
      <c r="ER1058" s="291"/>
      <c r="ES1058" s="291"/>
      <c r="ET1058" s="291"/>
      <c r="EU1058" s="291"/>
      <c r="EV1058" s="291"/>
      <c r="EW1058" s="291"/>
      <c r="EX1058" s="291"/>
      <c r="EY1058" s="291"/>
      <c r="EZ1058" s="291"/>
      <c r="FA1058" s="291"/>
    </row>
    <row r="1059" spans="1:157" s="292" customFormat="1" ht="20.25" customHeight="1">
      <c r="A1059" s="291"/>
      <c r="H1059" s="437"/>
      <c r="I1059" s="437"/>
      <c r="J1059" s="437"/>
      <c r="K1059" s="437"/>
      <c r="N1059" s="438"/>
      <c r="O1059" s="291"/>
      <c r="P1059" s="291"/>
      <c r="Q1059" s="291"/>
      <c r="R1059" s="291"/>
      <c r="S1059" s="291"/>
      <c r="T1059" s="291"/>
      <c r="U1059" s="291"/>
      <c r="V1059" s="291"/>
      <c r="W1059" s="291"/>
      <c r="X1059" s="291"/>
      <c r="Y1059" s="291"/>
      <c r="Z1059" s="291"/>
      <c r="AA1059" s="291"/>
      <c r="AB1059" s="291"/>
      <c r="AC1059" s="291"/>
      <c r="AD1059" s="291"/>
      <c r="AE1059" s="291"/>
      <c r="AF1059" s="291"/>
      <c r="AG1059" s="291"/>
      <c r="AH1059" s="291"/>
      <c r="AI1059" s="291"/>
      <c r="AJ1059" s="291"/>
      <c r="AK1059" s="291"/>
      <c r="AL1059" s="291"/>
      <c r="AM1059" s="291"/>
      <c r="AN1059" s="291"/>
      <c r="AO1059" s="291"/>
      <c r="AP1059" s="291"/>
      <c r="AQ1059" s="291"/>
      <c r="AR1059" s="291"/>
      <c r="AS1059" s="291"/>
      <c r="AT1059" s="291"/>
      <c r="AU1059" s="291"/>
      <c r="AV1059" s="291"/>
      <c r="AW1059" s="291"/>
      <c r="AX1059" s="291"/>
      <c r="AY1059" s="291"/>
      <c r="AZ1059" s="291"/>
      <c r="BA1059" s="291"/>
      <c r="BB1059" s="291"/>
      <c r="BC1059" s="291"/>
      <c r="BD1059" s="291"/>
      <c r="BE1059" s="291"/>
      <c r="BF1059" s="291"/>
      <c r="BG1059" s="291"/>
      <c r="BH1059" s="291"/>
      <c r="BI1059" s="291"/>
      <c r="BJ1059" s="291"/>
      <c r="BK1059" s="291"/>
      <c r="BL1059" s="291"/>
      <c r="BM1059" s="291"/>
      <c r="BN1059" s="291"/>
      <c r="BO1059" s="291"/>
      <c r="BP1059" s="291"/>
      <c r="BQ1059" s="291"/>
      <c r="BR1059" s="291"/>
      <c r="BS1059" s="291"/>
      <c r="BT1059" s="291"/>
      <c r="BU1059" s="291"/>
      <c r="BV1059" s="291"/>
      <c r="BW1059" s="291"/>
      <c r="BX1059" s="291"/>
      <c r="BY1059" s="291"/>
      <c r="BZ1059" s="291"/>
      <c r="CA1059" s="291"/>
      <c r="CB1059" s="291"/>
      <c r="CC1059" s="291"/>
      <c r="CD1059" s="291"/>
      <c r="CE1059" s="291"/>
      <c r="CF1059" s="291"/>
      <c r="CG1059" s="291"/>
      <c r="CH1059" s="291"/>
      <c r="CI1059" s="291"/>
      <c r="CJ1059" s="291"/>
      <c r="CK1059" s="291"/>
      <c r="CL1059" s="291"/>
      <c r="CM1059" s="291"/>
      <c r="CN1059" s="291"/>
      <c r="CO1059" s="291"/>
      <c r="CP1059" s="291"/>
      <c r="CQ1059" s="291"/>
      <c r="CR1059" s="291"/>
      <c r="CS1059" s="291"/>
      <c r="CT1059" s="291"/>
      <c r="CU1059" s="291"/>
      <c r="CV1059" s="291"/>
      <c r="CW1059" s="291"/>
      <c r="CX1059" s="291"/>
      <c r="CY1059" s="291"/>
      <c r="CZ1059" s="291"/>
      <c r="DA1059" s="291"/>
      <c r="DB1059" s="291"/>
      <c r="DC1059" s="291"/>
      <c r="DD1059" s="291"/>
      <c r="DE1059" s="291"/>
      <c r="DF1059" s="291"/>
      <c r="DG1059" s="291"/>
      <c r="DH1059" s="291"/>
      <c r="DI1059" s="291"/>
      <c r="DJ1059" s="291"/>
      <c r="DK1059" s="291"/>
      <c r="DL1059" s="291"/>
      <c r="DM1059" s="291"/>
      <c r="DN1059" s="291"/>
      <c r="DO1059" s="291"/>
      <c r="DP1059" s="291"/>
      <c r="DQ1059" s="291"/>
      <c r="DR1059" s="291"/>
      <c r="DS1059" s="291"/>
      <c r="DT1059" s="291"/>
      <c r="DU1059" s="291"/>
      <c r="DV1059" s="291"/>
      <c r="DW1059" s="291"/>
      <c r="DX1059" s="291"/>
      <c r="DY1059" s="291"/>
      <c r="DZ1059" s="291"/>
      <c r="EA1059" s="291"/>
      <c r="EB1059" s="291"/>
      <c r="EC1059" s="291"/>
      <c r="ED1059" s="291"/>
      <c r="EE1059" s="291"/>
      <c r="EF1059" s="291"/>
      <c r="EG1059" s="291"/>
      <c r="EH1059" s="291"/>
      <c r="EI1059" s="291"/>
      <c r="EJ1059" s="291"/>
      <c r="EK1059" s="291"/>
      <c r="EL1059" s="291"/>
      <c r="EM1059" s="291"/>
      <c r="EN1059" s="291"/>
      <c r="EO1059" s="291"/>
      <c r="EP1059" s="291"/>
      <c r="EQ1059" s="291"/>
      <c r="ER1059" s="291"/>
      <c r="ES1059" s="291"/>
      <c r="ET1059" s="291"/>
      <c r="EU1059" s="291"/>
      <c r="EV1059" s="291"/>
      <c r="EW1059" s="291"/>
      <c r="EX1059" s="291"/>
      <c r="EY1059" s="291"/>
      <c r="EZ1059" s="291"/>
      <c r="FA1059" s="291"/>
    </row>
    <row r="1060" spans="1:157" s="292" customFormat="1" ht="20.25" customHeight="1">
      <c r="A1060" s="291"/>
      <c r="H1060" s="437"/>
      <c r="I1060" s="437"/>
      <c r="J1060" s="437"/>
      <c r="K1060" s="437"/>
      <c r="N1060" s="438"/>
      <c r="O1060" s="291"/>
      <c r="P1060" s="291"/>
      <c r="Q1060" s="291"/>
      <c r="R1060" s="291"/>
      <c r="S1060" s="291"/>
      <c r="T1060" s="291"/>
      <c r="U1060" s="291"/>
      <c r="V1060" s="291"/>
      <c r="W1060" s="291"/>
      <c r="X1060" s="291"/>
      <c r="Y1060" s="291"/>
      <c r="Z1060" s="291"/>
      <c r="AA1060" s="291"/>
      <c r="AB1060" s="291"/>
      <c r="AC1060" s="291"/>
      <c r="AD1060" s="291"/>
      <c r="AE1060" s="291"/>
      <c r="AF1060" s="291"/>
      <c r="AG1060" s="291"/>
      <c r="AH1060" s="291"/>
      <c r="AI1060" s="291"/>
      <c r="AJ1060" s="291"/>
      <c r="AK1060" s="291"/>
      <c r="AL1060" s="291"/>
      <c r="AM1060" s="291"/>
      <c r="AN1060" s="291"/>
      <c r="AO1060" s="291"/>
      <c r="AP1060" s="291"/>
      <c r="AQ1060" s="291"/>
      <c r="AR1060" s="291"/>
      <c r="AS1060" s="291"/>
      <c r="AT1060" s="291"/>
      <c r="AU1060" s="291"/>
      <c r="AV1060" s="291"/>
      <c r="AW1060" s="291"/>
      <c r="AX1060" s="291"/>
      <c r="AY1060" s="291"/>
      <c r="AZ1060" s="291"/>
      <c r="BA1060" s="291"/>
      <c r="BB1060" s="291"/>
      <c r="BC1060" s="291"/>
      <c r="BD1060" s="291"/>
      <c r="BE1060" s="291"/>
      <c r="BF1060" s="291"/>
      <c r="BG1060" s="291"/>
      <c r="BH1060" s="291"/>
      <c r="BI1060" s="291"/>
      <c r="BJ1060" s="291"/>
      <c r="BK1060" s="291"/>
      <c r="BL1060" s="291"/>
      <c r="BM1060" s="291"/>
      <c r="BN1060" s="291"/>
      <c r="BO1060" s="291"/>
      <c r="BP1060" s="291"/>
      <c r="BQ1060" s="291"/>
      <c r="BR1060" s="291"/>
      <c r="BS1060" s="291"/>
      <c r="BT1060" s="291"/>
      <c r="BU1060" s="291"/>
      <c r="BV1060" s="291"/>
      <c r="BW1060" s="291"/>
      <c r="BX1060" s="291"/>
      <c r="BY1060" s="291"/>
      <c r="BZ1060" s="291"/>
      <c r="CA1060" s="291"/>
      <c r="CB1060" s="291"/>
      <c r="CC1060" s="291"/>
      <c r="CD1060" s="291"/>
      <c r="CE1060" s="291"/>
      <c r="CF1060" s="291"/>
      <c r="CG1060" s="291"/>
      <c r="CH1060" s="291"/>
      <c r="CI1060" s="291"/>
      <c r="CJ1060" s="291"/>
      <c r="CK1060" s="291"/>
      <c r="CL1060" s="291"/>
      <c r="CM1060" s="291"/>
      <c r="CN1060" s="291"/>
      <c r="CO1060" s="291"/>
      <c r="CP1060" s="291"/>
      <c r="CQ1060" s="291"/>
      <c r="CR1060" s="291"/>
      <c r="CS1060" s="291"/>
      <c r="CT1060" s="291"/>
      <c r="CU1060" s="291"/>
      <c r="CV1060" s="291"/>
      <c r="CW1060" s="291"/>
      <c r="CX1060" s="291"/>
      <c r="CY1060" s="291"/>
      <c r="CZ1060" s="291"/>
      <c r="DA1060" s="291"/>
      <c r="DB1060" s="291"/>
      <c r="DC1060" s="291"/>
      <c r="DD1060" s="291"/>
      <c r="DE1060" s="291"/>
      <c r="DF1060" s="291"/>
      <c r="DG1060" s="291"/>
      <c r="DH1060" s="291"/>
      <c r="DI1060" s="291"/>
      <c r="DJ1060" s="291"/>
      <c r="DK1060" s="291"/>
      <c r="DL1060" s="291"/>
      <c r="DM1060" s="291"/>
      <c r="DN1060" s="291"/>
      <c r="DO1060" s="291"/>
      <c r="DP1060" s="291"/>
      <c r="DQ1060" s="291"/>
      <c r="DR1060" s="291"/>
      <c r="DS1060" s="291"/>
      <c r="DT1060" s="291"/>
      <c r="DU1060" s="291"/>
      <c r="DV1060" s="291"/>
      <c r="DW1060" s="291"/>
      <c r="DX1060" s="291"/>
      <c r="DY1060" s="291"/>
      <c r="DZ1060" s="291"/>
      <c r="EA1060" s="291"/>
      <c r="EB1060" s="291"/>
      <c r="EC1060" s="291"/>
      <c r="ED1060" s="291"/>
      <c r="EE1060" s="291"/>
      <c r="EF1060" s="291"/>
      <c r="EG1060" s="291"/>
      <c r="EH1060" s="291"/>
      <c r="EI1060" s="291"/>
      <c r="EJ1060" s="291"/>
      <c r="EK1060" s="291"/>
      <c r="EL1060" s="291"/>
      <c r="EM1060" s="291"/>
      <c r="EN1060" s="291"/>
      <c r="EO1060" s="291"/>
      <c r="EP1060" s="291"/>
      <c r="EQ1060" s="291"/>
      <c r="ER1060" s="291"/>
      <c r="ES1060" s="291"/>
      <c r="ET1060" s="291"/>
      <c r="EU1060" s="291"/>
      <c r="EV1060" s="291"/>
      <c r="EW1060" s="291"/>
      <c r="EX1060" s="291"/>
      <c r="EY1060" s="291"/>
      <c r="EZ1060" s="291"/>
      <c r="FA1060" s="291"/>
    </row>
    <row r="1061" spans="1:157" s="292" customFormat="1" ht="20.25" customHeight="1">
      <c r="A1061" s="291"/>
      <c r="H1061" s="437"/>
      <c r="I1061" s="437"/>
      <c r="J1061" s="437"/>
      <c r="K1061" s="437"/>
      <c r="N1061" s="438"/>
      <c r="O1061" s="291"/>
      <c r="P1061" s="291"/>
      <c r="Q1061" s="291"/>
      <c r="R1061" s="291"/>
      <c r="S1061" s="291"/>
      <c r="T1061" s="291"/>
      <c r="U1061" s="291"/>
      <c r="V1061" s="291"/>
      <c r="W1061" s="291"/>
      <c r="X1061" s="291"/>
      <c r="Y1061" s="291"/>
      <c r="Z1061" s="291"/>
      <c r="AA1061" s="291"/>
      <c r="AB1061" s="291"/>
      <c r="AC1061" s="291"/>
      <c r="AD1061" s="291"/>
      <c r="AE1061" s="291"/>
      <c r="AF1061" s="291"/>
      <c r="AG1061" s="291"/>
      <c r="AH1061" s="291"/>
      <c r="AI1061" s="291"/>
      <c r="AJ1061" s="291"/>
      <c r="AK1061" s="291"/>
      <c r="AL1061" s="291"/>
      <c r="AM1061" s="291"/>
      <c r="AN1061" s="291"/>
      <c r="AO1061" s="291"/>
      <c r="AP1061" s="291"/>
      <c r="AQ1061" s="291"/>
      <c r="AR1061" s="291"/>
      <c r="AS1061" s="291"/>
      <c r="AT1061" s="291"/>
      <c r="AU1061" s="291"/>
      <c r="AV1061" s="291"/>
      <c r="AW1061" s="291"/>
      <c r="AX1061" s="291"/>
      <c r="AY1061" s="291"/>
      <c r="AZ1061" s="291"/>
      <c r="BA1061" s="291"/>
      <c r="BB1061" s="291"/>
      <c r="BC1061" s="291"/>
      <c r="BD1061" s="291"/>
      <c r="BE1061" s="291"/>
      <c r="BF1061" s="291"/>
      <c r="BG1061" s="291"/>
      <c r="BH1061" s="291"/>
      <c r="BI1061" s="291"/>
      <c r="BJ1061" s="291"/>
      <c r="BK1061" s="291"/>
      <c r="BL1061" s="291"/>
      <c r="BM1061" s="291"/>
      <c r="BN1061" s="291"/>
      <c r="BO1061" s="291"/>
      <c r="BP1061" s="291"/>
      <c r="BQ1061" s="291"/>
      <c r="BR1061" s="291"/>
      <c r="BS1061" s="291"/>
      <c r="BT1061" s="291"/>
      <c r="BU1061" s="291"/>
      <c r="BV1061" s="291"/>
      <c r="BW1061" s="291"/>
      <c r="BX1061" s="291"/>
      <c r="BY1061" s="291"/>
      <c r="BZ1061" s="291"/>
      <c r="CA1061" s="291"/>
      <c r="CB1061" s="291"/>
      <c r="CC1061" s="291"/>
      <c r="CD1061" s="291"/>
      <c r="CE1061" s="291"/>
      <c r="CF1061" s="291"/>
      <c r="CG1061" s="291"/>
      <c r="CH1061" s="291"/>
      <c r="CI1061" s="291"/>
      <c r="CJ1061" s="291"/>
      <c r="CK1061" s="291"/>
      <c r="CL1061" s="291"/>
      <c r="CM1061" s="291"/>
      <c r="CN1061" s="291"/>
      <c r="CO1061" s="291"/>
      <c r="CP1061" s="291"/>
      <c r="CQ1061" s="291"/>
      <c r="CR1061" s="291"/>
      <c r="CS1061" s="291"/>
      <c r="CT1061" s="291"/>
      <c r="CU1061" s="291"/>
      <c r="CV1061" s="291"/>
      <c r="CW1061" s="291"/>
      <c r="CX1061" s="291"/>
      <c r="CY1061" s="291"/>
      <c r="CZ1061" s="291"/>
      <c r="DA1061" s="291"/>
      <c r="DB1061" s="291"/>
      <c r="DC1061" s="291"/>
      <c r="DD1061" s="291"/>
      <c r="DE1061" s="291"/>
      <c r="DF1061" s="291"/>
      <c r="DG1061" s="291"/>
      <c r="DH1061" s="291"/>
      <c r="DI1061" s="291"/>
      <c r="DJ1061" s="291"/>
      <c r="DK1061" s="291"/>
      <c r="DL1061" s="291"/>
      <c r="DM1061" s="291"/>
      <c r="DN1061" s="291"/>
      <c r="DO1061" s="291"/>
      <c r="DP1061" s="291"/>
      <c r="DQ1061" s="291"/>
      <c r="DR1061" s="291"/>
      <c r="DS1061" s="291"/>
      <c r="DT1061" s="291"/>
      <c r="DU1061" s="291"/>
      <c r="DV1061" s="291"/>
      <c r="DW1061" s="291"/>
      <c r="DX1061" s="291"/>
      <c r="DY1061" s="291"/>
      <c r="DZ1061" s="291"/>
      <c r="EA1061" s="291"/>
      <c r="EB1061" s="291"/>
      <c r="EC1061" s="291"/>
      <c r="ED1061" s="291"/>
      <c r="EE1061" s="291"/>
      <c r="EF1061" s="291"/>
      <c r="EG1061" s="291"/>
      <c r="EH1061" s="291"/>
      <c r="EI1061" s="291"/>
      <c r="EJ1061" s="291"/>
      <c r="EK1061" s="291"/>
      <c r="EL1061" s="291"/>
      <c r="EM1061" s="291"/>
      <c r="EN1061" s="291"/>
      <c r="EO1061" s="291"/>
      <c r="EP1061" s="291"/>
      <c r="EQ1061" s="291"/>
      <c r="ER1061" s="291"/>
      <c r="ES1061" s="291"/>
      <c r="ET1061" s="291"/>
      <c r="EU1061" s="291"/>
      <c r="EV1061" s="291"/>
      <c r="EW1061" s="291"/>
      <c r="EX1061" s="291"/>
      <c r="EY1061" s="291"/>
      <c r="EZ1061" s="291"/>
      <c r="FA1061" s="291"/>
    </row>
    <row r="1062" spans="1:157" s="292" customFormat="1" ht="20.25" customHeight="1">
      <c r="A1062" s="291"/>
      <c r="H1062" s="437"/>
      <c r="I1062" s="437"/>
      <c r="J1062" s="437"/>
      <c r="K1062" s="437"/>
      <c r="N1062" s="438"/>
      <c r="O1062" s="291"/>
      <c r="P1062" s="291"/>
      <c r="Q1062" s="291"/>
      <c r="R1062" s="291"/>
      <c r="S1062" s="291"/>
      <c r="T1062" s="291"/>
      <c r="U1062" s="291"/>
      <c r="V1062" s="291"/>
      <c r="W1062" s="291"/>
      <c r="X1062" s="291"/>
      <c r="Y1062" s="291"/>
      <c r="Z1062" s="291"/>
      <c r="AA1062" s="291"/>
      <c r="AB1062" s="291"/>
      <c r="AC1062" s="291"/>
      <c r="AD1062" s="291"/>
      <c r="AE1062" s="291"/>
      <c r="AF1062" s="291"/>
      <c r="AG1062" s="291"/>
      <c r="AH1062" s="291"/>
      <c r="AI1062" s="291"/>
      <c r="AJ1062" s="291"/>
      <c r="AK1062" s="291"/>
      <c r="AL1062" s="291"/>
      <c r="AM1062" s="291"/>
      <c r="AN1062" s="291"/>
      <c r="AO1062" s="291"/>
      <c r="AP1062" s="291"/>
      <c r="AQ1062" s="291"/>
      <c r="AR1062" s="291"/>
      <c r="AS1062" s="291"/>
      <c r="AT1062" s="291"/>
      <c r="AU1062" s="291"/>
      <c r="AV1062" s="291"/>
      <c r="AW1062" s="291"/>
      <c r="AX1062" s="291"/>
      <c r="AY1062" s="291"/>
      <c r="AZ1062" s="291"/>
      <c r="BA1062" s="291"/>
      <c r="BB1062" s="291"/>
      <c r="BC1062" s="291"/>
      <c r="BD1062" s="291"/>
      <c r="BE1062" s="291"/>
      <c r="BF1062" s="291"/>
      <c r="BG1062" s="291"/>
      <c r="BH1062" s="291"/>
      <c r="BI1062" s="291"/>
      <c r="BJ1062" s="291"/>
      <c r="BK1062" s="291"/>
      <c r="BL1062" s="291"/>
      <c r="BM1062" s="291"/>
      <c r="BN1062" s="291"/>
      <c r="BO1062" s="291"/>
      <c r="BP1062" s="291"/>
      <c r="BQ1062" s="291"/>
      <c r="BR1062" s="291"/>
      <c r="BS1062" s="291"/>
      <c r="BT1062" s="291"/>
      <c r="BU1062" s="291"/>
      <c r="BV1062" s="291"/>
      <c r="BW1062" s="291"/>
      <c r="BX1062" s="291"/>
      <c r="BY1062" s="291"/>
      <c r="BZ1062" s="291"/>
      <c r="CA1062" s="291"/>
      <c r="CB1062" s="291"/>
      <c r="CC1062" s="291"/>
      <c r="CD1062" s="291"/>
      <c r="CE1062" s="291"/>
      <c r="CF1062" s="291"/>
      <c r="CG1062" s="291"/>
      <c r="CH1062" s="291"/>
      <c r="CI1062" s="291"/>
      <c r="CJ1062" s="291"/>
      <c r="CK1062" s="291"/>
      <c r="CL1062" s="291"/>
      <c r="CM1062" s="291"/>
      <c r="CN1062" s="291"/>
      <c r="CO1062" s="291"/>
      <c r="CP1062" s="291"/>
      <c r="CQ1062" s="291"/>
      <c r="CR1062" s="291"/>
      <c r="CS1062" s="291"/>
      <c r="CT1062" s="291"/>
      <c r="CU1062" s="291"/>
      <c r="CV1062" s="291"/>
      <c r="CW1062" s="291"/>
      <c r="CX1062" s="291"/>
      <c r="CY1062" s="291"/>
      <c r="CZ1062" s="291"/>
      <c r="DA1062" s="291"/>
      <c r="DB1062" s="291"/>
      <c r="DC1062" s="291"/>
      <c r="DD1062" s="291"/>
      <c r="DE1062" s="291"/>
      <c r="DF1062" s="291"/>
      <c r="DG1062" s="291"/>
      <c r="DH1062" s="291"/>
      <c r="DI1062" s="291"/>
      <c r="DJ1062" s="291"/>
      <c r="DK1062" s="291"/>
      <c r="DL1062" s="291"/>
      <c r="DM1062" s="291"/>
      <c r="DN1062" s="291"/>
      <c r="DO1062" s="291"/>
      <c r="DP1062" s="291"/>
      <c r="DQ1062" s="291"/>
      <c r="DR1062" s="291"/>
      <c r="DS1062" s="291"/>
      <c r="DT1062" s="291"/>
      <c r="DU1062" s="291"/>
      <c r="DV1062" s="291"/>
      <c r="DW1062" s="291"/>
      <c r="DX1062" s="291"/>
      <c r="DY1062" s="291"/>
      <c r="DZ1062" s="291"/>
      <c r="EA1062" s="291"/>
      <c r="EB1062" s="291"/>
      <c r="EC1062" s="291"/>
      <c r="ED1062" s="291"/>
      <c r="EE1062" s="291"/>
      <c r="EF1062" s="291"/>
      <c r="EG1062" s="291"/>
      <c r="EH1062" s="291"/>
      <c r="EI1062" s="291"/>
      <c r="EJ1062" s="291"/>
      <c r="EK1062" s="291"/>
      <c r="EL1062" s="291"/>
      <c r="EM1062" s="291"/>
      <c r="EN1062" s="291"/>
      <c r="EO1062" s="291"/>
      <c r="EP1062" s="291"/>
      <c r="EQ1062" s="291"/>
      <c r="ER1062" s="291"/>
      <c r="ES1062" s="291"/>
      <c r="ET1062" s="291"/>
      <c r="EU1062" s="291"/>
      <c r="EV1062" s="291"/>
      <c r="EW1062" s="291"/>
      <c r="EX1062" s="291"/>
      <c r="EY1062" s="291"/>
      <c r="EZ1062" s="291"/>
      <c r="FA1062" s="291"/>
    </row>
    <row r="1063" spans="1:157" s="292" customFormat="1" ht="20.25" customHeight="1">
      <c r="A1063" s="291"/>
      <c r="H1063" s="437"/>
      <c r="I1063" s="437"/>
      <c r="J1063" s="437"/>
      <c r="K1063" s="437"/>
      <c r="N1063" s="438"/>
      <c r="O1063" s="291"/>
      <c r="P1063" s="291"/>
      <c r="Q1063" s="291"/>
      <c r="R1063" s="291"/>
      <c r="S1063" s="291"/>
      <c r="T1063" s="291"/>
      <c r="U1063" s="291"/>
      <c r="V1063" s="291"/>
      <c r="W1063" s="291"/>
      <c r="X1063" s="291"/>
      <c r="Y1063" s="291"/>
      <c r="Z1063" s="291"/>
      <c r="AA1063" s="291"/>
      <c r="AB1063" s="291"/>
      <c r="AC1063" s="291"/>
      <c r="AD1063" s="291"/>
      <c r="AE1063" s="291"/>
      <c r="AF1063" s="291"/>
      <c r="AG1063" s="291"/>
      <c r="AH1063" s="291"/>
      <c r="AI1063" s="291"/>
      <c r="AJ1063" s="291"/>
      <c r="AK1063" s="291"/>
      <c r="AL1063" s="291"/>
      <c r="AM1063" s="291"/>
      <c r="AN1063" s="291"/>
      <c r="AO1063" s="291"/>
      <c r="AP1063" s="291"/>
      <c r="AQ1063" s="291"/>
      <c r="AR1063" s="291"/>
      <c r="AS1063" s="291"/>
      <c r="AT1063" s="291"/>
      <c r="AU1063" s="291"/>
      <c r="AV1063" s="291"/>
      <c r="AW1063" s="291"/>
      <c r="AX1063" s="291"/>
      <c r="AY1063" s="291"/>
      <c r="AZ1063" s="291"/>
      <c r="BA1063" s="291"/>
      <c r="BB1063" s="291"/>
      <c r="BC1063" s="291"/>
      <c r="BD1063" s="291"/>
      <c r="BE1063" s="291"/>
      <c r="BF1063" s="291"/>
      <c r="BG1063" s="291"/>
      <c r="BH1063" s="291"/>
      <c r="BI1063" s="291"/>
      <c r="BJ1063" s="291"/>
      <c r="BK1063" s="291"/>
      <c r="BL1063" s="291"/>
      <c r="BM1063" s="291"/>
      <c r="BN1063" s="291"/>
      <c r="BO1063" s="291"/>
      <c r="BP1063" s="291"/>
      <c r="BQ1063" s="291"/>
      <c r="BR1063" s="291"/>
      <c r="BS1063" s="291"/>
      <c r="BT1063" s="291"/>
      <c r="BU1063" s="291"/>
      <c r="BV1063" s="291"/>
      <c r="BW1063" s="291"/>
      <c r="BX1063" s="291"/>
      <c r="BY1063" s="291"/>
      <c r="BZ1063" s="291"/>
      <c r="CA1063" s="291"/>
      <c r="CB1063" s="291"/>
      <c r="CC1063" s="291"/>
      <c r="CD1063" s="291"/>
      <c r="CE1063" s="291"/>
      <c r="CF1063" s="291"/>
      <c r="CG1063" s="291"/>
      <c r="CH1063" s="291"/>
      <c r="CI1063" s="291"/>
      <c r="CJ1063" s="291"/>
      <c r="CK1063" s="291"/>
      <c r="CL1063" s="291"/>
      <c r="CM1063" s="291"/>
      <c r="CN1063" s="291"/>
      <c r="CO1063" s="291"/>
      <c r="CP1063" s="291"/>
      <c r="CQ1063" s="291"/>
      <c r="CR1063" s="291"/>
      <c r="CS1063" s="291"/>
      <c r="CT1063" s="291"/>
      <c r="CU1063" s="291"/>
      <c r="CV1063" s="291"/>
      <c r="CW1063" s="291"/>
      <c r="CX1063" s="291"/>
      <c r="CY1063" s="291"/>
      <c r="CZ1063" s="291"/>
      <c r="DA1063" s="291"/>
      <c r="DB1063" s="291"/>
      <c r="DC1063" s="291"/>
      <c r="DD1063" s="291"/>
      <c r="DE1063" s="291"/>
      <c r="DF1063" s="291"/>
      <c r="DG1063" s="291"/>
      <c r="DH1063" s="291"/>
      <c r="DI1063" s="291"/>
      <c r="DJ1063" s="291"/>
      <c r="DK1063" s="291"/>
      <c r="DL1063" s="291"/>
      <c r="DM1063" s="291"/>
      <c r="DN1063" s="291"/>
      <c r="DO1063" s="291"/>
      <c r="DP1063" s="291"/>
      <c r="DQ1063" s="291"/>
      <c r="DR1063" s="291"/>
      <c r="DS1063" s="291"/>
      <c r="DT1063" s="291"/>
      <c r="DU1063" s="291"/>
      <c r="DV1063" s="291"/>
      <c r="DW1063" s="291"/>
      <c r="DX1063" s="291"/>
      <c r="DY1063" s="291"/>
      <c r="DZ1063" s="291"/>
      <c r="EA1063" s="291"/>
      <c r="EB1063" s="291"/>
      <c r="EC1063" s="291"/>
      <c r="ED1063" s="291"/>
      <c r="EE1063" s="291"/>
      <c r="EF1063" s="291"/>
      <c r="EG1063" s="291"/>
      <c r="EH1063" s="291"/>
      <c r="EI1063" s="291"/>
      <c r="EJ1063" s="291"/>
      <c r="EK1063" s="291"/>
      <c r="EL1063" s="291"/>
      <c r="EM1063" s="291"/>
      <c r="EN1063" s="291"/>
      <c r="EO1063" s="291"/>
      <c r="EP1063" s="291"/>
      <c r="EQ1063" s="291"/>
      <c r="ER1063" s="291"/>
      <c r="ES1063" s="291"/>
      <c r="ET1063" s="291"/>
      <c r="EU1063" s="291"/>
      <c r="EV1063" s="291"/>
      <c r="EW1063" s="291"/>
      <c r="EX1063" s="291"/>
      <c r="EY1063" s="291"/>
      <c r="EZ1063" s="291"/>
      <c r="FA1063" s="291"/>
    </row>
    <row r="1064" spans="1:157" s="292" customFormat="1" ht="20.25" customHeight="1">
      <c r="A1064" s="291"/>
      <c r="H1064" s="437"/>
      <c r="I1064" s="437"/>
      <c r="J1064" s="437"/>
      <c r="K1064" s="437"/>
      <c r="N1064" s="438"/>
      <c r="O1064" s="291"/>
      <c r="P1064" s="291"/>
      <c r="Q1064" s="291"/>
      <c r="R1064" s="291"/>
      <c r="S1064" s="291"/>
      <c r="T1064" s="291"/>
      <c r="U1064" s="291"/>
      <c r="V1064" s="291"/>
      <c r="W1064" s="291"/>
      <c r="X1064" s="291"/>
      <c r="Y1064" s="291"/>
      <c r="Z1064" s="291"/>
      <c r="AA1064" s="291"/>
      <c r="AB1064" s="291"/>
      <c r="AC1064" s="291"/>
      <c r="AD1064" s="291"/>
      <c r="AE1064" s="291"/>
      <c r="AF1064" s="291"/>
      <c r="AG1064" s="291"/>
      <c r="AH1064" s="291"/>
      <c r="AI1064" s="291"/>
      <c r="AJ1064" s="291"/>
      <c r="AK1064" s="291"/>
      <c r="AL1064" s="291"/>
      <c r="AM1064" s="291"/>
      <c r="AN1064" s="291"/>
      <c r="AO1064" s="291"/>
      <c r="AP1064" s="291"/>
      <c r="AQ1064" s="291"/>
      <c r="AR1064" s="291"/>
      <c r="AS1064" s="291"/>
      <c r="AT1064" s="291"/>
      <c r="AU1064" s="291"/>
      <c r="AV1064" s="291"/>
      <c r="AW1064" s="291"/>
      <c r="AX1064" s="291"/>
      <c r="AY1064" s="291"/>
      <c r="AZ1064" s="291"/>
      <c r="BA1064" s="291"/>
      <c r="BB1064" s="291"/>
      <c r="BC1064" s="291"/>
      <c r="BD1064" s="291"/>
      <c r="BE1064" s="291"/>
      <c r="BF1064" s="291"/>
      <c r="BG1064" s="291"/>
      <c r="BH1064" s="291"/>
      <c r="BI1064" s="291"/>
      <c r="BJ1064" s="291"/>
      <c r="BK1064" s="291"/>
      <c r="BL1064" s="291"/>
      <c r="BM1064" s="291"/>
      <c r="BN1064" s="291"/>
      <c r="BO1064" s="291"/>
      <c r="BP1064" s="291"/>
      <c r="BQ1064" s="291"/>
      <c r="BR1064" s="291"/>
      <c r="BS1064" s="291"/>
      <c r="BT1064" s="291"/>
      <c r="BU1064" s="291"/>
      <c r="BV1064" s="291"/>
      <c r="BW1064" s="291"/>
      <c r="BX1064" s="291"/>
      <c r="BY1064" s="291"/>
      <c r="BZ1064" s="291"/>
      <c r="CA1064" s="291"/>
      <c r="CB1064" s="291"/>
      <c r="CC1064" s="291"/>
      <c r="CD1064" s="291"/>
      <c r="CE1064" s="291"/>
      <c r="CF1064" s="291"/>
      <c r="CG1064" s="291"/>
      <c r="CH1064" s="291"/>
      <c r="CI1064" s="291"/>
      <c r="CJ1064" s="291"/>
      <c r="CK1064" s="291"/>
      <c r="CL1064" s="291"/>
      <c r="CM1064" s="291"/>
      <c r="CN1064" s="291"/>
      <c r="CO1064" s="291"/>
      <c r="CP1064" s="291"/>
      <c r="CQ1064" s="291"/>
      <c r="CR1064" s="291"/>
      <c r="CS1064" s="291"/>
      <c r="CT1064" s="291"/>
      <c r="CU1064" s="291"/>
      <c r="CV1064" s="291"/>
      <c r="CW1064" s="291"/>
      <c r="CX1064" s="291"/>
      <c r="CY1064" s="291"/>
      <c r="CZ1064" s="291"/>
      <c r="DA1064" s="291"/>
      <c r="DB1064" s="291"/>
      <c r="DC1064" s="291"/>
      <c r="DD1064" s="291"/>
      <c r="DE1064" s="291"/>
      <c r="DF1064" s="291"/>
      <c r="DG1064" s="291"/>
      <c r="DH1064" s="291"/>
      <c r="DI1064" s="291"/>
      <c r="DJ1064" s="291"/>
      <c r="DK1064" s="291"/>
      <c r="DL1064" s="291"/>
      <c r="DM1064" s="291"/>
      <c r="DN1064" s="291"/>
      <c r="DO1064" s="291"/>
      <c r="DP1064" s="291"/>
      <c r="DQ1064" s="291"/>
      <c r="DR1064" s="291"/>
      <c r="DS1064" s="291"/>
      <c r="DT1064" s="291"/>
      <c r="DU1064" s="291"/>
      <c r="DV1064" s="291"/>
      <c r="DW1064" s="291"/>
      <c r="DX1064" s="291"/>
      <c r="DY1064" s="291"/>
      <c r="DZ1064" s="291"/>
      <c r="EA1064" s="291"/>
      <c r="EB1064" s="291"/>
      <c r="EC1064" s="291"/>
      <c r="ED1064" s="291"/>
      <c r="EE1064" s="291"/>
      <c r="EF1064" s="291"/>
      <c r="EG1064" s="291"/>
      <c r="EH1064" s="291"/>
      <c r="EI1064" s="291"/>
      <c r="EJ1064" s="291"/>
      <c r="EK1064" s="291"/>
      <c r="EL1064" s="291"/>
      <c r="EM1064" s="291"/>
      <c r="EN1064" s="291"/>
      <c r="EO1064" s="291"/>
      <c r="EP1064" s="291"/>
      <c r="EQ1064" s="291"/>
      <c r="ER1064" s="291"/>
      <c r="ES1064" s="291"/>
      <c r="ET1064" s="291"/>
      <c r="EU1064" s="291"/>
      <c r="EV1064" s="291"/>
      <c r="EW1064" s="291"/>
      <c r="EX1064" s="291"/>
      <c r="EY1064" s="291"/>
      <c r="EZ1064" s="291"/>
      <c r="FA1064" s="291"/>
    </row>
    <row r="1065" spans="1:157" s="292" customFormat="1" ht="20.25" customHeight="1">
      <c r="A1065" s="291"/>
      <c r="H1065" s="437"/>
      <c r="I1065" s="437"/>
      <c r="J1065" s="437"/>
      <c r="K1065" s="437"/>
      <c r="N1065" s="438"/>
      <c r="O1065" s="291"/>
      <c r="P1065" s="291"/>
      <c r="Q1065" s="291"/>
      <c r="R1065" s="291"/>
      <c r="S1065" s="291"/>
      <c r="T1065" s="291"/>
      <c r="U1065" s="291"/>
      <c r="V1065" s="291"/>
      <c r="W1065" s="291"/>
      <c r="X1065" s="291"/>
      <c r="Y1065" s="291"/>
      <c r="Z1065" s="291"/>
      <c r="AA1065" s="291"/>
      <c r="AB1065" s="291"/>
      <c r="AC1065" s="291"/>
      <c r="AD1065" s="291"/>
      <c r="AE1065" s="291"/>
      <c r="AF1065" s="291"/>
      <c r="AG1065" s="291"/>
      <c r="AH1065" s="291"/>
      <c r="AI1065" s="291"/>
      <c r="AJ1065" s="291"/>
      <c r="AK1065" s="291"/>
      <c r="AL1065" s="291"/>
      <c r="AM1065" s="291"/>
      <c r="AN1065" s="291"/>
      <c r="AO1065" s="291"/>
      <c r="AP1065" s="291"/>
      <c r="AQ1065" s="291"/>
      <c r="AR1065" s="291"/>
      <c r="AS1065" s="291"/>
      <c r="AT1065" s="291"/>
      <c r="AU1065" s="291"/>
      <c r="AV1065" s="291"/>
      <c r="AW1065" s="291"/>
      <c r="AX1065" s="291"/>
      <c r="AY1065" s="291"/>
      <c r="AZ1065" s="291"/>
      <c r="BA1065" s="291"/>
      <c r="BB1065" s="291"/>
      <c r="BC1065" s="291"/>
      <c r="BD1065" s="291"/>
      <c r="BE1065" s="291"/>
      <c r="BF1065" s="291"/>
      <c r="BG1065" s="291"/>
      <c r="BH1065" s="291"/>
      <c r="BI1065" s="291"/>
      <c r="BJ1065" s="291"/>
      <c r="BK1065" s="291"/>
      <c r="BL1065" s="291"/>
      <c r="BM1065" s="291"/>
      <c r="BN1065" s="291"/>
      <c r="BO1065" s="291"/>
      <c r="BP1065" s="291"/>
      <c r="BQ1065" s="291"/>
      <c r="BR1065" s="291"/>
      <c r="BS1065" s="291"/>
      <c r="BT1065" s="291"/>
      <c r="BU1065" s="291"/>
      <c r="BV1065" s="291"/>
      <c r="BW1065" s="291"/>
      <c r="BX1065" s="291"/>
      <c r="BY1065" s="291"/>
      <c r="BZ1065" s="291"/>
      <c r="CA1065" s="291"/>
      <c r="CB1065" s="291"/>
      <c r="CC1065" s="291"/>
      <c r="CD1065" s="291"/>
      <c r="CE1065" s="291"/>
      <c r="CF1065" s="291"/>
      <c r="CG1065" s="291"/>
      <c r="CH1065" s="291"/>
      <c r="CI1065" s="291"/>
      <c r="CJ1065" s="291"/>
      <c r="CK1065" s="291"/>
      <c r="CL1065" s="291"/>
      <c r="CM1065" s="291"/>
      <c r="CN1065" s="291"/>
      <c r="CO1065" s="291"/>
      <c r="CP1065" s="291"/>
      <c r="CQ1065" s="291"/>
      <c r="CR1065" s="291"/>
      <c r="CS1065" s="291"/>
      <c r="CT1065" s="291"/>
      <c r="CU1065" s="291"/>
      <c r="CV1065" s="291"/>
      <c r="CW1065" s="291"/>
      <c r="CX1065" s="291"/>
      <c r="CY1065" s="291"/>
      <c r="CZ1065" s="291"/>
      <c r="DA1065" s="291"/>
      <c r="DB1065" s="291"/>
      <c r="DC1065" s="291"/>
      <c r="DD1065" s="291"/>
      <c r="DE1065" s="291"/>
      <c r="DF1065" s="291"/>
      <c r="DG1065" s="291"/>
      <c r="DH1065" s="291"/>
      <c r="DI1065" s="291"/>
      <c r="DJ1065" s="291"/>
      <c r="DK1065" s="291"/>
      <c r="DL1065" s="291"/>
      <c r="DM1065" s="291"/>
      <c r="DN1065" s="291"/>
      <c r="DO1065" s="291"/>
      <c r="DP1065" s="291"/>
      <c r="DQ1065" s="291"/>
      <c r="DR1065" s="291"/>
      <c r="DS1065" s="291"/>
      <c r="DT1065" s="291"/>
      <c r="DU1065" s="291"/>
      <c r="DV1065" s="291"/>
      <c r="DW1065" s="291"/>
      <c r="DX1065" s="291"/>
      <c r="DY1065" s="291"/>
      <c r="DZ1065" s="291"/>
      <c r="EA1065" s="291"/>
      <c r="EB1065" s="291"/>
      <c r="EC1065" s="291"/>
      <c r="ED1065" s="291"/>
      <c r="EE1065" s="291"/>
      <c r="EF1065" s="291"/>
      <c r="EG1065" s="291"/>
      <c r="EH1065" s="291"/>
      <c r="EI1065" s="291"/>
      <c r="EJ1065" s="291"/>
      <c r="EK1065" s="291"/>
      <c r="EL1065" s="291"/>
      <c r="EM1065" s="291"/>
      <c r="EN1065" s="291"/>
      <c r="EO1065" s="291"/>
      <c r="EP1065" s="291"/>
      <c r="EQ1065" s="291"/>
      <c r="ER1065" s="291"/>
      <c r="ES1065" s="291"/>
      <c r="ET1065" s="291"/>
      <c r="EU1065" s="291"/>
      <c r="EV1065" s="291"/>
      <c r="EW1065" s="291"/>
      <c r="EX1065" s="291"/>
      <c r="EY1065" s="291"/>
      <c r="EZ1065" s="291"/>
      <c r="FA1065" s="291"/>
    </row>
    <row r="1066" spans="1:157" s="292" customFormat="1" ht="20.25" customHeight="1">
      <c r="A1066" s="291"/>
      <c r="H1066" s="437"/>
      <c r="I1066" s="437"/>
      <c r="J1066" s="437"/>
      <c r="K1066" s="437"/>
      <c r="N1066" s="438"/>
      <c r="O1066" s="291"/>
      <c r="P1066" s="291"/>
      <c r="Q1066" s="291"/>
      <c r="R1066" s="291"/>
      <c r="S1066" s="291"/>
      <c r="T1066" s="291"/>
      <c r="U1066" s="291"/>
      <c r="V1066" s="291"/>
      <c r="W1066" s="291"/>
      <c r="X1066" s="291"/>
      <c r="Y1066" s="291"/>
      <c r="Z1066" s="291"/>
      <c r="AA1066" s="291"/>
      <c r="AB1066" s="291"/>
      <c r="AC1066" s="291"/>
      <c r="AD1066" s="291"/>
      <c r="AE1066" s="291"/>
      <c r="AF1066" s="291"/>
      <c r="AG1066" s="291"/>
      <c r="AH1066" s="291"/>
      <c r="AI1066" s="291"/>
      <c r="AJ1066" s="291"/>
      <c r="AK1066" s="291"/>
      <c r="AL1066" s="291"/>
      <c r="AM1066" s="291"/>
      <c r="AN1066" s="291"/>
      <c r="AO1066" s="291"/>
      <c r="AP1066" s="291"/>
      <c r="AQ1066" s="291"/>
      <c r="AR1066" s="291"/>
      <c r="AS1066" s="291"/>
      <c r="AT1066" s="291"/>
      <c r="AU1066" s="291"/>
      <c r="AV1066" s="291"/>
      <c r="AW1066" s="291"/>
      <c r="AX1066" s="291"/>
      <c r="AY1066" s="291"/>
      <c r="AZ1066" s="291"/>
      <c r="BA1066" s="291"/>
      <c r="BB1066" s="291"/>
      <c r="BC1066" s="291"/>
      <c r="BD1066" s="291"/>
      <c r="BE1066" s="291"/>
      <c r="BF1066" s="291"/>
      <c r="BG1066" s="291"/>
      <c r="BH1066" s="291"/>
      <c r="BI1066" s="291"/>
      <c r="BJ1066" s="291"/>
      <c r="BK1066" s="291"/>
      <c r="BL1066" s="291"/>
      <c r="BM1066" s="291"/>
      <c r="BN1066" s="291"/>
      <c r="BO1066" s="291"/>
      <c r="BP1066" s="291"/>
      <c r="BQ1066" s="291"/>
      <c r="BR1066" s="291"/>
      <c r="BS1066" s="291"/>
      <c r="BT1066" s="291"/>
      <c r="BU1066" s="291"/>
      <c r="BV1066" s="291"/>
      <c r="BW1066" s="291"/>
      <c r="BX1066" s="291"/>
      <c r="BY1066" s="291"/>
      <c r="BZ1066" s="291"/>
      <c r="CA1066" s="291"/>
      <c r="CB1066" s="291"/>
      <c r="CC1066" s="291"/>
      <c r="CD1066" s="291"/>
      <c r="CE1066" s="291"/>
      <c r="CF1066" s="291"/>
      <c r="CG1066" s="291"/>
      <c r="CH1066" s="291"/>
      <c r="CI1066" s="291"/>
      <c r="CJ1066" s="291"/>
      <c r="CK1066" s="291"/>
      <c r="CL1066" s="291"/>
      <c r="CM1066" s="291"/>
      <c r="CN1066" s="291"/>
      <c r="CO1066" s="291"/>
      <c r="CP1066" s="291"/>
      <c r="CQ1066" s="291"/>
      <c r="CR1066" s="291"/>
      <c r="CS1066" s="291"/>
      <c r="CT1066" s="291"/>
      <c r="CU1066" s="291"/>
      <c r="CV1066" s="291"/>
      <c r="CW1066" s="291"/>
      <c r="CX1066" s="291"/>
      <c r="CY1066" s="291"/>
      <c r="CZ1066" s="291"/>
      <c r="DA1066" s="291"/>
      <c r="DB1066" s="291"/>
      <c r="DC1066" s="291"/>
      <c r="DD1066" s="291"/>
      <c r="DE1066" s="291"/>
      <c r="DF1066" s="291"/>
      <c r="DG1066" s="291"/>
      <c r="DH1066" s="291"/>
      <c r="DI1066" s="291"/>
      <c r="DJ1066" s="291"/>
      <c r="DK1066" s="291"/>
      <c r="DL1066" s="291"/>
      <c r="DM1066" s="291"/>
      <c r="DN1066" s="291"/>
      <c r="DO1066" s="291"/>
      <c r="DP1066" s="291"/>
      <c r="DQ1066" s="291"/>
      <c r="DR1066" s="291"/>
      <c r="DS1066" s="291"/>
      <c r="DT1066" s="291"/>
      <c r="DU1066" s="291"/>
      <c r="DV1066" s="291"/>
      <c r="DW1066" s="291"/>
      <c r="DX1066" s="291"/>
      <c r="DY1066" s="291"/>
      <c r="DZ1066" s="291"/>
      <c r="EA1066" s="291"/>
      <c r="EB1066" s="291"/>
      <c r="EC1066" s="291"/>
      <c r="ED1066" s="291"/>
      <c r="EE1066" s="291"/>
      <c r="EF1066" s="291"/>
      <c r="EG1066" s="291"/>
      <c r="EH1066" s="291"/>
      <c r="EI1066" s="291"/>
      <c r="EJ1066" s="291"/>
      <c r="EK1066" s="291"/>
      <c r="EL1066" s="291"/>
      <c r="EM1066" s="291"/>
      <c r="EN1066" s="291"/>
      <c r="EO1066" s="291"/>
      <c r="EP1066" s="291"/>
      <c r="EQ1066" s="291"/>
      <c r="ER1066" s="291"/>
      <c r="ES1066" s="291"/>
      <c r="ET1066" s="291"/>
      <c r="EU1066" s="291"/>
      <c r="EV1066" s="291"/>
      <c r="EW1066" s="291"/>
      <c r="EX1066" s="291"/>
      <c r="EY1066" s="291"/>
      <c r="EZ1066" s="291"/>
      <c r="FA1066" s="291"/>
    </row>
    <row r="1067" spans="1:157" s="292" customFormat="1" ht="20.25" customHeight="1">
      <c r="A1067" s="291"/>
      <c r="H1067" s="437"/>
      <c r="I1067" s="437"/>
      <c r="J1067" s="437"/>
      <c r="K1067" s="437"/>
      <c r="N1067" s="438"/>
      <c r="O1067" s="291"/>
      <c r="P1067" s="291"/>
      <c r="Q1067" s="291"/>
      <c r="R1067" s="291"/>
      <c r="S1067" s="291"/>
      <c r="T1067" s="291"/>
      <c r="U1067" s="291"/>
      <c r="V1067" s="291"/>
      <c r="W1067" s="291"/>
      <c r="X1067" s="291"/>
      <c r="Y1067" s="291"/>
      <c r="Z1067" s="291"/>
      <c r="AA1067" s="291"/>
      <c r="AB1067" s="291"/>
      <c r="AC1067" s="291"/>
      <c r="AD1067" s="291"/>
      <c r="AE1067" s="291"/>
      <c r="AF1067" s="291"/>
      <c r="AG1067" s="291"/>
      <c r="AH1067" s="291"/>
      <c r="AI1067" s="291"/>
      <c r="AJ1067" s="291"/>
      <c r="AK1067" s="291"/>
      <c r="AL1067" s="291"/>
      <c r="AM1067" s="291"/>
      <c r="AN1067" s="291"/>
      <c r="AO1067" s="291"/>
      <c r="AP1067" s="291"/>
      <c r="AQ1067" s="291"/>
      <c r="AR1067" s="291"/>
      <c r="AS1067" s="291"/>
      <c r="AT1067" s="291"/>
      <c r="AU1067" s="291"/>
      <c r="AV1067" s="291"/>
      <c r="AW1067" s="291"/>
      <c r="AX1067" s="291"/>
      <c r="AY1067" s="291"/>
      <c r="AZ1067" s="291"/>
      <c r="BA1067" s="291"/>
      <c r="BB1067" s="291"/>
      <c r="BC1067" s="291"/>
      <c r="BD1067" s="291"/>
      <c r="BE1067" s="291"/>
      <c r="BF1067" s="291"/>
      <c r="BG1067" s="291"/>
      <c r="BH1067" s="291"/>
      <c r="BI1067" s="291"/>
      <c r="BJ1067" s="291"/>
      <c r="BK1067" s="291"/>
      <c r="BL1067" s="291"/>
      <c r="BM1067" s="291"/>
      <c r="BN1067" s="291"/>
      <c r="BO1067" s="291"/>
      <c r="BP1067" s="291"/>
      <c r="BQ1067" s="291"/>
      <c r="BR1067" s="291"/>
      <c r="BS1067" s="291"/>
      <c r="BT1067" s="291"/>
      <c r="BU1067" s="291"/>
      <c r="BV1067" s="291"/>
      <c r="BW1067" s="291"/>
      <c r="BX1067" s="291"/>
      <c r="BY1067" s="291"/>
      <c r="BZ1067" s="291"/>
      <c r="CA1067" s="291"/>
      <c r="CB1067" s="291"/>
      <c r="CC1067" s="291"/>
      <c r="CD1067" s="291"/>
      <c r="CE1067" s="291"/>
      <c r="CF1067" s="291"/>
      <c r="CG1067" s="291"/>
      <c r="CH1067" s="291"/>
      <c r="CI1067" s="291"/>
      <c r="CJ1067" s="291"/>
      <c r="CK1067" s="291"/>
      <c r="CL1067" s="291"/>
      <c r="CM1067" s="291"/>
      <c r="CN1067" s="291"/>
      <c r="CO1067" s="291"/>
      <c r="CP1067" s="291"/>
      <c r="CQ1067" s="291"/>
      <c r="CR1067" s="291"/>
      <c r="CS1067" s="291"/>
      <c r="CT1067" s="291"/>
      <c r="CU1067" s="291"/>
      <c r="CV1067" s="291"/>
      <c r="CW1067" s="291"/>
      <c r="CX1067" s="291"/>
      <c r="CY1067" s="291"/>
      <c r="CZ1067" s="291"/>
      <c r="DA1067" s="291"/>
      <c r="DB1067" s="291"/>
      <c r="DC1067" s="291"/>
      <c r="DD1067" s="291"/>
      <c r="DE1067" s="291"/>
      <c r="DF1067" s="291"/>
      <c r="DG1067" s="291"/>
      <c r="DH1067" s="291"/>
      <c r="DI1067" s="291"/>
      <c r="DJ1067" s="291"/>
      <c r="DK1067" s="291"/>
      <c r="DL1067" s="291"/>
      <c r="DM1067" s="291"/>
      <c r="DN1067" s="291"/>
      <c r="DO1067" s="291"/>
      <c r="DP1067" s="291"/>
      <c r="DQ1067" s="291"/>
      <c r="DR1067" s="291"/>
      <c r="DS1067" s="291"/>
      <c r="DT1067" s="291"/>
      <c r="DU1067" s="291"/>
      <c r="DV1067" s="291"/>
      <c r="DW1067" s="291"/>
      <c r="DX1067" s="291"/>
      <c r="DY1067" s="291"/>
      <c r="DZ1067" s="291"/>
      <c r="EA1067" s="291"/>
      <c r="EB1067" s="291"/>
      <c r="EC1067" s="291"/>
      <c r="ED1067" s="291"/>
      <c r="EE1067" s="291"/>
      <c r="EF1067" s="291"/>
      <c r="EG1067" s="291"/>
      <c r="EH1067" s="291"/>
      <c r="EI1067" s="291"/>
      <c r="EJ1067" s="291"/>
      <c r="EK1067" s="291"/>
      <c r="EL1067" s="291"/>
      <c r="EM1067" s="291"/>
      <c r="EN1067" s="291"/>
      <c r="EO1067" s="291"/>
      <c r="EP1067" s="291"/>
      <c r="EQ1067" s="291"/>
      <c r="ER1067" s="291"/>
      <c r="ES1067" s="291"/>
      <c r="ET1067" s="291"/>
      <c r="EU1067" s="291"/>
      <c r="EV1067" s="291"/>
      <c r="EW1067" s="291"/>
      <c r="EX1067" s="291"/>
      <c r="EY1067" s="291"/>
      <c r="EZ1067" s="291"/>
      <c r="FA1067" s="291"/>
    </row>
    <row r="1068" spans="1:157" s="292" customFormat="1" ht="20.25" customHeight="1">
      <c r="A1068" s="291"/>
      <c r="H1068" s="437"/>
      <c r="I1068" s="437"/>
      <c r="J1068" s="437"/>
      <c r="K1068" s="437"/>
      <c r="N1068" s="438"/>
      <c r="O1068" s="291"/>
      <c r="P1068" s="291"/>
      <c r="Q1068" s="291"/>
      <c r="R1068" s="291"/>
      <c r="S1068" s="291"/>
      <c r="T1068" s="291"/>
      <c r="U1068" s="291"/>
      <c r="V1068" s="291"/>
      <c r="W1068" s="291"/>
      <c r="X1068" s="291"/>
      <c r="Y1068" s="291"/>
      <c r="Z1068" s="291"/>
      <c r="AA1068" s="291"/>
      <c r="AB1068" s="291"/>
      <c r="AC1068" s="291"/>
      <c r="AD1068" s="291"/>
      <c r="AE1068" s="291"/>
      <c r="AF1068" s="291"/>
      <c r="AG1068" s="291"/>
      <c r="AH1068" s="291"/>
      <c r="AI1068" s="291"/>
      <c r="AJ1068" s="291"/>
      <c r="AK1068" s="291"/>
      <c r="AL1068" s="291"/>
      <c r="AM1068" s="291"/>
      <c r="AN1068" s="291"/>
      <c r="AO1068" s="291"/>
      <c r="AP1068" s="291"/>
      <c r="AQ1068" s="291"/>
      <c r="AR1068" s="291"/>
      <c r="AS1068" s="291"/>
      <c r="AT1068" s="291"/>
      <c r="AU1068" s="291"/>
      <c r="AV1068" s="291"/>
      <c r="AW1068" s="291"/>
      <c r="AX1068" s="291"/>
      <c r="AY1068" s="291"/>
      <c r="AZ1068" s="291"/>
      <c r="BA1068" s="291"/>
      <c r="BB1068" s="291"/>
      <c r="BC1068" s="291"/>
      <c r="BD1068" s="291"/>
      <c r="BE1068" s="291"/>
      <c r="BF1068" s="291"/>
      <c r="BG1068" s="291"/>
      <c r="BH1068" s="291"/>
      <c r="BI1068" s="291"/>
      <c r="BJ1068" s="291"/>
      <c r="BK1068" s="291"/>
      <c r="BL1068" s="291"/>
      <c r="BM1068" s="291"/>
      <c r="BN1068" s="291"/>
      <c r="BO1068" s="291"/>
      <c r="BP1068" s="291"/>
      <c r="BQ1068" s="291"/>
      <c r="BR1068" s="291"/>
      <c r="BS1068" s="291"/>
      <c r="BT1068" s="291"/>
      <c r="BU1068" s="291"/>
      <c r="BV1068" s="291"/>
      <c r="BW1068" s="291"/>
      <c r="BX1068" s="291"/>
      <c r="BY1068" s="291"/>
      <c r="BZ1068" s="291"/>
      <c r="CA1068" s="291"/>
      <c r="CB1068" s="291"/>
      <c r="CC1068" s="291"/>
      <c r="CD1068" s="291"/>
      <c r="CE1068" s="291"/>
      <c r="CF1068" s="291"/>
      <c r="CG1068" s="291"/>
      <c r="CH1068" s="291"/>
      <c r="CI1068" s="291"/>
      <c r="CJ1068" s="291"/>
      <c r="CK1068" s="291"/>
      <c r="CL1068" s="291"/>
      <c r="CM1068" s="291"/>
      <c r="CN1068" s="291"/>
      <c r="CO1068" s="291"/>
      <c r="CP1068" s="291"/>
      <c r="CQ1068" s="291"/>
      <c r="CR1068" s="291"/>
      <c r="CS1068" s="291"/>
      <c r="CT1068" s="291"/>
      <c r="CU1068" s="291"/>
      <c r="CV1068" s="291"/>
      <c r="CW1068" s="291"/>
      <c r="CX1068" s="291"/>
      <c r="CY1068" s="291"/>
      <c r="CZ1068" s="291"/>
      <c r="DA1068" s="291"/>
      <c r="DB1068" s="291"/>
      <c r="DC1068" s="291"/>
      <c r="DD1068" s="291"/>
      <c r="DE1068" s="291"/>
      <c r="DF1068" s="291"/>
      <c r="DG1068" s="291"/>
      <c r="DH1068" s="291"/>
      <c r="DI1068" s="291"/>
      <c r="DJ1068" s="291"/>
      <c r="DK1068" s="291"/>
      <c r="DL1068" s="291"/>
      <c r="DM1068" s="291"/>
      <c r="DN1068" s="291"/>
      <c r="DO1068" s="291"/>
      <c r="DP1068" s="291"/>
      <c r="DQ1068" s="291"/>
      <c r="DR1068" s="291"/>
      <c r="DS1068" s="291"/>
      <c r="DT1068" s="291"/>
      <c r="DU1068" s="291"/>
      <c r="DV1068" s="291"/>
      <c r="DW1068" s="291"/>
      <c r="DX1068" s="291"/>
      <c r="DY1068" s="291"/>
      <c r="DZ1068" s="291"/>
      <c r="EA1068" s="291"/>
      <c r="EB1068" s="291"/>
      <c r="EC1068" s="291"/>
      <c r="ED1068" s="291"/>
      <c r="EE1068" s="291"/>
      <c r="EF1068" s="291"/>
      <c r="EG1068" s="291"/>
      <c r="EH1068" s="291"/>
      <c r="EI1068" s="291"/>
      <c r="EJ1068" s="291"/>
      <c r="EK1068" s="291"/>
      <c r="EL1068" s="291"/>
      <c r="EM1068" s="291"/>
      <c r="EN1068" s="291"/>
      <c r="EO1068" s="291"/>
      <c r="EP1068" s="291"/>
      <c r="EQ1068" s="291"/>
      <c r="ER1068" s="291"/>
      <c r="ES1068" s="291"/>
      <c r="ET1068" s="291"/>
      <c r="EU1068" s="291"/>
      <c r="EV1068" s="291"/>
      <c r="EW1068" s="291"/>
      <c r="EX1068" s="291"/>
      <c r="EY1068" s="291"/>
      <c r="EZ1068" s="291"/>
      <c r="FA1068" s="291"/>
    </row>
    <row r="1069" spans="1:157" s="292" customFormat="1" ht="20.25" customHeight="1">
      <c r="A1069" s="291"/>
      <c r="H1069" s="437"/>
      <c r="I1069" s="437"/>
      <c r="J1069" s="437"/>
      <c r="K1069" s="437"/>
      <c r="N1069" s="438"/>
      <c r="O1069" s="291"/>
      <c r="P1069" s="291"/>
      <c r="Q1069" s="291"/>
      <c r="R1069" s="291"/>
      <c r="S1069" s="291"/>
      <c r="T1069" s="291"/>
      <c r="U1069" s="291"/>
      <c r="V1069" s="291"/>
      <c r="W1069" s="291"/>
      <c r="X1069" s="291"/>
      <c r="Y1069" s="291"/>
      <c r="Z1069" s="291"/>
      <c r="AA1069" s="291"/>
      <c r="AB1069" s="291"/>
      <c r="AC1069" s="291"/>
      <c r="AD1069" s="291"/>
      <c r="AE1069" s="291"/>
      <c r="AF1069" s="291"/>
      <c r="AG1069" s="291"/>
      <c r="AH1069" s="291"/>
      <c r="AI1069" s="291"/>
      <c r="AJ1069" s="291"/>
      <c r="AK1069" s="291"/>
      <c r="AL1069" s="291"/>
      <c r="AM1069" s="291"/>
      <c r="AN1069" s="291"/>
      <c r="AO1069" s="291"/>
      <c r="AP1069" s="291"/>
      <c r="AQ1069" s="291"/>
      <c r="AR1069" s="291"/>
      <c r="AS1069" s="291"/>
      <c r="AT1069" s="291"/>
      <c r="AU1069" s="291"/>
      <c r="AV1069" s="291"/>
      <c r="AW1069" s="291"/>
      <c r="AX1069" s="291"/>
      <c r="AY1069" s="291"/>
      <c r="AZ1069" s="291"/>
      <c r="BA1069" s="291"/>
      <c r="BB1069" s="291"/>
      <c r="BC1069" s="291"/>
      <c r="BD1069" s="291"/>
      <c r="BE1069" s="291"/>
      <c r="BF1069" s="291"/>
      <c r="BG1069" s="291"/>
      <c r="BH1069" s="291"/>
      <c r="BI1069" s="291"/>
      <c r="BJ1069" s="291"/>
      <c r="BK1069" s="291"/>
      <c r="BL1069" s="291"/>
      <c r="BM1069" s="291"/>
      <c r="BN1069" s="291"/>
      <c r="BO1069" s="291"/>
      <c r="BP1069" s="291"/>
      <c r="BQ1069" s="291"/>
      <c r="BR1069" s="291"/>
      <c r="BS1069" s="291"/>
      <c r="BT1069" s="291"/>
      <c r="BU1069" s="291"/>
      <c r="BV1069" s="291"/>
      <c r="BW1069" s="291"/>
      <c r="BX1069" s="291"/>
      <c r="BY1069" s="291"/>
      <c r="BZ1069" s="291"/>
      <c r="CA1069" s="291"/>
      <c r="CB1069" s="291"/>
      <c r="CC1069" s="291"/>
      <c r="CD1069" s="291"/>
      <c r="CE1069" s="291"/>
      <c r="CF1069" s="291"/>
      <c r="CG1069" s="291"/>
      <c r="CH1069" s="291"/>
      <c r="CI1069" s="291"/>
      <c r="CJ1069" s="291"/>
      <c r="CK1069" s="291"/>
      <c r="CL1069" s="291"/>
      <c r="CM1069" s="291"/>
      <c r="CN1069" s="291"/>
      <c r="CO1069" s="291"/>
      <c r="CP1069" s="291"/>
      <c r="CQ1069" s="291"/>
      <c r="CR1069" s="291"/>
      <c r="CS1069" s="291"/>
      <c r="CT1069" s="291"/>
      <c r="CU1069" s="291"/>
      <c r="CV1069" s="291"/>
      <c r="CW1069" s="291"/>
      <c r="CX1069" s="291"/>
      <c r="CY1069" s="291"/>
      <c r="CZ1069" s="291"/>
      <c r="DA1069" s="291"/>
      <c r="DB1069" s="291"/>
      <c r="DC1069" s="291"/>
      <c r="DD1069" s="291"/>
      <c r="DE1069" s="291"/>
      <c r="DF1069" s="291"/>
      <c r="DG1069" s="291"/>
      <c r="DH1069" s="291"/>
      <c r="DI1069" s="291"/>
      <c r="DJ1069" s="291"/>
      <c r="DK1069" s="291"/>
      <c r="DL1069" s="291"/>
      <c r="DM1069" s="291"/>
      <c r="DN1069" s="291"/>
      <c r="DO1069" s="291"/>
      <c r="DP1069" s="291"/>
      <c r="DQ1069" s="291"/>
      <c r="DR1069" s="291"/>
      <c r="DS1069" s="291"/>
      <c r="DT1069" s="291"/>
      <c r="DU1069" s="291"/>
      <c r="DV1069" s="291"/>
      <c r="DW1069" s="291"/>
      <c r="DX1069" s="291"/>
      <c r="DY1069" s="291"/>
      <c r="DZ1069" s="291"/>
      <c r="EA1069" s="291"/>
      <c r="EB1069" s="291"/>
      <c r="EC1069" s="291"/>
      <c r="ED1069" s="291"/>
      <c r="EE1069" s="291"/>
      <c r="EF1069" s="291"/>
      <c r="EG1069" s="291"/>
      <c r="EH1069" s="291"/>
      <c r="EI1069" s="291"/>
      <c r="EJ1069" s="291"/>
      <c r="EK1069" s="291"/>
      <c r="EL1069" s="291"/>
      <c r="EM1069" s="291"/>
      <c r="EN1069" s="291"/>
      <c r="EO1069" s="291"/>
      <c r="EP1069" s="291"/>
      <c r="EQ1069" s="291"/>
      <c r="ER1069" s="291"/>
      <c r="ES1069" s="291"/>
      <c r="ET1069" s="291"/>
      <c r="EU1069" s="291"/>
      <c r="EV1069" s="291"/>
      <c r="EW1069" s="291"/>
      <c r="EX1069" s="291"/>
      <c r="EY1069" s="291"/>
      <c r="EZ1069" s="291"/>
      <c r="FA1069" s="291"/>
    </row>
    <row r="1070" spans="1:157" s="292" customFormat="1" ht="20.25" customHeight="1">
      <c r="A1070" s="291"/>
      <c r="H1070" s="437"/>
      <c r="I1070" s="437"/>
      <c r="J1070" s="437"/>
      <c r="K1070" s="437"/>
      <c r="N1070" s="438"/>
      <c r="O1070" s="291"/>
      <c r="P1070" s="291"/>
      <c r="Q1070" s="291"/>
      <c r="R1070" s="291"/>
      <c r="S1070" s="291"/>
      <c r="T1070" s="291"/>
      <c r="U1070" s="291"/>
      <c r="V1070" s="291"/>
      <c r="W1070" s="291"/>
      <c r="X1070" s="291"/>
      <c r="Y1070" s="291"/>
      <c r="Z1070" s="291"/>
      <c r="AA1070" s="291"/>
      <c r="AB1070" s="291"/>
      <c r="AC1070" s="291"/>
      <c r="AD1070" s="291"/>
      <c r="AE1070" s="291"/>
      <c r="AF1070" s="291"/>
      <c r="AG1070" s="291"/>
      <c r="AH1070" s="291"/>
      <c r="AI1070" s="291"/>
      <c r="AJ1070" s="291"/>
      <c r="AK1070" s="291"/>
      <c r="AL1070" s="291"/>
      <c r="AM1070" s="291"/>
      <c r="AN1070" s="291"/>
      <c r="AO1070" s="291"/>
      <c r="AP1070" s="291"/>
      <c r="AQ1070" s="291"/>
      <c r="AR1070" s="291"/>
      <c r="AS1070" s="291"/>
      <c r="AT1070" s="291"/>
      <c r="AU1070" s="291"/>
      <c r="AV1070" s="291"/>
      <c r="AW1070" s="291"/>
      <c r="AX1070" s="291"/>
      <c r="AY1070" s="291"/>
      <c r="AZ1070" s="291"/>
      <c r="BA1070" s="291"/>
      <c r="BB1070" s="291"/>
      <c r="BC1070" s="291"/>
      <c r="BD1070" s="291"/>
      <c r="BE1070" s="291"/>
      <c r="BF1070" s="291"/>
      <c r="BG1070" s="291"/>
      <c r="BH1070" s="291"/>
      <c r="BI1070" s="291"/>
      <c r="BJ1070" s="291"/>
      <c r="BK1070" s="291"/>
      <c r="BL1070" s="291"/>
      <c r="BM1070" s="291"/>
      <c r="BN1070" s="291"/>
      <c r="BO1070" s="291"/>
      <c r="BP1070" s="291"/>
      <c r="BQ1070" s="291"/>
      <c r="BR1070" s="291"/>
      <c r="BS1070" s="291"/>
      <c r="BT1070" s="291"/>
      <c r="BU1070" s="291"/>
      <c r="BV1070" s="291"/>
      <c r="BW1070" s="291"/>
      <c r="BX1070" s="291"/>
      <c r="BY1070" s="291"/>
      <c r="BZ1070" s="291"/>
      <c r="CA1070" s="291"/>
      <c r="CB1070" s="291"/>
      <c r="CC1070" s="291"/>
      <c r="CD1070" s="291"/>
      <c r="CE1070" s="291"/>
      <c r="CF1070" s="291"/>
      <c r="CG1070" s="291"/>
      <c r="CH1070" s="291"/>
      <c r="CI1070" s="291"/>
      <c r="CJ1070" s="291"/>
      <c r="CK1070" s="291"/>
      <c r="CL1070" s="291"/>
      <c r="CM1070" s="291"/>
      <c r="CN1070" s="291"/>
      <c r="CO1070" s="291"/>
      <c r="CP1070" s="291"/>
      <c r="CQ1070" s="291"/>
      <c r="CR1070" s="291"/>
      <c r="CS1070" s="291"/>
      <c r="CT1070" s="291"/>
      <c r="CU1070" s="291"/>
      <c r="CV1070" s="291"/>
      <c r="CW1070" s="291"/>
      <c r="CX1070" s="291"/>
      <c r="CY1070" s="291"/>
      <c r="CZ1070" s="291"/>
      <c r="DA1070" s="291"/>
      <c r="DB1070" s="291"/>
      <c r="DC1070" s="291"/>
      <c r="DD1070" s="291"/>
      <c r="DE1070" s="291"/>
      <c r="DF1070" s="291"/>
      <c r="DG1070" s="291"/>
      <c r="DH1070" s="291"/>
      <c r="DI1070" s="291"/>
      <c r="DJ1070" s="291"/>
      <c r="DK1070" s="291"/>
      <c r="DL1070" s="291"/>
      <c r="DM1070" s="291"/>
      <c r="DN1070" s="291"/>
      <c r="DO1070" s="291"/>
      <c r="DP1070" s="291"/>
      <c r="DQ1070" s="291"/>
      <c r="DR1070" s="291"/>
      <c r="DS1070" s="291"/>
      <c r="DT1070" s="291"/>
      <c r="DU1070" s="291"/>
      <c r="DV1070" s="291"/>
      <c r="DW1070" s="291"/>
      <c r="DX1070" s="291"/>
      <c r="DY1070" s="291"/>
      <c r="DZ1070" s="291"/>
      <c r="EA1070" s="291"/>
      <c r="EB1070" s="291"/>
      <c r="EC1070" s="291"/>
      <c r="ED1070" s="291"/>
      <c r="EE1070" s="291"/>
      <c r="EF1070" s="291"/>
      <c r="EG1070" s="291"/>
      <c r="EH1070" s="291"/>
      <c r="EI1070" s="291"/>
      <c r="EJ1070" s="291"/>
      <c r="EK1070" s="291"/>
      <c r="EL1070" s="291"/>
      <c r="EM1070" s="291"/>
      <c r="EN1070" s="291"/>
      <c r="EO1070" s="291"/>
      <c r="EP1070" s="291"/>
      <c r="EQ1070" s="291"/>
      <c r="ER1070" s="291"/>
      <c r="ES1070" s="291"/>
      <c r="ET1070" s="291"/>
      <c r="EU1070" s="291"/>
      <c r="EV1070" s="291"/>
      <c r="EW1070" s="291"/>
      <c r="EX1070" s="291"/>
      <c r="EY1070" s="291"/>
      <c r="EZ1070" s="291"/>
      <c r="FA1070" s="291"/>
    </row>
    <row r="1071" spans="1:157" s="292" customFormat="1" ht="20.25" customHeight="1">
      <c r="A1071" s="291"/>
      <c r="H1071" s="437"/>
      <c r="I1071" s="437"/>
      <c r="J1071" s="437"/>
      <c r="K1071" s="437"/>
      <c r="N1071" s="438"/>
      <c r="O1071" s="291"/>
      <c r="P1071" s="291"/>
      <c r="Q1071" s="291"/>
      <c r="R1071" s="291"/>
      <c r="S1071" s="291"/>
      <c r="T1071" s="291"/>
      <c r="U1071" s="291"/>
      <c r="V1071" s="291"/>
      <c r="W1071" s="291"/>
      <c r="X1071" s="291"/>
      <c r="Y1071" s="291"/>
      <c r="Z1071" s="291"/>
      <c r="AA1071" s="291"/>
      <c r="AB1071" s="291"/>
      <c r="AC1071" s="291"/>
      <c r="AD1071" s="291"/>
      <c r="AE1071" s="291"/>
      <c r="AF1071" s="291"/>
      <c r="AG1071" s="291"/>
      <c r="AH1071" s="291"/>
      <c r="AI1071" s="291"/>
      <c r="AJ1071" s="291"/>
      <c r="AK1071" s="291"/>
      <c r="AL1071" s="291"/>
      <c r="AM1071" s="291"/>
      <c r="AN1071" s="291"/>
      <c r="AO1071" s="291"/>
      <c r="AP1071" s="291"/>
      <c r="AQ1071" s="291"/>
      <c r="AR1071" s="291"/>
      <c r="AS1071" s="291"/>
      <c r="AT1071" s="291"/>
      <c r="AU1071" s="291"/>
      <c r="AV1071" s="291"/>
      <c r="AW1071" s="291"/>
      <c r="AX1071" s="291"/>
      <c r="AY1071" s="291"/>
      <c r="AZ1071" s="291"/>
      <c r="BA1071" s="291"/>
      <c r="BB1071" s="291"/>
      <c r="BC1071" s="291"/>
      <c r="BD1071" s="291"/>
      <c r="BE1071" s="291"/>
      <c r="BF1071" s="291"/>
      <c r="BG1071" s="291"/>
      <c r="BH1071" s="291"/>
      <c r="BI1071" s="291"/>
      <c r="BJ1071" s="291"/>
      <c r="BK1071" s="291"/>
      <c r="BL1071" s="291"/>
      <c r="BM1071" s="291"/>
      <c r="BN1071" s="291"/>
      <c r="BO1071" s="291"/>
      <c r="BP1071" s="291"/>
      <c r="BQ1071" s="291"/>
      <c r="BR1071" s="291"/>
      <c r="BS1071" s="291"/>
      <c r="BT1071" s="291"/>
      <c r="BU1071" s="291"/>
      <c r="BV1071" s="291"/>
      <c r="BW1071" s="291"/>
      <c r="BX1071" s="291"/>
      <c r="BY1071" s="291"/>
      <c r="BZ1071" s="291"/>
      <c r="CA1071" s="291"/>
      <c r="CB1071" s="291"/>
      <c r="CC1071" s="291"/>
      <c r="CD1071" s="291"/>
      <c r="CE1071" s="291"/>
      <c r="CF1071" s="291"/>
      <c r="CG1071" s="291"/>
      <c r="CH1071" s="291"/>
      <c r="CI1071" s="291"/>
      <c r="CJ1071" s="291"/>
      <c r="CK1071" s="291"/>
      <c r="CL1071" s="291"/>
      <c r="CM1071" s="291"/>
      <c r="CN1071" s="291"/>
      <c r="CO1071" s="291"/>
      <c r="CP1071" s="291"/>
      <c r="CQ1071" s="291"/>
      <c r="CR1071" s="291"/>
      <c r="CS1071" s="291"/>
      <c r="CT1071" s="291"/>
      <c r="CU1071" s="291"/>
      <c r="CV1071" s="291"/>
      <c r="CW1071" s="291"/>
      <c r="CX1071" s="291"/>
      <c r="CY1071" s="291"/>
      <c r="CZ1071" s="291"/>
      <c r="DA1071" s="291"/>
      <c r="DB1071" s="291"/>
      <c r="DC1071" s="291"/>
      <c r="DD1071" s="291"/>
      <c r="DE1071" s="291"/>
      <c r="DF1071" s="291"/>
      <c r="DG1071" s="291"/>
      <c r="DH1071" s="291"/>
      <c r="DI1071" s="291"/>
      <c r="DJ1071" s="291"/>
      <c r="DK1071" s="291"/>
      <c r="DL1071" s="291"/>
      <c r="DM1071" s="291"/>
      <c r="DN1071" s="291"/>
      <c r="DO1071" s="291"/>
      <c r="DP1071" s="291"/>
      <c r="DQ1071" s="291"/>
      <c r="DR1071" s="291"/>
      <c r="DS1071" s="291"/>
      <c r="DT1071" s="291"/>
      <c r="DU1071" s="291"/>
      <c r="DV1071" s="291"/>
      <c r="DW1071" s="291"/>
      <c r="DX1071" s="291"/>
      <c r="DY1071" s="291"/>
      <c r="DZ1071" s="291"/>
      <c r="EA1071" s="291"/>
      <c r="EB1071" s="291"/>
      <c r="EC1071" s="291"/>
      <c r="ED1071" s="291"/>
      <c r="EE1071" s="291"/>
      <c r="EF1071" s="291"/>
      <c r="EG1071" s="291"/>
      <c r="EH1071" s="291"/>
      <c r="EI1071" s="291"/>
      <c r="EJ1071" s="291"/>
      <c r="EK1071" s="291"/>
      <c r="EL1071" s="291"/>
      <c r="EM1071" s="291"/>
      <c r="EN1071" s="291"/>
      <c r="EO1071" s="291"/>
      <c r="EP1071" s="291"/>
      <c r="EQ1071" s="291"/>
      <c r="ER1071" s="291"/>
      <c r="ES1071" s="291"/>
      <c r="ET1071" s="291"/>
      <c r="EU1071" s="291"/>
      <c r="EV1071" s="291"/>
      <c r="EW1071" s="291"/>
      <c r="EX1071" s="291"/>
      <c r="EY1071" s="291"/>
      <c r="EZ1071" s="291"/>
      <c r="FA1071" s="291"/>
    </row>
    <row r="1072" spans="1:157" s="292" customFormat="1" ht="20.25" customHeight="1">
      <c r="A1072" s="291"/>
      <c r="H1072" s="437"/>
      <c r="I1072" s="437"/>
      <c r="J1072" s="437"/>
      <c r="K1072" s="437"/>
      <c r="N1072" s="438"/>
      <c r="O1072" s="291"/>
      <c r="P1072" s="291"/>
      <c r="Q1072" s="291"/>
      <c r="R1072" s="291"/>
      <c r="S1072" s="291"/>
      <c r="T1072" s="291"/>
      <c r="U1072" s="291"/>
      <c r="V1072" s="291"/>
      <c r="W1072" s="291"/>
      <c r="X1072" s="291"/>
      <c r="Y1072" s="291"/>
      <c r="Z1072" s="291"/>
      <c r="AA1072" s="291"/>
      <c r="AB1072" s="291"/>
      <c r="AC1072" s="291"/>
      <c r="AD1072" s="291"/>
      <c r="AE1072" s="291"/>
      <c r="AF1072" s="291"/>
      <c r="AG1072" s="291"/>
      <c r="AH1072" s="291"/>
      <c r="AI1072" s="291"/>
      <c r="AJ1072" s="291"/>
      <c r="AK1072" s="291"/>
      <c r="AL1072" s="291"/>
      <c r="AM1072" s="291"/>
      <c r="AN1072" s="291"/>
      <c r="AO1072" s="291"/>
      <c r="AP1072" s="291"/>
      <c r="AQ1072" s="291"/>
      <c r="AR1072" s="291"/>
      <c r="AS1072" s="291"/>
      <c r="AT1072" s="291"/>
      <c r="AU1072" s="291"/>
      <c r="AV1072" s="291"/>
      <c r="AW1072" s="291"/>
      <c r="AX1072" s="291"/>
      <c r="AY1072" s="291"/>
      <c r="AZ1072" s="291"/>
      <c r="BA1072" s="291"/>
      <c r="BB1072" s="291"/>
      <c r="BC1072" s="291"/>
      <c r="BD1072" s="291"/>
      <c r="BE1072" s="291"/>
      <c r="BF1072" s="291"/>
      <c r="BG1072" s="291"/>
      <c r="BH1072" s="291"/>
      <c r="BI1072" s="291"/>
      <c r="BJ1072" s="291"/>
      <c r="BK1072" s="291"/>
      <c r="BL1072" s="291"/>
      <c r="BM1072" s="291"/>
      <c r="BN1072" s="291"/>
      <c r="BO1072" s="291"/>
      <c r="BP1072" s="291"/>
      <c r="BQ1072" s="291"/>
      <c r="BR1072" s="291"/>
      <c r="BS1072" s="291"/>
      <c r="BT1072" s="291"/>
      <c r="BU1072" s="291"/>
      <c r="BV1072" s="291"/>
      <c r="BW1072" s="291"/>
      <c r="BX1072" s="291"/>
      <c r="BY1072" s="291"/>
      <c r="BZ1072" s="291"/>
      <c r="CA1072" s="291"/>
      <c r="CB1072" s="291"/>
      <c r="CC1072" s="291"/>
      <c r="CD1072" s="291"/>
      <c r="CE1072" s="291"/>
      <c r="CF1072" s="291"/>
      <c r="CG1072" s="291"/>
      <c r="CH1072" s="291"/>
      <c r="CI1072" s="291"/>
      <c r="CJ1072" s="291"/>
      <c r="CK1072" s="291"/>
      <c r="CL1072" s="291"/>
      <c r="CM1072" s="291"/>
      <c r="CN1072" s="291"/>
      <c r="CO1072" s="291"/>
      <c r="CP1072" s="291"/>
      <c r="CQ1072" s="291"/>
      <c r="CR1072" s="291"/>
      <c r="CS1072" s="291"/>
      <c r="CT1072" s="291"/>
      <c r="CU1072" s="291"/>
      <c r="CV1072" s="291"/>
      <c r="CW1072" s="291"/>
      <c r="CX1072" s="291"/>
      <c r="CY1072" s="291"/>
      <c r="CZ1072" s="291"/>
      <c r="DA1072" s="291"/>
      <c r="DB1072" s="291"/>
      <c r="DC1072" s="291"/>
      <c r="DD1072" s="291"/>
      <c r="DE1072" s="291"/>
      <c r="DF1072" s="291"/>
      <c r="DG1072" s="291"/>
      <c r="DH1072" s="291"/>
      <c r="DI1072" s="291"/>
      <c r="DJ1072" s="291"/>
      <c r="DK1072" s="291"/>
      <c r="DL1072" s="291"/>
      <c r="DM1072" s="291"/>
      <c r="DN1072" s="291"/>
      <c r="DO1072" s="291"/>
      <c r="DP1072" s="291"/>
      <c r="DQ1072" s="291"/>
      <c r="DR1072" s="291"/>
      <c r="DS1072" s="291"/>
      <c r="DT1072" s="291"/>
      <c r="DU1072" s="291"/>
      <c r="DV1072" s="291"/>
      <c r="DW1072" s="291"/>
      <c r="DX1072" s="291"/>
      <c r="DY1072" s="291"/>
      <c r="DZ1072" s="291"/>
      <c r="EA1072" s="291"/>
      <c r="EB1072" s="291"/>
      <c r="EC1072" s="291"/>
      <c r="ED1072" s="291"/>
      <c r="EE1072" s="291"/>
      <c r="EF1072" s="291"/>
      <c r="EG1072" s="291"/>
      <c r="EH1072" s="291"/>
      <c r="EI1072" s="291"/>
      <c r="EJ1072" s="291"/>
      <c r="EK1072" s="291"/>
      <c r="EL1072" s="291"/>
      <c r="EM1072" s="291"/>
      <c r="EN1072" s="291"/>
      <c r="EO1072" s="291"/>
      <c r="EP1072" s="291"/>
      <c r="EQ1072" s="291"/>
      <c r="ER1072" s="291"/>
      <c r="ES1072" s="291"/>
      <c r="ET1072" s="291"/>
      <c r="EU1072" s="291"/>
      <c r="EV1072" s="291"/>
      <c r="EW1072" s="291"/>
      <c r="EX1072" s="291"/>
      <c r="EY1072" s="291"/>
      <c r="EZ1072" s="291"/>
      <c r="FA1072" s="291"/>
    </row>
    <row r="1073" spans="1:157" s="292" customFormat="1" ht="20.25" customHeight="1">
      <c r="A1073" s="291"/>
      <c r="H1073" s="437"/>
      <c r="I1073" s="437"/>
      <c r="J1073" s="437"/>
      <c r="K1073" s="437"/>
      <c r="N1073" s="438"/>
      <c r="O1073" s="291"/>
      <c r="P1073" s="291"/>
      <c r="Q1073" s="291"/>
      <c r="R1073" s="291"/>
      <c r="S1073" s="291"/>
      <c r="T1073" s="291"/>
      <c r="U1073" s="291"/>
      <c r="V1073" s="291"/>
      <c r="W1073" s="291"/>
      <c r="X1073" s="291"/>
      <c r="Y1073" s="291"/>
      <c r="Z1073" s="291"/>
      <c r="AA1073" s="291"/>
      <c r="AB1073" s="291"/>
      <c r="AC1073" s="291"/>
      <c r="AD1073" s="291"/>
      <c r="AE1073" s="291"/>
      <c r="AF1073" s="291"/>
      <c r="AG1073" s="291"/>
      <c r="AH1073" s="291"/>
      <c r="AI1073" s="291"/>
      <c r="AJ1073" s="291"/>
      <c r="AK1073" s="291"/>
      <c r="AL1073" s="291"/>
      <c r="AM1073" s="291"/>
      <c r="AN1073" s="291"/>
      <c r="AO1073" s="291"/>
      <c r="AP1073" s="291"/>
      <c r="AQ1073" s="291"/>
      <c r="AR1073" s="291"/>
      <c r="AS1073" s="291"/>
      <c r="AT1073" s="291"/>
      <c r="AU1073" s="291"/>
      <c r="AV1073" s="291"/>
      <c r="AW1073" s="291"/>
      <c r="AX1073" s="291"/>
      <c r="AY1073" s="291"/>
      <c r="AZ1073" s="291"/>
      <c r="BA1073" s="291"/>
      <c r="BB1073" s="291"/>
      <c r="BC1073" s="291"/>
      <c r="BD1073" s="291"/>
      <c r="BE1073" s="291"/>
      <c r="BF1073" s="291"/>
      <c r="BG1073" s="291"/>
      <c r="BH1073" s="291"/>
      <c r="BI1073" s="291"/>
      <c r="BJ1073" s="291"/>
      <c r="BK1073" s="291"/>
      <c r="BL1073" s="291"/>
      <c r="BM1073" s="291"/>
      <c r="BN1073" s="291"/>
      <c r="BO1073" s="291"/>
      <c r="BP1073" s="291"/>
      <c r="BQ1073" s="291"/>
      <c r="BR1073" s="291"/>
      <c r="BS1073" s="291"/>
      <c r="BT1073" s="291"/>
      <c r="BU1073" s="291"/>
      <c r="BV1073" s="291"/>
      <c r="BW1073" s="291"/>
      <c r="BX1073" s="291"/>
      <c r="BY1073" s="291"/>
      <c r="BZ1073" s="291"/>
      <c r="CA1073" s="291"/>
      <c r="CB1073" s="291"/>
      <c r="CC1073" s="291"/>
      <c r="CD1073" s="291"/>
      <c r="CE1073" s="291"/>
      <c r="CF1073" s="291"/>
      <c r="CG1073" s="291"/>
      <c r="CH1073" s="291"/>
      <c r="CI1073" s="291"/>
      <c r="CJ1073" s="291"/>
      <c r="CK1073" s="291"/>
      <c r="CL1073" s="291"/>
      <c r="CM1073" s="291"/>
      <c r="CN1073" s="291"/>
      <c r="CO1073" s="291"/>
      <c r="CP1073" s="291"/>
      <c r="CQ1073" s="291"/>
      <c r="CR1073" s="291"/>
      <c r="CS1073" s="291"/>
      <c r="CT1073" s="291"/>
      <c r="CU1073" s="291"/>
      <c r="CV1073" s="291"/>
      <c r="CW1073" s="291"/>
      <c r="CX1073" s="291"/>
      <c r="CY1073" s="291"/>
      <c r="CZ1073" s="291"/>
      <c r="DA1073" s="291"/>
      <c r="DB1073" s="291"/>
      <c r="DC1073" s="291"/>
      <c r="DD1073" s="291"/>
      <c r="DE1073" s="291"/>
      <c r="DF1073" s="291"/>
      <c r="DG1073" s="291"/>
      <c r="DH1073" s="291"/>
      <c r="DI1073" s="291"/>
      <c r="DJ1073" s="291"/>
      <c r="DK1073" s="291"/>
      <c r="DL1073" s="291"/>
      <c r="DM1073" s="291"/>
      <c r="DN1073" s="291"/>
      <c r="DO1073" s="291"/>
      <c r="DP1073" s="291"/>
      <c r="DQ1073" s="291"/>
      <c r="DR1073" s="291"/>
      <c r="DS1073" s="291"/>
      <c r="DT1073" s="291"/>
      <c r="DU1073" s="291"/>
      <c r="DV1073" s="291"/>
      <c r="DW1073" s="291"/>
      <c r="DX1073" s="291"/>
      <c r="DY1073" s="291"/>
      <c r="DZ1073" s="291"/>
      <c r="EA1073" s="291"/>
      <c r="EB1073" s="291"/>
      <c r="EC1073" s="291"/>
      <c r="ED1073" s="291"/>
      <c r="EE1073" s="291"/>
      <c r="EF1073" s="291"/>
      <c r="EG1073" s="291"/>
      <c r="EH1073" s="291"/>
      <c r="EI1073" s="291"/>
      <c r="EJ1073" s="291"/>
      <c r="EK1073" s="291"/>
      <c r="EL1073" s="291"/>
      <c r="EM1073" s="291"/>
      <c r="EN1073" s="291"/>
      <c r="EO1073" s="291"/>
      <c r="EP1073" s="291"/>
      <c r="EQ1073" s="291"/>
      <c r="ER1073" s="291"/>
      <c r="ES1073" s="291"/>
      <c r="ET1073" s="291"/>
      <c r="EU1073" s="291"/>
      <c r="EV1073" s="291"/>
      <c r="EW1073" s="291"/>
      <c r="EX1073" s="291"/>
      <c r="EY1073" s="291"/>
      <c r="EZ1073" s="291"/>
      <c r="FA1073" s="291"/>
    </row>
    <row r="1074" spans="1:157" s="292" customFormat="1" ht="20.25" customHeight="1">
      <c r="A1074" s="291"/>
      <c r="H1074" s="437"/>
      <c r="I1074" s="437"/>
      <c r="J1074" s="437"/>
      <c r="K1074" s="437"/>
      <c r="N1074" s="438"/>
      <c r="O1074" s="291"/>
      <c r="P1074" s="291"/>
      <c r="Q1074" s="291"/>
      <c r="R1074" s="291"/>
      <c r="S1074" s="291"/>
      <c r="T1074" s="291"/>
      <c r="U1074" s="291"/>
      <c r="V1074" s="291"/>
      <c r="W1074" s="291"/>
      <c r="X1074" s="291"/>
      <c r="Y1074" s="291"/>
      <c r="Z1074" s="291"/>
      <c r="AA1074" s="291"/>
      <c r="AB1074" s="291"/>
      <c r="AC1074" s="291"/>
      <c r="AD1074" s="291"/>
      <c r="AE1074" s="291"/>
      <c r="AF1074" s="291"/>
      <c r="AG1074" s="291"/>
      <c r="AH1074" s="291"/>
      <c r="AI1074" s="291"/>
      <c r="AJ1074" s="291"/>
      <c r="AK1074" s="291"/>
      <c r="AL1074" s="291"/>
      <c r="AM1074" s="291"/>
      <c r="AN1074" s="291"/>
      <c r="AO1074" s="291"/>
      <c r="AP1074" s="291"/>
      <c r="AQ1074" s="291"/>
      <c r="AR1074" s="291"/>
      <c r="AS1074" s="291"/>
      <c r="AT1074" s="291"/>
      <c r="AU1074" s="291"/>
      <c r="AV1074" s="291"/>
      <c r="AW1074" s="291"/>
      <c r="AX1074" s="291"/>
      <c r="AY1074" s="291"/>
      <c r="AZ1074" s="291"/>
      <c r="BA1074" s="291"/>
      <c r="BB1074" s="291"/>
      <c r="BC1074" s="291"/>
      <c r="BD1074" s="291"/>
      <c r="BE1074" s="291"/>
      <c r="BF1074" s="291"/>
      <c r="BG1074" s="291"/>
      <c r="BH1074" s="291"/>
      <c r="BI1074" s="291"/>
      <c r="BJ1074" s="291"/>
      <c r="BK1074" s="291"/>
      <c r="BL1074" s="291"/>
      <c r="BM1074" s="291"/>
      <c r="BN1074" s="291"/>
      <c r="BO1074" s="291"/>
      <c r="BP1074" s="291"/>
      <c r="BQ1074" s="291"/>
      <c r="BR1074" s="291"/>
      <c r="BS1074" s="291"/>
      <c r="BT1074" s="291"/>
      <c r="BU1074" s="291"/>
      <c r="BV1074" s="291"/>
      <c r="BW1074" s="291"/>
      <c r="BX1074" s="291"/>
      <c r="BY1074" s="291"/>
      <c r="BZ1074" s="291"/>
      <c r="CA1074" s="291"/>
      <c r="CB1074" s="291"/>
      <c r="CC1074" s="291"/>
      <c r="CD1074" s="291"/>
      <c r="CE1074" s="291"/>
      <c r="CF1074" s="291"/>
      <c r="CG1074" s="291"/>
      <c r="CH1074" s="291"/>
      <c r="CI1074" s="291"/>
      <c r="CJ1074" s="291"/>
      <c r="CK1074" s="291"/>
      <c r="CL1074" s="291"/>
      <c r="CM1074" s="291"/>
      <c r="CN1074" s="291"/>
      <c r="CO1074" s="291"/>
      <c r="CP1074" s="291"/>
      <c r="CQ1074" s="291"/>
      <c r="CR1074" s="291"/>
      <c r="CS1074" s="291"/>
      <c r="CT1074" s="291"/>
      <c r="CU1074" s="291"/>
      <c r="CV1074" s="291"/>
      <c r="CW1074" s="291"/>
      <c r="CX1074" s="291"/>
      <c r="CY1074" s="291"/>
      <c r="CZ1074" s="291"/>
      <c r="DA1074" s="291"/>
      <c r="DB1074" s="291"/>
      <c r="DC1074" s="291"/>
      <c r="DD1074" s="291"/>
      <c r="DE1074" s="291"/>
      <c r="DF1074" s="291"/>
      <c r="DG1074" s="291"/>
      <c r="DH1074" s="291"/>
      <c r="DI1074" s="291"/>
      <c r="DJ1074" s="291"/>
      <c r="DK1074" s="291"/>
      <c r="DL1074" s="291"/>
      <c r="DM1074" s="291"/>
      <c r="DN1074" s="291"/>
      <c r="DO1074" s="291"/>
      <c r="DP1074" s="291"/>
      <c r="DQ1074" s="291"/>
      <c r="DR1074" s="291"/>
      <c r="DS1074" s="291"/>
      <c r="DT1074" s="291"/>
      <c r="DU1074" s="291"/>
      <c r="DV1074" s="291"/>
      <c r="DW1074" s="291"/>
      <c r="DX1074" s="291"/>
      <c r="DY1074" s="291"/>
      <c r="DZ1074" s="291"/>
      <c r="EA1074" s="291"/>
      <c r="EB1074" s="291"/>
      <c r="EC1074" s="291"/>
      <c r="ED1074" s="291"/>
      <c r="EE1074" s="291"/>
      <c r="EF1074" s="291"/>
      <c r="EG1074" s="291"/>
      <c r="EH1074" s="291"/>
      <c r="EI1074" s="291"/>
      <c r="EJ1074" s="291"/>
      <c r="EK1074" s="291"/>
      <c r="EL1074" s="291"/>
      <c r="EM1074" s="291"/>
      <c r="EN1074" s="291"/>
      <c r="EO1074" s="291"/>
      <c r="EP1074" s="291"/>
      <c r="EQ1074" s="291"/>
      <c r="ER1074" s="291"/>
      <c r="ES1074" s="291"/>
      <c r="ET1074" s="291"/>
      <c r="EU1074" s="291"/>
      <c r="EV1074" s="291"/>
      <c r="EW1074" s="291"/>
      <c r="EX1074" s="291"/>
      <c r="EY1074" s="291"/>
      <c r="EZ1074" s="291"/>
      <c r="FA1074" s="291"/>
    </row>
    <row r="1075" spans="1:157" s="292" customFormat="1" ht="20.25" customHeight="1">
      <c r="A1075" s="291"/>
      <c r="H1075" s="437"/>
      <c r="I1075" s="437"/>
      <c r="J1075" s="437"/>
      <c r="K1075" s="437"/>
      <c r="N1075" s="438"/>
      <c r="O1075" s="291"/>
      <c r="P1075" s="291"/>
      <c r="Q1075" s="291"/>
      <c r="R1075" s="291"/>
      <c r="S1075" s="291"/>
      <c r="T1075" s="291"/>
      <c r="U1075" s="291"/>
      <c r="V1075" s="291"/>
      <c r="W1075" s="291"/>
      <c r="X1075" s="291"/>
      <c r="Y1075" s="291"/>
      <c r="Z1075" s="291"/>
      <c r="AA1075" s="291"/>
      <c r="AB1075" s="291"/>
      <c r="AC1075" s="291"/>
      <c r="AD1075" s="291"/>
      <c r="AE1075" s="291"/>
      <c r="AF1075" s="291"/>
      <c r="AG1075" s="291"/>
      <c r="AH1075" s="291"/>
      <c r="AI1075" s="291"/>
      <c r="AJ1075" s="291"/>
      <c r="AK1075" s="291"/>
      <c r="AL1075" s="291"/>
      <c r="AM1075" s="291"/>
      <c r="AN1075" s="291"/>
      <c r="AO1075" s="291"/>
      <c r="AP1075" s="291"/>
      <c r="AQ1075" s="291"/>
      <c r="AR1075" s="291"/>
      <c r="AS1075" s="291"/>
      <c r="AT1075" s="291"/>
      <c r="AU1075" s="291"/>
      <c r="AV1075" s="291"/>
      <c r="AW1075" s="291"/>
      <c r="AX1075" s="291"/>
      <c r="AY1075" s="291"/>
      <c r="AZ1075" s="291"/>
      <c r="BA1075" s="291"/>
      <c r="BB1075" s="291"/>
      <c r="BC1075" s="291"/>
      <c r="BD1075" s="291"/>
      <c r="BE1075" s="291"/>
      <c r="BF1075" s="291"/>
      <c r="BG1075" s="291"/>
      <c r="BH1075" s="291"/>
      <c r="BI1075" s="291"/>
      <c r="BJ1075" s="291"/>
      <c r="BK1075" s="291"/>
      <c r="BL1075" s="291"/>
      <c r="BM1075" s="291"/>
      <c r="BN1075" s="291"/>
      <c r="BO1075" s="291"/>
      <c r="BP1075" s="291"/>
      <c r="BQ1075" s="291"/>
      <c r="BR1075" s="291"/>
      <c r="BS1075" s="291"/>
      <c r="BT1075" s="291"/>
      <c r="BU1075" s="291"/>
      <c r="BV1075" s="291"/>
      <c r="BW1075" s="291"/>
      <c r="BX1075" s="291"/>
      <c r="BY1075" s="291"/>
      <c r="BZ1075" s="291"/>
      <c r="CA1075" s="291"/>
      <c r="CB1075" s="291"/>
      <c r="CC1075" s="291"/>
      <c r="CD1075" s="291"/>
      <c r="CE1075" s="291"/>
      <c r="CF1075" s="291"/>
      <c r="CG1075" s="291"/>
      <c r="CH1075" s="291"/>
      <c r="CI1075" s="291"/>
      <c r="CJ1075" s="291"/>
      <c r="CK1075" s="291"/>
      <c r="CL1075" s="291"/>
      <c r="CM1075" s="291"/>
      <c r="CN1075" s="291"/>
      <c r="CO1075" s="291"/>
      <c r="CP1075" s="291"/>
      <c r="CQ1075" s="291"/>
      <c r="CR1075" s="291"/>
      <c r="CS1075" s="291"/>
      <c r="CT1075" s="291"/>
      <c r="CU1075" s="291"/>
      <c r="CV1075" s="291"/>
      <c r="CW1075" s="291"/>
      <c r="CX1075" s="291"/>
      <c r="CY1075" s="291"/>
      <c r="CZ1075" s="291"/>
      <c r="DA1075" s="291"/>
      <c r="DB1075" s="291"/>
      <c r="DC1075" s="291"/>
      <c r="DD1075" s="291"/>
      <c r="DE1075" s="291"/>
      <c r="DF1075" s="291"/>
      <c r="DG1075" s="291"/>
      <c r="DH1075" s="291"/>
      <c r="DI1075" s="291"/>
      <c r="DJ1075" s="291"/>
      <c r="DK1075" s="291"/>
      <c r="DL1075" s="291"/>
      <c r="DM1075" s="291"/>
      <c r="DN1075" s="291"/>
      <c r="DO1075" s="291"/>
      <c r="DP1075" s="291"/>
      <c r="DQ1075" s="291"/>
      <c r="DR1075" s="291"/>
      <c r="DS1075" s="291"/>
      <c r="DT1075" s="291"/>
      <c r="DU1075" s="291"/>
      <c r="DV1075" s="291"/>
      <c r="DW1075" s="291"/>
      <c r="DX1075" s="291"/>
      <c r="DY1075" s="291"/>
      <c r="DZ1075" s="291"/>
      <c r="EA1075" s="291"/>
      <c r="EB1075" s="291"/>
      <c r="EC1075" s="291"/>
      <c r="ED1075" s="291"/>
      <c r="EE1075" s="291"/>
      <c r="EF1075" s="291"/>
      <c r="EG1075" s="291"/>
      <c r="EH1075" s="291"/>
      <c r="EI1075" s="291"/>
      <c r="EJ1075" s="291"/>
      <c r="EK1075" s="291"/>
      <c r="EL1075" s="291"/>
      <c r="EM1075" s="291"/>
      <c r="EN1075" s="291"/>
      <c r="EO1075" s="291"/>
      <c r="EP1075" s="291"/>
      <c r="EQ1075" s="291"/>
      <c r="ER1075" s="291"/>
      <c r="ES1075" s="291"/>
      <c r="ET1075" s="291"/>
      <c r="EU1075" s="291"/>
      <c r="EV1075" s="291"/>
      <c r="EW1075" s="291"/>
      <c r="EX1075" s="291"/>
      <c r="EY1075" s="291"/>
      <c r="EZ1075" s="291"/>
      <c r="FA1075" s="291"/>
    </row>
    <row r="1076" spans="1:157" s="292" customFormat="1" ht="20.25" customHeight="1">
      <c r="A1076" s="291"/>
      <c r="H1076" s="437"/>
      <c r="I1076" s="437"/>
      <c r="J1076" s="437"/>
      <c r="K1076" s="437"/>
      <c r="N1076" s="438"/>
      <c r="O1076" s="291"/>
      <c r="P1076" s="291"/>
      <c r="Q1076" s="291"/>
      <c r="R1076" s="291"/>
      <c r="S1076" s="291"/>
      <c r="T1076" s="291"/>
      <c r="U1076" s="291"/>
      <c r="V1076" s="291"/>
      <c r="W1076" s="291"/>
      <c r="X1076" s="291"/>
      <c r="Y1076" s="291"/>
      <c r="Z1076" s="291"/>
      <c r="AA1076" s="291"/>
      <c r="AB1076" s="291"/>
      <c r="AC1076" s="291"/>
      <c r="AD1076" s="291"/>
      <c r="AE1076" s="291"/>
      <c r="AF1076" s="291"/>
      <c r="AG1076" s="291"/>
      <c r="AH1076" s="291"/>
      <c r="AI1076" s="291"/>
      <c r="AJ1076" s="291"/>
      <c r="AK1076" s="291"/>
      <c r="AL1076" s="291"/>
      <c r="AM1076" s="291"/>
      <c r="AN1076" s="291"/>
      <c r="AO1076" s="291"/>
      <c r="AP1076" s="291"/>
      <c r="AQ1076" s="291"/>
      <c r="AR1076" s="291"/>
      <c r="AS1076" s="291"/>
      <c r="AT1076" s="291"/>
      <c r="AU1076" s="291"/>
      <c r="AV1076" s="291"/>
      <c r="AW1076" s="291"/>
      <c r="AX1076" s="291"/>
      <c r="AY1076" s="291"/>
      <c r="AZ1076" s="291"/>
      <c r="BA1076" s="291"/>
      <c r="BB1076" s="291"/>
      <c r="BC1076" s="291"/>
      <c r="BD1076" s="291"/>
      <c r="BE1076" s="291"/>
      <c r="BF1076" s="291"/>
      <c r="BG1076" s="291"/>
      <c r="BH1076" s="291"/>
      <c r="BI1076" s="291"/>
      <c r="BJ1076" s="291"/>
      <c r="BK1076" s="291"/>
      <c r="BL1076" s="291"/>
      <c r="BM1076" s="291"/>
      <c r="BN1076" s="291"/>
      <c r="BO1076" s="291"/>
      <c r="BP1076" s="291"/>
      <c r="BQ1076" s="291"/>
      <c r="BR1076" s="291"/>
      <c r="BS1076" s="291"/>
      <c r="BT1076" s="291"/>
      <c r="BU1076" s="291"/>
      <c r="BV1076" s="291"/>
      <c r="BW1076" s="291"/>
      <c r="BX1076" s="291"/>
      <c r="BY1076" s="291"/>
      <c r="BZ1076" s="291"/>
      <c r="CA1076" s="291"/>
      <c r="CB1076" s="291"/>
      <c r="CC1076" s="291"/>
      <c r="CD1076" s="291"/>
      <c r="CE1076" s="291"/>
      <c r="CF1076" s="291"/>
      <c r="CG1076" s="291"/>
      <c r="CH1076" s="291"/>
      <c r="CI1076" s="291"/>
      <c r="CJ1076" s="291"/>
      <c r="CK1076" s="291"/>
      <c r="CL1076" s="291"/>
      <c r="CM1076" s="291"/>
      <c r="CN1076" s="291"/>
      <c r="CO1076" s="291"/>
      <c r="CP1076" s="291"/>
      <c r="CQ1076" s="291"/>
      <c r="CR1076" s="291"/>
      <c r="CS1076" s="291"/>
      <c r="CT1076" s="291"/>
      <c r="CU1076" s="291"/>
      <c r="CV1076" s="291"/>
      <c r="CW1076" s="291"/>
      <c r="CX1076" s="291"/>
      <c r="CY1076" s="291"/>
      <c r="CZ1076" s="291"/>
      <c r="DA1076" s="291"/>
      <c r="DB1076" s="291"/>
      <c r="DC1076" s="291"/>
      <c r="DD1076" s="291"/>
      <c r="DE1076" s="291"/>
      <c r="DF1076" s="291"/>
      <c r="DG1076" s="291"/>
      <c r="DH1076" s="291"/>
      <c r="DI1076" s="291"/>
      <c r="DJ1076" s="291"/>
      <c r="DK1076" s="291"/>
      <c r="DL1076" s="291"/>
      <c r="DM1076" s="291"/>
      <c r="DN1076" s="291"/>
      <c r="DO1076" s="291"/>
      <c r="DP1076" s="291"/>
      <c r="DQ1076" s="291"/>
      <c r="DR1076" s="291"/>
      <c r="DS1076" s="291"/>
      <c r="DT1076" s="291"/>
      <c r="DU1076" s="291"/>
      <c r="DV1076" s="291"/>
      <c r="DW1076" s="291"/>
      <c r="DX1076" s="291"/>
      <c r="DY1076" s="291"/>
      <c r="DZ1076" s="291"/>
      <c r="EA1076" s="291"/>
      <c r="EB1076" s="291"/>
      <c r="EC1076" s="291"/>
      <c r="ED1076" s="291"/>
      <c r="EE1076" s="291"/>
      <c r="EF1076" s="291"/>
      <c r="EG1076" s="291"/>
      <c r="EH1076" s="291"/>
      <c r="EI1076" s="291"/>
      <c r="EJ1076" s="291"/>
      <c r="EK1076" s="291"/>
      <c r="EL1076" s="291"/>
      <c r="EM1076" s="291"/>
      <c r="EN1076" s="291"/>
      <c r="EO1076" s="291"/>
      <c r="EP1076" s="291"/>
      <c r="EQ1076" s="291"/>
      <c r="ER1076" s="291"/>
      <c r="ES1076" s="291"/>
      <c r="ET1076" s="291"/>
      <c r="EU1076" s="291"/>
      <c r="EV1076" s="291"/>
      <c r="EW1076" s="291"/>
      <c r="EX1076" s="291"/>
      <c r="EY1076" s="291"/>
      <c r="EZ1076" s="291"/>
      <c r="FA1076" s="291"/>
    </row>
    <row r="1077" spans="1:157" s="292" customFormat="1" ht="20.25" customHeight="1">
      <c r="A1077" s="291"/>
      <c r="H1077" s="437"/>
      <c r="I1077" s="437"/>
      <c r="J1077" s="437"/>
      <c r="K1077" s="437"/>
      <c r="N1077" s="438"/>
      <c r="O1077" s="291"/>
      <c r="P1077" s="291"/>
      <c r="Q1077" s="291"/>
      <c r="R1077" s="291"/>
      <c r="S1077" s="291"/>
      <c r="T1077" s="291"/>
      <c r="U1077" s="291"/>
      <c r="V1077" s="291"/>
      <c r="W1077" s="291"/>
      <c r="X1077" s="291"/>
      <c r="Y1077" s="291"/>
      <c r="Z1077" s="291"/>
      <c r="AA1077" s="291"/>
      <c r="AB1077" s="291"/>
      <c r="AC1077" s="291"/>
      <c r="AD1077" s="291"/>
      <c r="AE1077" s="291"/>
      <c r="AF1077" s="291"/>
      <c r="AG1077" s="291"/>
      <c r="AH1077" s="291"/>
      <c r="AI1077" s="291"/>
      <c r="AJ1077" s="291"/>
      <c r="AK1077" s="291"/>
      <c r="AL1077" s="291"/>
      <c r="AM1077" s="291"/>
      <c r="AN1077" s="291"/>
      <c r="AO1077" s="291"/>
      <c r="AP1077" s="291"/>
      <c r="AQ1077" s="291"/>
      <c r="AR1077" s="291"/>
      <c r="AS1077" s="291"/>
      <c r="AT1077" s="291"/>
      <c r="AU1077" s="291"/>
      <c r="AV1077" s="291"/>
      <c r="AW1077" s="291"/>
      <c r="AX1077" s="291"/>
      <c r="AY1077" s="291"/>
      <c r="AZ1077" s="291"/>
      <c r="BA1077" s="291"/>
      <c r="BB1077" s="291"/>
      <c r="BC1077" s="291"/>
      <c r="BD1077" s="291"/>
      <c r="BE1077" s="291"/>
      <c r="BF1077" s="291"/>
      <c r="BG1077" s="291"/>
      <c r="BH1077" s="291"/>
      <c r="BI1077" s="291"/>
      <c r="BJ1077" s="291"/>
      <c r="BK1077" s="291"/>
      <c r="BL1077" s="291"/>
      <c r="BM1077" s="291"/>
      <c r="BN1077" s="291"/>
      <c r="BO1077" s="291"/>
      <c r="BP1077" s="291"/>
      <c r="BQ1077" s="291"/>
      <c r="BR1077" s="291"/>
      <c r="BS1077" s="291"/>
      <c r="BT1077" s="291"/>
      <c r="BU1077" s="291"/>
      <c r="BV1077" s="291"/>
      <c r="BW1077" s="291"/>
      <c r="BX1077" s="291"/>
      <c r="BY1077" s="291"/>
      <c r="BZ1077" s="291"/>
      <c r="CA1077" s="291"/>
      <c r="CB1077" s="291"/>
      <c r="CC1077" s="291"/>
      <c r="CD1077" s="291"/>
      <c r="CE1077" s="291"/>
      <c r="CF1077" s="291"/>
      <c r="CG1077" s="291"/>
      <c r="CH1077" s="291"/>
      <c r="CI1077" s="291"/>
      <c r="CJ1077" s="291"/>
      <c r="CK1077" s="291"/>
      <c r="CL1077" s="291"/>
      <c r="CM1077" s="291"/>
      <c r="CN1077" s="291"/>
      <c r="CO1077" s="291"/>
      <c r="CP1077" s="291"/>
      <c r="CQ1077" s="291"/>
      <c r="CR1077" s="291"/>
      <c r="CS1077" s="291"/>
      <c r="CT1077" s="291"/>
      <c r="CU1077" s="291"/>
      <c r="CV1077" s="291"/>
      <c r="CW1077" s="291"/>
      <c r="CX1077" s="291"/>
      <c r="CY1077" s="291"/>
      <c r="CZ1077" s="291"/>
      <c r="DA1077" s="291"/>
      <c r="DB1077" s="291"/>
      <c r="DC1077" s="291"/>
      <c r="DD1077" s="291"/>
      <c r="DE1077" s="291"/>
      <c r="DF1077" s="291"/>
      <c r="DG1077" s="291"/>
      <c r="DH1077" s="291"/>
      <c r="DI1077" s="291"/>
      <c r="DJ1077" s="291"/>
      <c r="DK1077" s="291"/>
      <c r="DL1077" s="291"/>
      <c r="DM1077" s="291"/>
      <c r="DN1077" s="291"/>
      <c r="DO1077" s="291"/>
      <c r="DP1077" s="291"/>
      <c r="DQ1077" s="291"/>
      <c r="DR1077" s="291"/>
      <c r="DS1077" s="291"/>
      <c r="DT1077" s="291"/>
      <c r="DU1077" s="291"/>
      <c r="DV1077" s="291"/>
      <c r="DW1077" s="291"/>
      <c r="DX1077" s="291"/>
      <c r="DY1077" s="291"/>
      <c r="DZ1077" s="291"/>
      <c r="EA1077" s="291"/>
      <c r="EB1077" s="291"/>
      <c r="EC1077" s="291"/>
      <c r="ED1077" s="291"/>
      <c r="EE1077" s="291"/>
      <c r="EF1077" s="291"/>
      <c r="EG1077" s="291"/>
      <c r="EH1077" s="291"/>
      <c r="EI1077" s="291"/>
      <c r="EJ1077" s="291"/>
      <c r="EK1077" s="291"/>
      <c r="EL1077" s="291"/>
      <c r="EM1077" s="291"/>
      <c r="EN1077" s="291"/>
      <c r="EO1077" s="291"/>
      <c r="EP1077" s="291"/>
      <c r="EQ1077" s="291"/>
      <c r="ER1077" s="291"/>
      <c r="ES1077" s="291"/>
      <c r="ET1077" s="291"/>
      <c r="EU1077" s="291"/>
      <c r="EV1077" s="291"/>
      <c r="EW1077" s="291"/>
      <c r="EX1077" s="291"/>
      <c r="EY1077" s="291"/>
      <c r="EZ1077" s="291"/>
      <c r="FA1077" s="291"/>
    </row>
    <row r="1078" spans="1:157" s="292" customFormat="1" ht="20.25" customHeight="1">
      <c r="A1078" s="291"/>
      <c r="H1078" s="437"/>
      <c r="I1078" s="437"/>
      <c r="J1078" s="437"/>
      <c r="K1078" s="437"/>
      <c r="N1078" s="438"/>
      <c r="O1078" s="291"/>
      <c r="P1078" s="291"/>
      <c r="Q1078" s="291"/>
      <c r="R1078" s="291"/>
      <c r="S1078" s="291"/>
      <c r="T1078" s="291"/>
      <c r="U1078" s="291"/>
      <c r="V1078" s="291"/>
      <c r="W1078" s="291"/>
      <c r="X1078" s="291"/>
      <c r="Y1078" s="291"/>
      <c r="Z1078" s="291"/>
      <c r="AA1078" s="291"/>
      <c r="AB1078" s="291"/>
      <c r="AC1078" s="291"/>
      <c r="AD1078" s="291"/>
      <c r="AE1078" s="291"/>
      <c r="AF1078" s="291"/>
      <c r="AG1078" s="291"/>
      <c r="AH1078" s="291"/>
      <c r="AI1078" s="291"/>
      <c r="AJ1078" s="291"/>
      <c r="AK1078" s="291"/>
      <c r="AL1078" s="291"/>
      <c r="AM1078" s="291"/>
      <c r="AN1078" s="291"/>
      <c r="AO1078" s="291"/>
      <c r="AP1078" s="291"/>
      <c r="AQ1078" s="291"/>
      <c r="AR1078" s="291"/>
      <c r="AS1078" s="291"/>
      <c r="AT1078" s="291"/>
      <c r="AU1078" s="291"/>
      <c r="AV1078" s="291"/>
      <c r="AW1078" s="291"/>
      <c r="AX1078" s="291"/>
      <c r="AY1078" s="291"/>
      <c r="AZ1078" s="291"/>
      <c r="BA1078" s="291"/>
      <c r="BB1078" s="291"/>
      <c r="BC1078" s="291"/>
      <c r="BD1078" s="291"/>
      <c r="BE1078" s="291"/>
      <c r="BF1078" s="291"/>
      <c r="BG1078" s="291"/>
      <c r="BH1078" s="291"/>
      <c r="BI1078" s="291"/>
      <c r="BJ1078" s="291"/>
      <c r="BK1078" s="291"/>
      <c r="BL1078" s="291"/>
      <c r="BM1078" s="291"/>
      <c r="BN1078" s="291"/>
      <c r="BO1078" s="291"/>
      <c r="BP1078" s="291"/>
      <c r="BQ1078" s="291"/>
      <c r="BR1078" s="291"/>
      <c r="BS1078" s="291"/>
      <c r="BT1078" s="291"/>
      <c r="BU1078" s="291"/>
      <c r="BV1078" s="291"/>
      <c r="BW1078" s="291"/>
      <c r="BX1078" s="291"/>
      <c r="BY1078" s="291"/>
      <c r="BZ1078" s="291"/>
      <c r="CA1078" s="291"/>
      <c r="CB1078" s="291"/>
      <c r="CC1078" s="291"/>
      <c r="CD1078" s="291"/>
      <c r="CE1078" s="291"/>
      <c r="CF1078" s="291"/>
      <c r="CG1078" s="291"/>
      <c r="CH1078" s="291"/>
      <c r="CI1078" s="291"/>
      <c r="CJ1078" s="291"/>
      <c r="CK1078" s="291"/>
      <c r="CL1078" s="291"/>
      <c r="CM1078" s="291"/>
      <c r="CN1078" s="291"/>
      <c r="CO1078" s="291"/>
      <c r="CP1078" s="291"/>
      <c r="CQ1078" s="291"/>
      <c r="CR1078" s="291"/>
      <c r="CS1078" s="291"/>
      <c r="CT1078" s="291"/>
      <c r="CU1078" s="291"/>
      <c r="CV1078" s="291"/>
      <c r="CW1078" s="291"/>
      <c r="CX1078" s="291"/>
      <c r="CY1078" s="291"/>
      <c r="CZ1078" s="291"/>
      <c r="DA1078" s="291"/>
      <c r="DB1078" s="291"/>
      <c r="DC1078" s="291"/>
      <c r="DD1078" s="291"/>
      <c r="DE1078" s="291"/>
      <c r="DF1078" s="291"/>
      <c r="DG1078" s="291"/>
      <c r="DH1078" s="291"/>
      <c r="DI1078" s="291"/>
      <c r="DJ1078" s="291"/>
      <c r="DK1078" s="291"/>
      <c r="DL1078" s="291"/>
      <c r="DM1078" s="291"/>
      <c r="DN1078" s="291"/>
      <c r="DO1078" s="291"/>
      <c r="DP1078" s="291"/>
      <c r="DQ1078" s="291"/>
      <c r="DR1078" s="291"/>
      <c r="DS1078" s="291"/>
      <c r="DT1078" s="291"/>
      <c r="DU1078" s="291"/>
      <c r="DV1078" s="291"/>
      <c r="DW1078" s="291"/>
      <c r="DX1078" s="291"/>
      <c r="DY1078" s="291"/>
      <c r="DZ1078" s="291"/>
      <c r="EA1078" s="291"/>
      <c r="EB1078" s="291"/>
      <c r="EC1078" s="291"/>
      <c r="ED1078" s="291"/>
      <c r="EE1078" s="291"/>
      <c r="EF1078" s="291"/>
      <c r="EG1078" s="291"/>
      <c r="EH1078" s="291"/>
      <c r="EI1078" s="291"/>
      <c r="EJ1078" s="291"/>
      <c r="EK1078" s="291"/>
      <c r="EL1078" s="291"/>
      <c r="EM1078" s="291"/>
      <c r="EN1078" s="291"/>
      <c r="EO1078" s="291"/>
      <c r="EP1078" s="291"/>
      <c r="EQ1078" s="291"/>
      <c r="ER1078" s="291"/>
      <c r="ES1078" s="291"/>
      <c r="ET1078" s="291"/>
      <c r="EU1078" s="291"/>
      <c r="EV1078" s="291"/>
      <c r="EW1078" s="291"/>
      <c r="EX1078" s="291"/>
      <c r="EY1078" s="291"/>
      <c r="EZ1078" s="291"/>
      <c r="FA1078" s="291"/>
    </row>
    <row r="1079" spans="1:157" s="292" customFormat="1" ht="20.25" customHeight="1">
      <c r="A1079" s="291"/>
      <c r="H1079" s="437"/>
      <c r="I1079" s="437"/>
      <c r="J1079" s="437"/>
      <c r="K1079" s="437"/>
      <c r="N1079" s="438"/>
      <c r="O1079" s="291"/>
      <c r="P1079" s="291"/>
      <c r="Q1079" s="291"/>
      <c r="R1079" s="291"/>
      <c r="S1079" s="291"/>
      <c r="T1079" s="291"/>
      <c r="U1079" s="291"/>
      <c r="V1079" s="291"/>
      <c r="W1079" s="291"/>
      <c r="X1079" s="291"/>
      <c r="Y1079" s="291"/>
      <c r="Z1079" s="291"/>
      <c r="AA1079" s="291"/>
      <c r="AB1079" s="291"/>
      <c r="AC1079" s="291"/>
      <c r="AD1079" s="291"/>
      <c r="AE1079" s="291"/>
      <c r="AF1079" s="291"/>
      <c r="AG1079" s="291"/>
      <c r="AH1079" s="291"/>
      <c r="AI1079" s="291"/>
      <c r="AJ1079" s="291"/>
      <c r="AK1079" s="291"/>
      <c r="AL1079" s="291"/>
      <c r="AM1079" s="291"/>
      <c r="AN1079" s="291"/>
      <c r="AO1079" s="291"/>
      <c r="AP1079" s="291"/>
      <c r="AQ1079" s="291"/>
      <c r="AR1079" s="291"/>
      <c r="AS1079" s="291"/>
      <c r="AT1079" s="291"/>
      <c r="AU1079" s="291"/>
      <c r="AV1079" s="291"/>
      <c r="AW1079" s="291"/>
      <c r="AX1079" s="291"/>
      <c r="AY1079" s="291"/>
      <c r="AZ1079" s="291"/>
      <c r="BA1079" s="291"/>
      <c r="BB1079" s="291"/>
      <c r="BC1079" s="291"/>
      <c r="BD1079" s="291"/>
      <c r="BE1079" s="291"/>
      <c r="BF1079" s="291"/>
      <c r="BG1079" s="291"/>
      <c r="BH1079" s="291"/>
      <c r="BI1079" s="291"/>
      <c r="BJ1079" s="291"/>
      <c r="BK1079" s="291"/>
      <c r="BL1079" s="291"/>
      <c r="BM1079" s="291"/>
      <c r="BN1079" s="291"/>
      <c r="BO1079" s="291"/>
      <c r="BP1079" s="291"/>
      <c r="BQ1079" s="291"/>
      <c r="BR1079" s="291"/>
      <c r="BS1079" s="291"/>
      <c r="BT1079" s="291"/>
      <c r="BU1079" s="291"/>
      <c r="BV1079" s="291"/>
      <c r="BW1079" s="291"/>
      <c r="BX1079" s="291"/>
      <c r="BY1079" s="291"/>
      <c r="BZ1079" s="291"/>
      <c r="CA1079" s="291"/>
      <c r="CB1079" s="291"/>
      <c r="CC1079" s="291"/>
      <c r="CD1079" s="291"/>
      <c r="CE1079" s="291"/>
      <c r="CF1079" s="291"/>
      <c r="CG1079" s="291"/>
      <c r="CH1079" s="291"/>
      <c r="CI1079" s="291"/>
      <c r="CJ1079" s="291"/>
      <c r="CK1079" s="291"/>
      <c r="CL1079" s="291"/>
      <c r="CM1079" s="291"/>
      <c r="CN1079" s="291"/>
      <c r="CO1079" s="291"/>
      <c r="CP1079" s="291"/>
      <c r="CQ1079" s="291"/>
      <c r="CR1079" s="291"/>
      <c r="CS1079" s="291"/>
      <c r="CT1079" s="291"/>
      <c r="CU1079" s="291"/>
      <c r="CV1079" s="291"/>
      <c r="CW1079" s="291"/>
      <c r="CX1079" s="291"/>
      <c r="CY1079" s="291"/>
      <c r="CZ1079" s="291"/>
      <c r="DA1079" s="291"/>
      <c r="DB1079" s="291"/>
      <c r="DC1079" s="291"/>
      <c r="DD1079" s="291"/>
      <c r="DE1079" s="291"/>
      <c r="DF1079" s="291"/>
      <c r="DG1079" s="291"/>
      <c r="DH1079" s="291"/>
      <c r="DI1079" s="291"/>
      <c r="DJ1079" s="291"/>
      <c r="DK1079" s="291"/>
      <c r="DL1079" s="291"/>
      <c r="DM1079" s="291"/>
      <c r="DN1079" s="291"/>
      <c r="DO1079" s="291"/>
      <c r="DP1079" s="291"/>
      <c r="DQ1079" s="291"/>
      <c r="DR1079" s="291"/>
      <c r="DS1079" s="291"/>
      <c r="DT1079" s="291"/>
      <c r="DU1079" s="291"/>
      <c r="DV1079" s="291"/>
      <c r="DW1079" s="291"/>
      <c r="DX1079" s="291"/>
      <c r="DY1079" s="291"/>
      <c r="DZ1079" s="291"/>
      <c r="EA1079" s="291"/>
      <c r="EB1079" s="291"/>
      <c r="EC1079" s="291"/>
      <c r="ED1079" s="291"/>
      <c r="EE1079" s="291"/>
      <c r="EF1079" s="291"/>
      <c r="EG1079" s="291"/>
      <c r="EH1079" s="291"/>
      <c r="EI1079" s="291"/>
      <c r="EJ1079" s="291"/>
      <c r="EK1079" s="291"/>
      <c r="EL1079" s="291"/>
      <c r="EM1079" s="291"/>
      <c r="EN1079" s="291"/>
      <c r="EO1079" s="291"/>
      <c r="EP1079" s="291"/>
      <c r="EQ1079" s="291"/>
      <c r="ER1079" s="291"/>
      <c r="ES1079" s="291"/>
      <c r="ET1079" s="291"/>
      <c r="EU1079" s="291"/>
      <c r="EV1079" s="291"/>
      <c r="EW1079" s="291"/>
      <c r="EX1079" s="291"/>
      <c r="EY1079" s="291"/>
      <c r="EZ1079" s="291"/>
      <c r="FA1079" s="291"/>
    </row>
    <row r="1080" spans="1:157" s="292" customFormat="1" ht="20.25" customHeight="1">
      <c r="A1080" s="291"/>
      <c r="H1080" s="437"/>
      <c r="I1080" s="437"/>
      <c r="J1080" s="437"/>
      <c r="K1080" s="437"/>
      <c r="N1080" s="438"/>
      <c r="O1080" s="291"/>
      <c r="P1080" s="291"/>
      <c r="Q1080" s="291"/>
      <c r="R1080" s="291"/>
      <c r="S1080" s="291"/>
      <c r="T1080" s="291"/>
      <c r="U1080" s="291"/>
      <c r="V1080" s="291"/>
      <c r="W1080" s="291"/>
      <c r="X1080" s="291"/>
      <c r="Y1080" s="291"/>
      <c r="Z1080" s="291"/>
      <c r="AA1080" s="291"/>
      <c r="AB1080" s="291"/>
      <c r="AC1080" s="291"/>
      <c r="AD1080" s="291"/>
      <c r="AE1080" s="291"/>
      <c r="AF1080" s="291"/>
      <c r="AG1080" s="291"/>
      <c r="AH1080" s="291"/>
      <c r="AI1080" s="291"/>
      <c r="AJ1080" s="291"/>
      <c r="AK1080" s="291"/>
      <c r="AL1080" s="291"/>
      <c r="AM1080" s="291"/>
      <c r="AN1080" s="291"/>
      <c r="AO1080" s="291"/>
      <c r="AP1080" s="291"/>
      <c r="AQ1080" s="291"/>
      <c r="AR1080" s="291"/>
      <c r="AS1080" s="291"/>
      <c r="AT1080" s="291"/>
      <c r="AU1080" s="291"/>
      <c r="AV1080" s="291"/>
      <c r="AW1080" s="291"/>
      <c r="AX1080" s="291"/>
      <c r="AY1080" s="291"/>
      <c r="AZ1080" s="291"/>
      <c r="BA1080" s="291"/>
      <c r="BB1080" s="291"/>
      <c r="BC1080" s="291"/>
      <c r="BD1080" s="291"/>
      <c r="BE1080" s="291"/>
      <c r="BF1080" s="291"/>
      <c r="BG1080" s="291"/>
      <c r="BH1080" s="291"/>
      <c r="BI1080" s="291"/>
      <c r="BJ1080" s="291"/>
      <c r="BK1080" s="291"/>
      <c r="BL1080" s="291"/>
      <c r="BM1080" s="291"/>
      <c r="BN1080" s="291"/>
      <c r="BO1080" s="291"/>
      <c r="BP1080" s="291"/>
      <c r="BQ1080" s="291"/>
      <c r="BR1080" s="291"/>
      <c r="BS1080" s="291"/>
      <c r="BT1080" s="291"/>
      <c r="BU1080" s="291"/>
      <c r="BV1080" s="291"/>
      <c r="BW1080" s="291"/>
      <c r="BX1080" s="291"/>
      <c r="BY1080" s="291"/>
      <c r="BZ1080" s="291"/>
      <c r="CA1080" s="291"/>
      <c r="CB1080" s="291"/>
      <c r="CC1080" s="291"/>
      <c r="CD1080" s="291"/>
      <c r="CE1080" s="291"/>
      <c r="CF1080" s="291"/>
      <c r="CG1080" s="291"/>
      <c r="CH1080" s="291"/>
      <c r="CI1080" s="291"/>
      <c r="CJ1080" s="291"/>
      <c r="CK1080" s="291"/>
      <c r="CL1080" s="291"/>
      <c r="CM1080" s="291"/>
      <c r="CN1080" s="291"/>
      <c r="CO1080" s="291"/>
      <c r="CP1080" s="291"/>
      <c r="CQ1080" s="291"/>
      <c r="CR1080" s="291"/>
      <c r="CS1080" s="291"/>
      <c r="CT1080" s="291"/>
      <c r="CU1080" s="291"/>
      <c r="CV1080" s="291"/>
      <c r="CW1080" s="291"/>
      <c r="CX1080" s="291"/>
      <c r="CY1080" s="291"/>
      <c r="CZ1080" s="291"/>
      <c r="DA1080" s="291"/>
      <c r="DB1080" s="291"/>
      <c r="DC1080" s="291"/>
      <c r="DD1080" s="291"/>
      <c r="DE1080" s="291"/>
      <c r="DF1080" s="291"/>
      <c r="DG1080" s="291"/>
      <c r="DH1080" s="291"/>
      <c r="DI1080" s="291"/>
      <c r="DJ1080" s="291"/>
      <c r="DK1080" s="291"/>
      <c r="DL1080" s="291"/>
      <c r="DM1080" s="291"/>
      <c r="DN1080" s="291"/>
      <c r="DO1080" s="291"/>
      <c r="DP1080" s="291"/>
      <c r="DQ1080" s="291"/>
      <c r="DR1080" s="291"/>
      <c r="DS1080" s="291"/>
      <c r="DT1080" s="291"/>
      <c r="DU1080" s="291"/>
      <c r="DV1080" s="291"/>
      <c r="DW1080" s="291"/>
      <c r="DX1080" s="291"/>
      <c r="DY1080" s="291"/>
      <c r="DZ1080" s="291"/>
      <c r="EA1080" s="291"/>
      <c r="EB1080" s="291"/>
      <c r="EC1080" s="291"/>
      <c r="ED1080" s="291"/>
      <c r="EE1080" s="291"/>
      <c r="EF1080" s="291"/>
      <c r="EG1080" s="291"/>
      <c r="EH1080" s="291"/>
      <c r="EI1080" s="291"/>
      <c r="EJ1080" s="291"/>
      <c r="EK1080" s="291"/>
      <c r="EL1080" s="291"/>
      <c r="EM1080" s="291"/>
      <c r="EN1080" s="291"/>
      <c r="EO1080" s="291"/>
      <c r="EP1080" s="291"/>
      <c r="EQ1080" s="291"/>
      <c r="ER1080" s="291"/>
      <c r="ES1080" s="291"/>
      <c r="ET1080" s="291"/>
      <c r="EU1080" s="291"/>
      <c r="EV1080" s="291"/>
      <c r="EW1080" s="291"/>
      <c r="EX1080" s="291"/>
      <c r="EY1080" s="291"/>
      <c r="EZ1080" s="291"/>
      <c r="FA1080" s="291"/>
    </row>
    <row r="1081" spans="1:157" s="292" customFormat="1" ht="20.25" customHeight="1">
      <c r="A1081" s="291"/>
      <c r="H1081" s="437"/>
      <c r="I1081" s="437"/>
      <c r="J1081" s="437"/>
      <c r="K1081" s="437"/>
      <c r="N1081" s="438"/>
      <c r="O1081" s="291"/>
      <c r="P1081" s="291"/>
      <c r="Q1081" s="291"/>
      <c r="R1081" s="291"/>
      <c r="S1081" s="291"/>
      <c r="T1081" s="291"/>
      <c r="U1081" s="291"/>
      <c r="V1081" s="291"/>
      <c r="W1081" s="291"/>
      <c r="X1081" s="291"/>
      <c r="Y1081" s="291"/>
      <c r="Z1081" s="291"/>
      <c r="AA1081" s="291"/>
      <c r="AB1081" s="291"/>
      <c r="AC1081" s="291"/>
      <c r="AD1081" s="291"/>
      <c r="AE1081" s="291"/>
      <c r="AF1081" s="291"/>
      <c r="AG1081" s="291"/>
      <c r="AH1081" s="291"/>
      <c r="AI1081" s="291"/>
      <c r="AJ1081" s="291"/>
      <c r="AK1081" s="291"/>
      <c r="AL1081" s="291"/>
      <c r="AM1081" s="291"/>
      <c r="AN1081" s="291"/>
      <c r="AO1081" s="291"/>
      <c r="AP1081" s="291"/>
      <c r="AQ1081" s="291"/>
      <c r="AR1081" s="291"/>
      <c r="AS1081" s="291"/>
      <c r="AT1081" s="291"/>
      <c r="AU1081" s="291"/>
      <c r="AV1081" s="291"/>
      <c r="AW1081" s="291"/>
      <c r="AX1081" s="291"/>
      <c r="AY1081" s="291"/>
      <c r="AZ1081" s="291"/>
      <c r="BA1081" s="291"/>
      <c r="BB1081" s="291"/>
      <c r="BC1081" s="291"/>
      <c r="BD1081" s="291"/>
      <c r="BE1081" s="291"/>
      <c r="BF1081" s="291"/>
      <c r="BG1081" s="291"/>
      <c r="BH1081" s="291"/>
      <c r="BI1081" s="291"/>
      <c r="BJ1081" s="291"/>
      <c r="BK1081" s="291"/>
      <c r="BL1081" s="291"/>
      <c r="BM1081" s="291"/>
      <c r="BN1081" s="291"/>
      <c r="BO1081" s="291"/>
      <c r="BP1081" s="291"/>
      <c r="BQ1081" s="291"/>
      <c r="BR1081" s="291"/>
      <c r="BS1081" s="291"/>
      <c r="BT1081" s="291"/>
      <c r="BU1081" s="291"/>
      <c r="BV1081" s="291"/>
      <c r="BW1081" s="291"/>
      <c r="BX1081" s="291"/>
      <c r="BY1081" s="291"/>
      <c r="BZ1081" s="291"/>
      <c r="CA1081" s="291"/>
      <c r="CB1081" s="291"/>
      <c r="CC1081" s="291"/>
      <c r="CD1081" s="291"/>
      <c r="CE1081" s="291"/>
      <c r="CF1081" s="291"/>
      <c r="CG1081" s="291"/>
      <c r="CH1081" s="291"/>
      <c r="CI1081" s="291"/>
      <c r="CJ1081" s="291"/>
      <c r="CK1081" s="291"/>
      <c r="CL1081" s="291"/>
      <c r="CM1081" s="291"/>
      <c r="CN1081" s="291"/>
      <c r="CO1081" s="291"/>
      <c r="CP1081" s="291"/>
      <c r="CQ1081" s="291"/>
      <c r="CR1081" s="291"/>
      <c r="CS1081" s="291"/>
      <c r="CT1081" s="291"/>
      <c r="CU1081" s="291"/>
      <c r="CV1081" s="291"/>
      <c r="CW1081" s="291"/>
      <c r="CX1081" s="291"/>
      <c r="CY1081" s="291"/>
      <c r="CZ1081" s="291"/>
      <c r="DA1081" s="291"/>
      <c r="DB1081" s="291"/>
      <c r="DC1081" s="291"/>
      <c r="DD1081" s="291"/>
      <c r="DE1081" s="291"/>
      <c r="DF1081" s="291"/>
      <c r="DG1081" s="291"/>
      <c r="DH1081" s="291"/>
      <c r="DI1081" s="291"/>
      <c r="DJ1081" s="291"/>
      <c r="DK1081" s="291"/>
      <c r="DL1081" s="291"/>
      <c r="DM1081" s="291"/>
      <c r="DN1081" s="291"/>
      <c r="DO1081" s="291"/>
      <c r="DP1081" s="291"/>
      <c r="DQ1081" s="291"/>
      <c r="DR1081" s="291"/>
      <c r="DS1081" s="291"/>
      <c r="DT1081" s="291"/>
      <c r="DU1081" s="291"/>
      <c r="DV1081" s="291"/>
      <c r="DW1081" s="291"/>
      <c r="DX1081" s="291"/>
      <c r="DY1081" s="291"/>
      <c r="DZ1081" s="291"/>
      <c r="EA1081" s="291"/>
      <c r="EB1081" s="291"/>
      <c r="EC1081" s="291"/>
      <c r="ED1081" s="291"/>
      <c r="EE1081" s="291"/>
      <c r="EF1081" s="291"/>
      <c r="EG1081" s="291"/>
      <c r="EH1081" s="291"/>
      <c r="EI1081" s="291"/>
      <c r="EJ1081" s="291"/>
      <c r="EK1081" s="291"/>
      <c r="EL1081" s="291"/>
      <c r="EM1081" s="291"/>
      <c r="EN1081" s="291"/>
      <c r="EO1081" s="291"/>
      <c r="EP1081" s="291"/>
      <c r="EQ1081" s="291"/>
      <c r="ER1081" s="291"/>
      <c r="ES1081" s="291"/>
      <c r="ET1081" s="291"/>
      <c r="EU1081" s="291"/>
      <c r="EV1081" s="291"/>
      <c r="EW1081" s="291"/>
      <c r="EX1081" s="291"/>
      <c r="EY1081" s="291"/>
      <c r="EZ1081" s="291"/>
      <c r="FA1081" s="291"/>
    </row>
    <row r="1082" spans="1:157" s="292" customFormat="1" ht="20.25" customHeight="1">
      <c r="A1082" s="291"/>
      <c r="H1082" s="437"/>
      <c r="I1082" s="437"/>
      <c r="J1082" s="437"/>
      <c r="K1082" s="437"/>
      <c r="N1082" s="438"/>
      <c r="O1082" s="291"/>
      <c r="P1082" s="291"/>
      <c r="Q1082" s="291"/>
      <c r="R1082" s="291"/>
      <c r="S1082" s="291"/>
      <c r="T1082" s="291"/>
      <c r="U1082" s="291"/>
      <c r="V1082" s="291"/>
      <c r="W1082" s="291"/>
      <c r="X1082" s="291"/>
      <c r="Y1082" s="291"/>
      <c r="Z1082" s="291"/>
      <c r="AA1082" s="291"/>
      <c r="AB1082" s="291"/>
      <c r="AC1082" s="291"/>
      <c r="AD1082" s="291"/>
      <c r="AE1082" s="291"/>
      <c r="AF1082" s="291"/>
      <c r="AG1082" s="291"/>
      <c r="AH1082" s="291"/>
      <c r="AI1082" s="291"/>
      <c r="AJ1082" s="291"/>
      <c r="AK1082" s="291"/>
      <c r="AL1082" s="291"/>
      <c r="AM1082" s="291"/>
      <c r="AN1082" s="291"/>
      <c r="AO1082" s="291"/>
      <c r="AP1082" s="291"/>
      <c r="AQ1082" s="291"/>
      <c r="AR1082" s="291"/>
      <c r="AS1082" s="291"/>
      <c r="AT1082" s="291"/>
      <c r="AU1082" s="291"/>
      <c r="AV1082" s="291"/>
      <c r="AW1082" s="291"/>
      <c r="AX1082" s="291"/>
      <c r="AY1082" s="291"/>
      <c r="AZ1082" s="291"/>
      <c r="BA1082" s="291"/>
      <c r="BB1082" s="291"/>
      <c r="BC1082" s="291"/>
      <c r="BD1082" s="291"/>
      <c r="BE1082" s="291"/>
      <c r="BF1082" s="291"/>
      <c r="BG1082" s="291"/>
      <c r="BH1082" s="291"/>
      <c r="BI1082" s="291"/>
      <c r="BJ1082" s="291"/>
      <c r="BK1082" s="291"/>
      <c r="BL1082" s="291"/>
      <c r="BM1082" s="291"/>
      <c r="BN1082" s="291"/>
      <c r="BO1082" s="291"/>
      <c r="BP1082" s="291"/>
      <c r="BQ1082" s="291"/>
      <c r="BR1082" s="291"/>
      <c r="BS1082" s="291"/>
      <c r="BT1082" s="291"/>
      <c r="BU1082" s="291"/>
      <c r="BV1082" s="291"/>
      <c r="BW1082" s="291"/>
      <c r="BX1082" s="291"/>
      <c r="BY1082" s="291"/>
      <c r="BZ1082" s="291"/>
      <c r="CA1082" s="291"/>
      <c r="CB1082" s="291"/>
      <c r="CC1082" s="291"/>
      <c r="CD1082" s="291"/>
      <c r="CE1082" s="291"/>
      <c r="CF1082" s="291"/>
      <c r="CG1082" s="291"/>
      <c r="CH1082" s="291"/>
      <c r="CI1082" s="291"/>
      <c r="CJ1082" s="291"/>
      <c r="CK1082" s="291"/>
      <c r="CL1082" s="291"/>
      <c r="CM1082" s="291"/>
      <c r="CN1082" s="291"/>
      <c r="CO1082" s="291"/>
      <c r="CP1082" s="291"/>
      <c r="CQ1082" s="291"/>
      <c r="CR1082" s="291"/>
      <c r="CS1082" s="291"/>
      <c r="CT1082" s="291"/>
      <c r="CU1082" s="291"/>
      <c r="CV1082" s="291"/>
      <c r="CW1082" s="291"/>
      <c r="CX1082" s="291"/>
      <c r="CY1082" s="291"/>
      <c r="CZ1082" s="291"/>
      <c r="DA1082" s="291"/>
      <c r="DB1082" s="291"/>
      <c r="DC1082" s="291"/>
      <c r="DD1082" s="291"/>
      <c r="DE1082" s="291"/>
      <c r="DF1082" s="291"/>
      <c r="DG1082" s="291"/>
      <c r="DH1082" s="291"/>
      <c r="DI1082" s="291"/>
      <c r="DJ1082" s="291"/>
      <c r="DK1082" s="291"/>
      <c r="DL1082" s="291"/>
      <c r="DM1082" s="291"/>
      <c r="DN1082" s="291"/>
      <c r="DO1082" s="291"/>
      <c r="DP1082" s="291"/>
      <c r="DQ1082" s="291"/>
      <c r="DR1082" s="291"/>
      <c r="DS1082" s="291"/>
      <c r="DT1082" s="291"/>
      <c r="DU1082" s="291"/>
      <c r="DV1082" s="291"/>
      <c r="DW1082" s="291"/>
      <c r="DX1082" s="291"/>
      <c r="DY1082" s="291"/>
      <c r="DZ1082" s="291"/>
      <c r="EA1082" s="291"/>
      <c r="EB1082" s="291"/>
      <c r="EC1082" s="291"/>
      <c r="ED1082" s="291"/>
      <c r="EE1082" s="291"/>
      <c r="EF1082" s="291"/>
      <c r="EG1082" s="291"/>
      <c r="EH1082" s="291"/>
      <c r="EI1082" s="291"/>
      <c r="EJ1082" s="291"/>
      <c r="EK1082" s="291"/>
      <c r="EL1082" s="291"/>
      <c r="EM1082" s="291"/>
      <c r="EN1082" s="291"/>
      <c r="EO1082" s="291"/>
      <c r="EP1082" s="291"/>
      <c r="EQ1082" s="291"/>
      <c r="ER1082" s="291"/>
      <c r="ES1082" s="291"/>
      <c r="ET1082" s="291"/>
      <c r="EU1082" s="291"/>
      <c r="EV1082" s="291"/>
      <c r="EW1082" s="291"/>
      <c r="EX1082" s="291"/>
      <c r="EY1082" s="291"/>
      <c r="EZ1082" s="291"/>
      <c r="FA1082" s="291"/>
    </row>
    <row r="1083" spans="1:157" s="292" customFormat="1" ht="20.25" customHeight="1">
      <c r="A1083" s="291"/>
      <c r="H1083" s="437"/>
      <c r="I1083" s="437"/>
      <c r="J1083" s="437"/>
      <c r="K1083" s="437"/>
      <c r="N1083" s="438"/>
      <c r="O1083" s="291"/>
      <c r="P1083" s="291"/>
      <c r="Q1083" s="291"/>
      <c r="R1083" s="291"/>
      <c r="S1083" s="291"/>
      <c r="T1083" s="291"/>
      <c r="U1083" s="291"/>
      <c r="V1083" s="291"/>
      <c r="W1083" s="291"/>
      <c r="X1083" s="291"/>
      <c r="Y1083" s="291"/>
      <c r="Z1083" s="291"/>
      <c r="AA1083" s="291"/>
      <c r="AB1083" s="291"/>
      <c r="AC1083" s="291"/>
      <c r="AD1083" s="291"/>
      <c r="AE1083" s="291"/>
      <c r="AF1083" s="291"/>
      <c r="AG1083" s="291"/>
      <c r="AH1083" s="291"/>
      <c r="AI1083" s="291"/>
      <c r="AJ1083" s="291"/>
      <c r="AK1083" s="291"/>
      <c r="AL1083" s="291"/>
      <c r="AM1083" s="291"/>
      <c r="AN1083" s="291"/>
      <c r="AO1083" s="291"/>
      <c r="AP1083" s="291"/>
      <c r="AQ1083" s="291"/>
      <c r="AR1083" s="291"/>
      <c r="AS1083" s="291"/>
      <c r="AT1083" s="291"/>
      <c r="AU1083" s="291"/>
      <c r="AV1083" s="291"/>
      <c r="AW1083" s="291"/>
      <c r="AX1083" s="291"/>
      <c r="AY1083" s="291"/>
      <c r="AZ1083" s="291"/>
      <c r="BA1083" s="291"/>
      <c r="BB1083" s="291"/>
      <c r="BC1083" s="291"/>
      <c r="BD1083" s="291"/>
      <c r="BE1083" s="291"/>
      <c r="BF1083" s="291"/>
      <c r="BG1083" s="291"/>
      <c r="BH1083" s="291"/>
      <c r="BI1083" s="291"/>
      <c r="BJ1083" s="291"/>
      <c r="BK1083" s="291"/>
      <c r="BL1083" s="291"/>
      <c r="BM1083" s="291"/>
      <c r="BN1083" s="291"/>
      <c r="BO1083" s="291"/>
      <c r="BP1083" s="291"/>
      <c r="BQ1083" s="291"/>
      <c r="BR1083" s="291"/>
      <c r="BS1083" s="291"/>
      <c r="BT1083" s="291"/>
      <c r="BU1083" s="291"/>
      <c r="BV1083" s="291"/>
      <c r="BW1083" s="291"/>
      <c r="BX1083" s="291"/>
      <c r="BY1083" s="291"/>
      <c r="BZ1083" s="291"/>
      <c r="CA1083" s="291"/>
      <c r="CB1083" s="291"/>
      <c r="CC1083" s="291"/>
      <c r="CD1083" s="291"/>
      <c r="CE1083" s="291"/>
      <c r="CF1083" s="291"/>
      <c r="CG1083" s="291"/>
      <c r="CH1083" s="291"/>
      <c r="CI1083" s="291"/>
      <c r="CJ1083" s="291"/>
      <c r="CK1083" s="291"/>
      <c r="CL1083" s="291"/>
      <c r="CM1083" s="291"/>
      <c r="CN1083" s="291"/>
      <c r="CO1083" s="291"/>
      <c r="CP1083" s="291"/>
      <c r="CQ1083" s="291"/>
      <c r="CR1083" s="291"/>
      <c r="CS1083" s="291"/>
      <c r="CT1083" s="291"/>
      <c r="CU1083" s="291"/>
      <c r="CV1083" s="291"/>
      <c r="CW1083" s="291"/>
      <c r="CX1083" s="291"/>
      <c r="CY1083" s="291"/>
      <c r="CZ1083" s="291"/>
      <c r="DA1083" s="291"/>
      <c r="DB1083" s="291"/>
      <c r="DC1083" s="291"/>
      <c r="DD1083" s="291"/>
      <c r="DE1083" s="291"/>
      <c r="DF1083" s="291"/>
      <c r="DG1083" s="291"/>
      <c r="DH1083" s="291"/>
      <c r="DI1083" s="291"/>
      <c r="DJ1083" s="291"/>
      <c r="DK1083" s="291"/>
      <c r="DL1083" s="291"/>
      <c r="DM1083" s="291"/>
      <c r="DN1083" s="291"/>
      <c r="DO1083" s="291"/>
      <c r="DP1083" s="291"/>
      <c r="DQ1083" s="291"/>
      <c r="DR1083" s="291"/>
      <c r="DS1083" s="291"/>
      <c r="DT1083" s="291"/>
      <c r="DU1083" s="291"/>
      <c r="DV1083" s="291"/>
      <c r="DW1083" s="291"/>
      <c r="DX1083" s="291"/>
      <c r="DY1083" s="291"/>
      <c r="DZ1083" s="291"/>
      <c r="EA1083" s="291"/>
      <c r="EB1083" s="291"/>
      <c r="EC1083" s="291"/>
      <c r="ED1083" s="291"/>
      <c r="EE1083" s="291"/>
      <c r="EF1083" s="291"/>
      <c r="EG1083" s="291"/>
      <c r="EH1083" s="291"/>
      <c r="EI1083" s="291"/>
      <c r="EJ1083" s="291"/>
      <c r="EK1083" s="291"/>
      <c r="EL1083" s="291"/>
      <c r="EM1083" s="291"/>
      <c r="EN1083" s="291"/>
      <c r="EO1083" s="291"/>
      <c r="EP1083" s="291"/>
      <c r="EQ1083" s="291"/>
      <c r="ER1083" s="291"/>
      <c r="ES1083" s="291"/>
      <c r="ET1083" s="291"/>
      <c r="EU1083" s="291"/>
      <c r="EV1083" s="291"/>
      <c r="EW1083" s="291"/>
      <c r="EX1083" s="291"/>
      <c r="EY1083" s="291"/>
      <c r="EZ1083" s="291"/>
      <c r="FA1083" s="291"/>
    </row>
    <row r="1084" spans="1:157" s="292" customFormat="1" ht="20.25" customHeight="1">
      <c r="A1084" s="291"/>
      <c r="H1084" s="437"/>
      <c r="I1084" s="437"/>
      <c r="J1084" s="437"/>
      <c r="K1084" s="437"/>
      <c r="N1084" s="438"/>
      <c r="O1084" s="291"/>
      <c r="P1084" s="291"/>
      <c r="Q1084" s="291"/>
      <c r="R1084" s="291"/>
      <c r="S1084" s="291"/>
      <c r="T1084" s="291"/>
      <c r="U1084" s="291"/>
      <c r="V1084" s="291"/>
      <c r="W1084" s="291"/>
      <c r="X1084" s="291"/>
      <c r="Y1084" s="291"/>
      <c r="Z1084" s="291"/>
      <c r="AA1084" s="291"/>
      <c r="AB1084" s="291"/>
      <c r="AC1084" s="291"/>
      <c r="AD1084" s="291"/>
      <c r="AE1084" s="291"/>
      <c r="AF1084" s="291"/>
      <c r="AG1084" s="291"/>
      <c r="AH1084" s="291"/>
      <c r="AI1084" s="291"/>
      <c r="AJ1084" s="291"/>
      <c r="AK1084" s="291"/>
      <c r="AL1084" s="291"/>
      <c r="AM1084" s="291"/>
      <c r="AN1084" s="291"/>
      <c r="AO1084" s="291"/>
      <c r="AP1084" s="291"/>
      <c r="AQ1084" s="291"/>
      <c r="AR1084" s="291"/>
      <c r="AS1084" s="291"/>
      <c r="AT1084" s="291"/>
      <c r="AU1084" s="291"/>
      <c r="AV1084" s="291"/>
      <c r="AW1084" s="291"/>
      <c r="AX1084" s="291"/>
      <c r="AY1084" s="291"/>
      <c r="AZ1084" s="291"/>
      <c r="BA1084" s="291"/>
      <c r="BB1084" s="291"/>
      <c r="BC1084" s="291"/>
      <c r="BD1084" s="291"/>
      <c r="BE1084" s="291"/>
      <c r="BF1084" s="291"/>
      <c r="BG1084" s="291"/>
      <c r="BH1084" s="291"/>
      <c r="BI1084" s="291"/>
      <c r="BJ1084" s="291"/>
      <c r="BK1084" s="291"/>
      <c r="BL1084" s="291"/>
      <c r="BM1084" s="291"/>
      <c r="BN1084" s="291"/>
      <c r="BO1084" s="291"/>
      <c r="BP1084" s="291"/>
      <c r="BQ1084" s="291"/>
      <c r="BR1084" s="291"/>
      <c r="BS1084" s="291"/>
      <c r="BT1084" s="291"/>
      <c r="BU1084" s="291"/>
      <c r="BV1084" s="291"/>
      <c r="BW1084" s="291"/>
      <c r="BX1084" s="291"/>
      <c r="BY1084" s="291"/>
      <c r="BZ1084" s="291"/>
      <c r="CA1084" s="291"/>
      <c r="CB1084" s="291"/>
      <c r="CC1084" s="291"/>
      <c r="CD1084" s="291"/>
      <c r="CE1084" s="291"/>
      <c r="CF1084" s="291"/>
      <c r="CG1084" s="291"/>
      <c r="CH1084" s="291"/>
      <c r="CI1084" s="291"/>
      <c r="CJ1084" s="291"/>
      <c r="CK1084" s="291"/>
      <c r="CL1084" s="291"/>
      <c r="CM1084" s="291"/>
      <c r="CN1084" s="291"/>
      <c r="CO1084" s="291"/>
      <c r="CP1084" s="291"/>
      <c r="CQ1084" s="291"/>
      <c r="CR1084" s="291"/>
      <c r="CS1084" s="291"/>
      <c r="CT1084" s="291"/>
      <c r="CU1084" s="291"/>
      <c r="CV1084" s="291"/>
      <c r="CW1084" s="291"/>
      <c r="CX1084" s="291"/>
      <c r="CY1084" s="291"/>
      <c r="CZ1084" s="291"/>
      <c r="DA1084" s="291"/>
      <c r="DB1084" s="291"/>
      <c r="DC1084" s="291"/>
      <c r="DD1084" s="291"/>
      <c r="DE1084" s="291"/>
      <c r="DF1084" s="291"/>
      <c r="DG1084" s="291"/>
      <c r="DH1084" s="291"/>
      <c r="DI1084" s="291"/>
      <c r="DJ1084" s="291"/>
      <c r="DK1084" s="291"/>
      <c r="DL1084" s="291"/>
      <c r="DM1084" s="291"/>
      <c r="DN1084" s="291"/>
      <c r="DO1084" s="291"/>
      <c r="DP1084" s="291"/>
      <c r="DQ1084" s="291"/>
      <c r="DR1084" s="291"/>
      <c r="DS1084" s="291"/>
      <c r="DT1084" s="291"/>
      <c r="DU1084" s="291"/>
      <c r="DV1084" s="291"/>
      <c r="DW1084" s="291"/>
      <c r="DX1084" s="291"/>
      <c r="DY1084" s="291"/>
      <c r="DZ1084" s="291"/>
      <c r="EA1084" s="291"/>
      <c r="EB1084" s="291"/>
      <c r="EC1084" s="291"/>
      <c r="ED1084" s="291"/>
      <c r="EE1084" s="291"/>
      <c r="EF1084" s="291"/>
      <c r="EG1084" s="291"/>
      <c r="EH1084" s="291"/>
      <c r="EI1084" s="291"/>
      <c r="EJ1084" s="291"/>
      <c r="EK1084" s="291"/>
      <c r="EL1084" s="291"/>
      <c r="EM1084" s="291"/>
      <c r="EN1084" s="291"/>
      <c r="EO1084" s="291"/>
      <c r="EP1084" s="291"/>
      <c r="EQ1084" s="291"/>
      <c r="ER1084" s="291"/>
      <c r="ES1084" s="291"/>
      <c r="ET1084" s="291"/>
      <c r="EU1084" s="291"/>
      <c r="EV1084" s="291"/>
      <c r="EW1084" s="291"/>
      <c r="EX1084" s="291"/>
      <c r="EY1084" s="291"/>
      <c r="EZ1084" s="291"/>
      <c r="FA1084" s="291"/>
    </row>
    <row r="1085" spans="1:157" s="292" customFormat="1" ht="20.25" customHeight="1">
      <c r="A1085" s="291"/>
      <c r="H1085" s="437"/>
      <c r="I1085" s="437"/>
      <c r="J1085" s="437"/>
      <c r="K1085" s="437"/>
      <c r="N1085" s="438"/>
      <c r="O1085" s="291"/>
      <c r="P1085" s="291"/>
      <c r="Q1085" s="291"/>
      <c r="R1085" s="291"/>
      <c r="S1085" s="291"/>
      <c r="T1085" s="291"/>
      <c r="U1085" s="291"/>
      <c r="V1085" s="291"/>
      <c r="W1085" s="291"/>
      <c r="X1085" s="291"/>
      <c r="Y1085" s="291"/>
      <c r="Z1085" s="291"/>
      <c r="AA1085" s="291"/>
      <c r="AB1085" s="291"/>
      <c r="AC1085" s="291"/>
      <c r="AD1085" s="291"/>
      <c r="AE1085" s="291"/>
      <c r="AF1085" s="291"/>
      <c r="AG1085" s="291"/>
      <c r="AH1085" s="291"/>
      <c r="AI1085" s="291"/>
      <c r="AJ1085" s="291"/>
      <c r="AK1085" s="291"/>
      <c r="AL1085" s="291"/>
      <c r="AM1085" s="291"/>
      <c r="AN1085" s="291"/>
      <c r="AO1085" s="291"/>
      <c r="AP1085" s="291"/>
      <c r="AQ1085" s="291"/>
      <c r="AR1085" s="291"/>
      <c r="AS1085" s="291"/>
      <c r="AT1085" s="291"/>
      <c r="AU1085" s="291"/>
      <c r="AV1085" s="291"/>
      <c r="AW1085" s="291"/>
      <c r="AX1085" s="291"/>
      <c r="AY1085" s="291"/>
      <c r="AZ1085" s="291"/>
      <c r="BA1085" s="291"/>
      <c r="BB1085" s="291"/>
      <c r="BC1085" s="291"/>
      <c r="BD1085" s="291"/>
      <c r="BE1085" s="291"/>
      <c r="BF1085" s="291"/>
      <c r="BG1085" s="291"/>
      <c r="BH1085" s="291"/>
      <c r="BI1085" s="291"/>
      <c r="BJ1085" s="291"/>
      <c r="BK1085" s="291"/>
      <c r="BL1085" s="291"/>
      <c r="BM1085" s="291"/>
      <c r="BN1085" s="291"/>
      <c r="BO1085" s="291"/>
      <c r="BP1085" s="291"/>
      <c r="BQ1085" s="291"/>
      <c r="BR1085" s="291"/>
      <c r="BS1085" s="291"/>
      <c r="BT1085" s="291"/>
      <c r="BU1085" s="291"/>
      <c r="BV1085" s="291"/>
      <c r="BW1085" s="291"/>
      <c r="BX1085" s="291"/>
      <c r="BY1085" s="291"/>
      <c r="BZ1085" s="291"/>
      <c r="CA1085" s="291"/>
      <c r="CB1085" s="291"/>
      <c r="CC1085" s="291"/>
      <c r="CD1085" s="291"/>
      <c r="CE1085" s="291"/>
      <c r="CF1085" s="291"/>
      <c r="CG1085" s="291"/>
      <c r="CH1085" s="291"/>
      <c r="CI1085" s="291"/>
      <c r="CJ1085" s="291"/>
      <c r="CK1085" s="291"/>
      <c r="CL1085" s="291"/>
      <c r="CM1085" s="291"/>
      <c r="CN1085" s="291"/>
      <c r="CO1085" s="291"/>
      <c r="CP1085" s="291"/>
      <c r="CQ1085" s="291"/>
      <c r="CR1085" s="291"/>
      <c r="CS1085" s="291"/>
      <c r="CT1085" s="291"/>
      <c r="CU1085" s="291"/>
      <c r="CV1085" s="291"/>
      <c r="CW1085" s="291"/>
      <c r="CX1085" s="291"/>
      <c r="CY1085" s="291"/>
      <c r="CZ1085" s="291"/>
      <c r="DA1085" s="291"/>
      <c r="DB1085" s="291"/>
      <c r="DC1085" s="291"/>
      <c r="DD1085" s="291"/>
      <c r="DE1085" s="291"/>
      <c r="DF1085" s="291"/>
      <c r="DG1085" s="291"/>
      <c r="DH1085" s="291"/>
      <c r="DI1085" s="291"/>
      <c r="DJ1085" s="291"/>
      <c r="DK1085" s="291"/>
      <c r="DL1085" s="291"/>
      <c r="DM1085" s="291"/>
      <c r="DN1085" s="291"/>
      <c r="DO1085" s="291"/>
      <c r="DP1085" s="291"/>
      <c r="DQ1085" s="291"/>
      <c r="DR1085" s="291"/>
      <c r="DS1085" s="291"/>
      <c r="DT1085" s="291"/>
      <c r="DU1085" s="291"/>
      <c r="DV1085" s="291"/>
      <c r="DW1085" s="291"/>
      <c r="DX1085" s="291"/>
      <c r="DY1085" s="291"/>
      <c r="DZ1085" s="291"/>
      <c r="EA1085" s="291"/>
      <c r="EB1085" s="291"/>
      <c r="EC1085" s="291"/>
      <c r="ED1085" s="291"/>
      <c r="EE1085" s="291"/>
      <c r="EF1085" s="291"/>
      <c r="EG1085" s="291"/>
      <c r="EH1085" s="291"/>
      <c r="EI1085" s="291"/>
      <c r="EJ1085" s="291"/>
      <c r="EK1085" s="291"/>
      <c r="EL1085" s="291"/>
      <c r="EM1085" s="291"/>
      <c r="EN1085" s="291"/>
      <c r="EO1085" s="291"/>
      <c r="EP1085" s="291"/>
      <c r="EQ1085" s="291"/>
      <c r="ER1085" s="291"/>
      <c r="ES1085" s="291"/>
      <c r="ET1085" s="291"/>
      <c r="EU1085" s="291"/>
      <c r="EV1085" s="291"/>
      <c r="EW1085" s="291"/>
      <c r="EX1085" s="291"/>
      <c r="EY1085" s="291"/>
      <c r="EZ1085" s="291"/>
      <c r="FA1085" s="291"/>
    </row>
    <row r="1086" spans="1:157" s="292" customFormat="1" ht="20.25" customHeight="1">
      <c r="A1086" s="291"/>
      <c r="H1086" s="437"/>
      <c r="I1086" s="437"/>
      <c r="J1086" s="437"/>
      <c r="K1086" s="437"/>
      <c r="N1086" s="438"/>
      <c r="O1086" s="291"/>
      <c r="P1086" s="291"/>
      <c r="Q1086" s="291"/>
      <c r="R1086" s="291"/>
      <c r="S1086" s="291"/>
      <c r="T1086" s="291"/>
      <c r="U1086" s="291"/>
      <c r="V1086" s="291"/>
      <c r="W1086" s="291"/>
      <c r="X1086" s="291"/>
      <c r="Y1086" s="291"/>
      <c r="Z1086" s="291"/>
      <c r="AA1086" s="291"/>
      <c r="AB1086" s="291"/>
      <c r="AC1086" s="291"/>
      <c r="AD1086" s="291"/>
      <c r="AE1086" s="291"/>
      <c r="AF1086" s="291"/>
      <c r="AG1086" s="291"/>
      <c r="AH1086" s="291"/>
      <c r="AI1086" s="291"/>
      <c r="AJ1086" s="291"/>
      <c r="AK1086" s="291"/>
      <c r="AL1086" s="291"/>
      <c r="AM1086" s="291"/>
      <c r="AN1086" s="291"/>
      <c r="AO1086" s="291"/>
      <c r="AP1086" s="291"/>
      <c r="AQ1086" s="291"/>
      <c r="AR1086" s="291"/>
      <c r="AS1086" s="291"/>
      <c r="AT1086" s="291"/>
      <c r="AU1086" s="291"/>
      <c r="AV1086" s="291"/>
      <c r="AW1086" s="291"/>
      <c r="AX1086" s="291"/>
      <c r="AY1086" s="291"/>
      <c r="AZ1086" s="291"/>
      <c r="BA1086" s="291"/>
      <c r="BB1086" s="291"/>
      <c r="BC1086" s="291"/>
      <c r="BD1086" s="291"/>
      <c r="BE1086" s="291"/>
      <c r="BF1086" s="291"/>
      <c r="BG1086" s="291"/>
      <c r="BH1086" s="291"/>
      <c r="BI1086" s="291"/>
      <c r="BJ1086" s="291"/>
      <c r="BK1086" s="291"/>
      <c r="BL1086" s="291"/>
      <c r="BM1086" s="291"/>
      <c r="BN1086" s="291"/>
      <c r="BO1086" s="291"/>
      <c r="BP1086" s="291"/>
      <c r="BQ1086" s="291"/>
      <c r="BR1086" s="291"/>
      <c r="BS1086" s="291"/>
      <c r="BT1086" s="291"/>
      <c r="BU1086" s="291"/>
      <c r="BV1086" s="291"/>
      <c r="BW1086" s="291"/>
      <c r="BX1086" s="291"/>
      <c r="BY1086" s="291"/>
      <c r="BZ1086" s="291"/>
      <c r="CA1086" s="291"/>
      <c r="CB1086" s="291"/>
      <c r="CC1086" s="291"/>
      <c r="CD1086" s="291"/>
      <c r="CE1086" s="291"/>
      <c r="CF1086" s="291"/>
      <c r="CG1086" s="291"/>
      <c r="CH1086" s="291"/>
      <c r="CI1086" s="291"/>
      <c r="CJ1086" s="291"/>
      <c r="CK1086" s="291"/>
      <c r="CL1086" s="291"/>
      <c r="CM1086" s="291"/>
      <c r="CN1086" s="291"/>
      <c r="CO1086" s="291"/>
      <c r="CP1086" s="291"/>
      <c r="CQ1086" s="291"/>
      <c r="CR1086" s="291"/>
      <c r="CS1086" s="291"/>
      <c r="CT1086" s="291"/>
      <c r="CU1086" s="291"/>
      <c r="CV1086" s="291"/>
      <c r="CW1086" s="291"/>
      <c r="CX1086" s="291"/>
      <c r="CY1086" s="291"/>
      <c r="CZ1086" s="291"/>
      <c r="DA1086" s="291"/>
      <c r="DB1086" s="291"/>
      <c r="DC1086" s="291"/>
      <c r="DD1086" s="291"/>
      <c r="DE1086" s="291"/>
      <c r="DF1086" s="291"/>
      <c r="DG1086" s="291"/>
      <c r="DH1086" s="291"/>
      <c r="DI1086" s="291"/>
      <c r="DJ1086" s="291"/>
      <c r="DK1086" s="291"/>
      <c r="DL1086" s="291"/>
      <c r="DM1086" s="291"/>
      <c r="DN1086" s="291"/>
      <c r="DO1086" s="291"/>
      <c r="DP1086" s="291"/>
      <c r="DQ1086" s="291"/>
      <c r="DR1086" s="291"/>
      <c r="DS1086" s="291"/>
      <c r="DT1086" s="291"/>
      <c r="DU1086" s="291"/>
      <c r="DV1086" s="291"/>
      <c r="DW1086" s="291"/>
      <c r="DX1086" s="291"/>
      <c r="DY1086" s="291"/>
      <c r="DZ1086" s="291"/>
      <c r="EA1086" s="291"/>
      <c r="EB1086" s="291"/>
      <c r="EC1086" s="291"/>
      <c r="ED1086" s="291"/>
      <c r="EE1086" s="291"/>
      <c r="EF1086" s="291"/>
      <c r="EG1086" s="291"/>
      <c r="EH1086" s="291"/>
      <c r="EI1086" s="291"/>
      <c r="EJ1086" s="291"/>
      <c r="EK1086" s="291"/>
      <c r="EL1086" s="291"/>
      <c r="EM1086" s="291"/>
      <c r="EN1086" s="291"/>
      <c r="EO1086" s="291"/>
      <c r="EP1086" s="291"/>
      <c r="EQ1086" s="291"/>
      <c r="ER1086" s="291"/>
      <c r="ES1086" s="291"/>
      <c r="ET1086" s="291"/>
      <c r="EU1086" s="291"/>
      <c r="EV1086" s="291"/>
      <c r="EW1086" s="291"/>
      <c r="EX1086" s="291"/>
      <c r="EY1086" s="291"/>
      <c r="EZ1086" s="291"/>
      <c r="FA1086" s="291"/>
    </row>
    <row r="1087" spans="1:157" s="292" customFormat="1" ht="20.25" customHeight="1">
      <c r="A1087" s="291"/>
      <c r="H1087" s="437"/>
      <c r="I1087" s="437"/>
      <c r="J1087" s="437"/>
      <c r="K1087" s="437"/>
      <c r="N1087" s="438"/>
      <c r="O1087" s="291"/>
      <c r="P1087" s="291"/>
      <c r="Q1087" s="291"/>
      <c r="R1087" s="291"/>
      <c r="S1087" s="291"/>
      <c r="T1087" s="291"/>
      <c r="U1087" s="291"/>
      <c r="V1087" s="291"/>
      <c r="W1087" s="291"/>
      <c r="X1087" s="291"/>
      <c r="Y1087" s="291"/>
      <c r="Z1087" s="291"/>
      <c r="AA1087" s="291"/>
      <c r="AB1087" s="291"/>
      <c r="AC1087" s="291"/>
      <c r="AD1087" s="291"/>
      <c r="AE1087" s="291"/>
      <c r="AF1087" s="291"/>
      <c r="AG1087" s="291"/>
      <c r="AH1087" s="291"/>
      <c r="AI1087" s="291"/>
      <c r="AJ1087" s="291"/>
      <c r="AK1087" s="291"/>
      <c r="AL1087" s="291"/>
      <c r="AM1087" s="291"/>
      <c r="AN1087" s="291"/>
      <c r="AO1087" s="291"/>
      <c r="AP1087" s="291"/>
      <c r="AQ1087" s="291"/>
      <c r="AR1087" s="291"/>
      <c r="AS1087" s="291"/>
      <c r="AT1087" s="291"/>
      <c r="AU1087" s="291"/>
      <c r="AV1087" s="291"/>
      <c r="AW1087" s="291"/>
      <c r="AX1087" s="291"/>
      <c r="AY1087" s="291"/>
      <c r="AZ1087" s="291"/>
      <c r="BA1087" s="291"/>
      <c r="BB1087" s="291"/>
      <c r="BC1087" s="291"/>
      <c r="BD1087" s="291"/>
      <c r="BE1087" s="291"/>
      <c r="BF1087" s="291"/>
      <c r="BG1087" s="291"/>
      <c r="BH1087" s="291"/>
      <c r="BI1087" s="291"/>
      <c r="BJ1087" s="291"/>
      <c r="BK1087" s="291"/>
      <c r="BL1087" s="291"/>
      <c r="BM1087" s="291"/>
      <c r="BN1087" s="291"/>
      <c r="BO1087" s="291"/>
      <c r="BP1087" s="291"/>
      <c r="BQ1087" s="291"/>
      <c r="BR1087" s="291"/>
      <c r="BS1087" s="291"/>
      <c r="BT1087" s="291"/>
      <c r="BU1087" s="291"/>
      <c r="BV1087" s="291"/>
      <c r="BW1087" s="291"/>
      <c r="BX1087" s="291"/>
      <c r="BY1087" s="291"/>
      <c r="BZ1087" s="291"/>
      <c r="CA1087" s="291"/>
      <c r="CB1087" s="291"/>
      <c r="CC1087" s="291"/>
      <c r="CD1087" s="291"/>
      <c r="CE1087" s="291"/>
      <c r="CF1087" s="291"/>
      <c r="CG1087" s="291"/>
      <c r="CH1087" s="291"/>
      <c r="CI1087" s="291"/>
      <c r="CJ1087" s="291"/>
      <c r="CK1087" s="291"/>
      <c r="CL1087" s="291"/>
      <c r="CM1087" s="291"/>
      <c r="CN1087" s="291"/>
      <c r="CO1087" s="291"/>
      <c r="CP1087" s="291"/>
      <c r="CQ1087" s="291"/>
      <c r="CR1087" s="291"/>
      <c r="CS1087" s="291"/>
      <c r="CT1087" s="291"/>
      <c r="CU1087" s="291"/>
      <c r="CV1087" s="291"/>
      <c r="CW1087" s="291"/>
      <c r="CX1087" s="291"/>
      <c r="CY1087" s="291"/>
      <c r="CZ1087" s="291"/>
      <c r="DA1087" s="291"/>
      <c r="DB1087" s="291"/>
      <c r="DC1087" s="291"/>
      <c r="DD1087" s="291"/>
      <c r="DE1087" s="291"/>
      <c r="DF1087" s="291"/>
      <c r="DG1087" s="291"/>
      <c r="DH1087" s="291"/>
      <c r="DI1087" s="291"/>
      <c r="DJ1087" s="291"/>
      <c r="DK1087" s="291"/>
      <c r="DL1087" s="291"/>
      <c r="DM1087" s="291"/>
      <c r="DN1087" s="291"/>
      <c r="DO1087" s="291"/>
      <c r="DP1087" s="291"/>
      <c r="DQ1087" s="291"/>
      <c r="DR1087" s="291"/>
      <c r="DS1087" s="291"/>
      <c r="DT1087" s="291"/>
      <c r="DU1087" s="291"/>
      <c r="DV1087" s="291"/>
      <c r="DW1087" s="291"/>
      <c r="DX1087" s="291"/>
      <c r="DY1087" s="291"/>
      <c r="DZ1087" s="291"/>
      <c r="EA1087" s="291"/>
      <c r="EB1087" s="291"/>
      <c r="EC1087" s="291"/>
      <c r="ED1087" s="291"/>
      <c r="EE1087" s="291"/>
      <c r="EF1087" s="291"/>
      <c r="EG1087" s="291"/>
      <c r="EH1087" s="291"/>
      <c r="EI1087" s="291"/>
      <c r="EJ1087" s="291"/>
      <c r="EK1087" s="291"/>
      <c r="EL1087" s="291"/>
      <c r="EM1087" s="291"/>
      <c r="EN1087" s="291"/>
      <c r="EO1087" s="291"/>
      <c r="EP1087" s="291"/>
      <c r="EQ1087" s="291"/>
      <c r="ER1087" s="291"/>
      <c r="ES1087" s="291"/>
      <c r="ET1087" s="291"/>
      <c r="EU1087" s="291"/>
      <c r="EV1087" s="291"/>
      <c r="EW1087" s="291"/>
      <c r="EX1087" s="291"/>
      <c r="EY1087" s="291"/>
      <c r="EZ1087" s="291"/>
      <c r="FA1087" s="291"/>
    </row>
    <row r="1088" spans="1:157" s="292" customFormat="1" ht="20.25" customHeight="1">
      <c r="A1088" s="291"/>
      <c r="H1088" s="437"/>
      <c r="I1088" s="437"/>
      <c r="J1088" s="437"/>
      <c r="K1088" s="437"/>
      <c r="N1088" s="438"/>
      <c r="O1088" s="291"/>
      <c r="P1088" s="291"/>
      <c r="Q1088" s="291"/>
      <c r="R1088" s="291"/>
      <c r="S1088" s="291"/>
      <c r="T1088" s="291"/>
      <c r="U1088" s="291"/>
      <c r="V1088" s="291"/>
      <c r="W1088" s="291"/>
      <c r="X1088" s="291"/>
      <c r="Y1088" s="291"/>
      <c r="Z1088" s="291"/>
      <c r="AA1088" s="291"/>
      <c r="AB1088" s="291"/>
      <c r="AC1088" s="291"/>
      <c r="AD1088" s="291"/>
      <c r="AE1088" s="291"/>
      <c r="AF1088" s="291"/>
      <c r="AG1088" s="291"/>
      <c r="AH1088" s="291"/>
      <c r="AI1088" s="291"/>
      <c r="AJ1088" s="291"/>
      <c r="AK1088" s="291"/>
      <c r="AL1088" s="291"/>
      <c r="AM1088" s="291"/>
      <c r="AN1088" s="291"/>
      <c r="AO1088" s="291"/>
      <c r="AP1088" s="291"/>
      <c r="AQ1088" s="291"/>
      <c r="AR1088" s="291"/>
      <c r="AS1088" s="291"/>
      <c r="AT1088" s="291"/>
      <c r="AU1088" s="291"/>
      <c r="AV1088" s="291"/>
      <c r="AW1088" s="291"/>
      <c r="AX1088" s="291"/>
      <c r="AY1088" s="291"/>
      <c r="AZ1088" s="291"/>
      <c r="BA1088" s="291"/>
      <c r="BB1088" s="291"/>
      <c r="BC1088" s="291"/>
      <c r="BD1088" s="291"/>
      <c r="BE1088" s="291"/>
      <c r="BF1088" s="291"/>
      <c r="BG1088" s="291"/>
      <c r="BH1088" s="291"/>
      <c r="BI1088" s="291"/>
      <c r="BJ1088" s="291"/>
      <c r="BK1088" s="291"/>
      <c r="BL1088" s="291"/>
      <c r="BM1088" s="291"/>
      <c r="BN1088" s="291"/>
      <c r="BO1088" s="291"/>
      <c r="BP1088" s="291"/>
      <c r="BQ1088" s="291"/>
      <c r="BR1088" s="291"/>
      <c r="BS1088" s="291"/>
      <c r="BT1088" s="291"/>
      <c r="BU1088" s="291"/>
      <c r="BV1088" s="291"/>
      <c r="BW1088" s="291"/>
      <c r="BX1088" s="291"/>
      <c r="BY1088" s="291"/>
      <c r="BZ1088" s="291"/>
      <c r="CA1088" s="291"/>
      <c r="CB1088" s="291"/>
      <c r="CC1088" s="291"/>
      <c r="CD1088" s="291"/>
      <c r="CE1088" s="291"/>
      <c r="CF1088" s="291"/>
      <c r="CG1088" s="291"/>
      <c r="CH1088" s="291"/>
      <c r="CI1088" s="291"/>
      <c r="CJ1088" s="291"/>
      <c r="CK1088" s="291"/>
      <c r="CL1088" s="291"/>
      <c r="CM1088" s="291"/>
      <c r="CN1088" s="291"/>
      <c r="CO1088" s="291"/>
      <c r="CP1088" s="291"/>
      <c r="CQ1088" s="291"/>
      <c r="CR1088" s="291"/>
      <c r="CS1088" s="291"/>
      <c r="CT1088" s="291"/>
      <c r="CU1088" s="291"/>
      <c r="CV1088" s="291"/>
      <c r="CW1088" s="291"/>
      <c r="CX1088" s="291"/>
      <c r="CY1088" s="291"/>
      <c r="CZ1088" s="291"/>
      <c r="DA1088" s="291"/>
      <c r="DB1088" s="291"/>
      <c r="DC1088" s="291"/>
      <c r="DD1088" s="291"/>
      <c r="DE1088" s="291"/>
      <c r="DF1088" s="291"/>
      <c r="DG1088" s="291"/>
      <c r="DH1088" s="291"/>
      <c r="DI1088" s="291"/>
      <c r="DJ1088" s="291"/>
      <c r="DK1088" s="291"/>
      <c r="DL1088" s="291"/>
      <c r="DM1088" s="291"/>
      <c r="DN1088" s="291"/>
      <c r="DO1088" s="291"/>
      <c r="DP1088" s="291"/>
      <c r="DQ1088" s="291"/>
      <c r="DR1088" s="291"/>
      <c r="DS1088" s="291"/>
      <c r="DT1088" s="291"/>
      <c r="DU1088" s="291"/>
      <c r="DV1088" s="291"/>
      <c r="DW1088" s="291"/>
      <c r="DX1088" s="291"/>
      <c r="DY1088" s="291"/>
      <c r="DZ1088" s="291"/>
      <c r="EA1088" s="291"/>
      <c r="EB1088" s="291"/>
      <c r="EC1088" s="291"/>
      <c r="ED1088" s="291"/>
      <c r="EE1088" s="291"/>
      <c r="EF1088" s="291"/>
      <c r="EG1088" s="291"/>
      <c r="EH1088" s="291"/>
      <c r="EI1088" s="291"/>
      <c r="EJ1088" s="291"/>
      <c r="EK1088" s="291"/>
      <c r="EL1088" s="291"/>
      <c r="EM1088" s="291"/>
      <c r="EN1088" s="291"/>
      <c r="EO1088" s="291"/>
      <c r="EP1088" s="291"/>
      <c r="EQ1088" s="291"/>
      <c r="ER1088" s="291"/>
      <c r="ES1088" s="291"/>
      <c r="ET1088" s="291"/>
      <c r="EU1088" s="291"/>
      <c r="EV1088" s="291"/>
      <c r="EW1088" s="291"/>
      <c r="EX1088" s="291"/>
      <c r="EY1088" s="291"/>
      <c r="EZ1088" s="291"/>
      <c r="FA1088" s="291"/>
    </row>
    <row r="1089" spans="1:157" s="292" customFormat="1" ht="20.25" customHeight="1">
      <c r="A1089" s="291"/>
      <c r="H1089" s="437"/>
      <c r="I1089" s="437"/>
      <c r="J1089" s="437"/>
      <c r="K1089" s="437"/>
      <c r="N1089" s="438"/>
      <c r="O1089" s="291"/>
      <c r="P1089" s="291"/>
      <c r="Q1089" s="291"/>
      <c r="R1089" s="291"/>
      <c r="S1089" s="291"/>
      <c r="T1089" s="291"/>
      <c r="U1089" s="291"/>
      <c r="V1089" s="291"/>
      <c r="W1089" s="291"/>
      <c r="X1089" s="291"/>
      <c r="Y1089" s="291"/>
      <c r="Z1089" s="291"/>
      <c r="AA1089" s="291"/>
      <c r="AB1089" s="291"/>
      <c r="AC1089" s="291"/>
      <c r="AD1089" s="291"/>
      <c r="AE1089" s="291"/>
      <c r="AF1089" s="291"/>
      <c r="AG1089" s="291"/>
      <c r="AH1089" s="291"/>
      <c r="AI1089" s="291"/>
      <c r="AJ1089" s="291"/>
      <c r="AK1089" s="291"/>
      <c r="AL1089" s="291"/>
      <c r="AM1089" s="291"/>
      <c r="AN1089" s="291"/>
      <c r="AO1089" s="291"/>
      <c r="AP1089" s="291"/>
      <c r="AQ1089" s="291"/>
      <c r="AR1089" s="291"/>
      <c r="AS1089" s="291"/>
      <c r="AT1089" s="291"/>
      <c r="AU1089" s="291"/>
      <c r="AV1089" s="291"/>
      <c r="AW1089" s="291"/>
      <c r="AX1089" s="291"/>
      <c r="AY1089" s="291"/>
      <c r="AZ1089" s="291"/>
      <c r="BA1089" s="291"/>
      <c r="BB1089" s="291"/>
      <c r="BC1089" s="291"/>
      <c r="BD1089" s="291"/>
      <c r="BE1089" s="291"/>
      <c r="BF1089" s="291"/>
      <c r="BG1089" s="291"/>
      <c r="BH1089" s="291"/>
      <c r="BI1089" s="291"/>
      <c r="BJ1089" s="291"/>
      <c r="BK1089" s="291"/>
      <c r="BL1089" s="291"/>
      <c r="BM1089" s="291"/>
      <c r="BN1089" s="291"/>
      <c r="BO1089" s="291"/>
      <c r="BP1089" s="291"/>
      <c r="BQ1089" s="291"/>
      <c r="BR1089" s="291"/>
      <c r="BS1089" s="291"/>
      <c r="BT1089" s="291"/>
      <c r="BU1089" s="291"/>
      <c r="BV1089" s="291"/>
      <c r="BW1089" s="291"/>
      <c r="BX1089" s="291"/>
      <c r="BY1089" s="291"/>
      <c r="BZ1089" s="291"/>
      <c r="CA1089" s="291"/>
      <c r="CB1089" s="291"/>
      <c r="CC1089" s="291"/>
      <c r="CD1089" s="291"/>
      <c r="CE1089" s="291"/>
      <c r="CF1089" s="291"/>
      <c r="CG1089" s="291"/>
      <c r="CH1089" s="291"/>
      <c r="CI1089" s="291"/>
      <c r="CJ1089" s="291"/>
      <c r="CK1089" s="291"/>
      <c r="CL1089" s="291"/>
      <c r="CM1089" s="291"/>
      <c r="CN1089" s="291"/>
      <c r="CO1089" s="291"/>
      <c r="CP1089" s="291"/>
      <c r="CQ1089" s="291"/>
      <c r="CR1089" s="291"/>
      <c r="CS1089" s="291"/>
      <c r="CT1089" s="291"/>
      <c r="CU1089" s="291"/>
      <c r="CV1089" s="291"/>
      <c r="CW1089" s="291"/>
      <c r="CX1089" s="291"/>
      <c r="CY1089" s="291"/>
      <c r="CZ1089" s="291"/>
      <c r="DA1089" s="291"/>
      <c r="DB1089" s="291"/>
      <c r="DC1089" s="291"/>
      <c r="DD1089" s="291"/>
      <c r="DE1089" s="291"/>
      <c r="DF1089" s="291"/>
      <c r="DG1089" s="291"/>
      <c r="DH1089" s="291"/>
      <c r="DI1089" s="291"/>
      <c r="DJ1089" s="291"/>
      <c r="DK1089" s="291"/>
      <c r="DL1089" s="291"/>
      <c r="DM1089" s="291"/>
      <c r="DN1089" s="291"/>
      <c r="DO1089" s="291"/>
      <c r="DP1089" s="291"/>
      <c r="DQ1089" s="291"/>
      <c r="DR1089" s="291"/>
      <c r="DS1089" s="291"/>
      <c r="DT1089" s="291"/>
      <c r="DU1089" s="291"/>
      <c r="DV1089" s="291"/>
      <c r="DW1089" s="291"/>
      <c r="DX1089" s="291"/>
      <c r="DY1089" s="291"/>
      <c r="DZ1089" s="291"/>
      <c r="EA1089" s="291"/>
      <c r="EB1089" s="291"/>
      <c r="EC1089" s="291"/>
      <c r="ED1089" s="291"/>
      <c r="EE1089" s="291"/>
      <c r="EF1089" s="291"/>
      <c r="EG1089" s="291"/>
      <c r="EH1089" s="291"/>
      <c r="EI1089" s="291"/>
      <c r="EJ1089" s="291"/>
      <c r="EK1089" s="291"/>
      <c r="EL1089" s="291"/>
      <c r="EM1089" s="291"/>
      <c r="EN1089" s="291"/>
      <c r="EO1089" s="291"/>
      <c r="EP1089" s="291"/>
      <c r="EQ1089" s="291"/>
      <c r="ER1089" s="291"/>
      <c r="ES1089" s="291"/>
      <c r="ET1089" s="291"/>
      <c r="EU1089" s="291"/>
      <c r="EV1089" s="291"/>
      <c r="EW1089" s="291"/>
      <c r="EX1089" s="291"/>
      <c r="EY1089" s="291"/>
      <c r="EZ1089" s="291"/>
      <c r="FA1089" s="291"/>
    </row>
    <row r="1090" spans="1:157" s="292" customFormat="1" ht="20.25" customHeight="1">
      <c r="A1090" s="291"/>
      <c r="H1090" s="437"/>
      <c r="I1090" s="437"/>
      <c r="J1090" s="437"/>
      <c r="K1090" s="437"/>
      <c r="N1090" s="438"/>
      <c r="O1090" s="291"/>
      <c r="P1090" s="291"/>
      <c r="Q1090" s="291"/>
      <c r="R1090" s="291"/>
      <c r="S1090" s="291"/>
      <c r="T1090" s="291"/>
      <c r="U1090" s="291"/>
      <c r="V1090" s="291"/>
      <c r="W1090" s="291"/>
      <c r="X1090" s="291"/>
      <c r="Y1090" s="291"/>
      <c r="Z1090" s="291"/>
      <c r="AA1090" s="291"/>
      <c r="AB1090" s="291"/>
      <c r="AC1090" s="291"/>
      <c r="AD1090" s="291"/>
      <c r="AE1090" s="291"/>
      <c r="AF1090" s="291"/>
      <c r="AG1090" s="291"/>
      <c r="AH1090" s="291"/>
      <c r="AI1090" s="291"/>
      <c r="AJ1090" s="291"/>
      <c r="AK1090" s="291"/>
      <c r="AL1090" s="291"/>
      <c r="AM1090" s="291"/>
      <c r="AN1090" s="291"/>
      <c r="AO1090" s="291"/>
      <c r="AP1090" s="291"/>
      <c r="AQ1090" s="291"/>
      <c r="AR1090" s="291"/>
      <c r="AS1090" s="291"/>
      <c r="AT1090" s="291"/>
      <c r="AU1090" s="291"/>
      <c r="AV1090" s="291"/>
      <c r="AW1090" s="291"/>
      <c r="AX1090" s="291"/>
      <c r="AY1090" s="291"/>
      <c r="AZ1090" s="291"/>
      <c r="BA1090" s="291"/>
      <c r="BB1090" s="291"/>
      <c r="BC1090" s="291"/>
      <c r="BD1090" s="291"/>
      <c r="BE1090" s="291"/>
      <c r="BF1090" s="291"/>
      <c r="BG1090" s="291"/>
      <c r="BH1090" s="291"/>
      <c r="BI1090" s="291"/>
      <c r="BJ1090" s="291"/>
      <c r="BK1090" s="291"/>
      <c r="BL1090" s="291"/>
      <c r="BM1090" s="291"/>
      <c r="BN1090" s="291"/>
      <c r="BO1090" s="291"/>
      <c r="BP1090" s="291"/>
      <c r="BQ1090" s="291"/>
      <c r="BR1090" s="291"/>
      <c r="BS1090" s="291"/>
      <c r="BT1090" s="291"/>
      <c r="BU1090" s="291"/>
      <c r="BV1090" s="291"/>
      <c r="BW1090" s="291"/>
      <c r="BX1090" s="291"/>
      <c r="BY1090" s="291"/>
      <c r="BZ1090" s="291"/>
      <c r="CA1090" s="291"/>
      <c r="CB1090" s="291"/>
      <c r="CC1090" s="291"/>
      <c r="CD1090" s="291"/>
      <c r="CE1090" s="291"/>
      <c r="CF1090" s="291"/>
      <c r="CG1090" s="291"/>
      <c r="CH1090" s="291"/>
      <c r="CI1090" s="291"/>
      <c r="CJ1090" s="291"/>
      <c r="CK1090" s="291"/>
      <c r="CL1090" s="291"/>
      <c r="CM1090" s="291"/>
      <c r="CN1090" s="291"/>
      <c r="CO1090" s="291"/>
      <c r="CP1090" s="291"/>
      <c r="CQ1090" s="291"/>
      <c r="CR1090" s="291"/>
      <c r="CS1090" s="291"/>
      <c r="CT1090" s="291"/>
      <c r="CU1090" s="291"/>
      <c r="CV1090" s="291"/>
      <c r="CW1090" s="291"/>
      <c r="CX1090" s="291"/>
      <c r="CY1090" s="291"/>
      <c r="CZ1090" s="291"/>
      <c r="DA1090" s="291"/>
      <c r="DB1090" s="291"/>
      <c r="DC1090" s="291"/>
      <c r="DD1090" s="291"/>
      <c r="DE1090" s="291"/>
      <c r="DF1090" s="291"/>
      <c r="DG1090" s="291"/>
      <c r="DH1090" s="291"/>
      <c r="DI1090" s="291"/>
      <c r="DJ1090" s="291"/>
      <c r="DK1090" s="291"/>
      <c r="DL1090" s="291"/>
      <c r="DM1090" s="291"/>
      <c r="DN1090" s="291"/>
      <c r="DO1090" s="291"/>
      <c r="DP1090" s="291"/>
      <c r="DQ1090" s="291"/>
      <c r="DR1090" s="291"/>
      <c r="DS1090" s="291"/>
      <c r="DT1090" s="291"/>
      <c r="DU1090" s="291"/>
      <c r="DV1090" s="291"/>
      <c r="DW1090" s="291"/>
      <c r="DX1090" s="291"/>
      <c r="DY1090" s="291"/>
      <c r="DZ1090" s="291"/>
      <c r="EA1090" s="291"/>
      <c r="EB1090" s="291"/>
      <c r="EC1090" s="291"/>
      <c r="ED1090" s="291"/>
      <c r="EE1090" s="291"/>
      <c r="EF1090" s="291"/>
      <c r="EG1090" s="291"/>
      <c r="EH1090" s="291"/>
      <c r="EI1090" s="291"/>
      <c r="EJ1090" s="291"/>
      <c r="EK1090" s="291"/>
      <c r="EL1090" s="291"/>
      <c r="EM1090" s="291"/>
      <c r="EN1090" s="291"/>
      <c r="EO1090" s="291"/>
      <c r="EP1090" s="291"/>
      <c r="EQ1090" s="291"/>
      <c r="ER1090" s="291"/>
      <c r="ES1090" s="291"/>
      <c r="ET1090" s="291"/>
      <c r="EU1090" s="291"/>
      <c r="EV1090" s="291"/>
      <c r="EW1090" s="291"/>
      <c r="EX1090" s="291"/>
      <c r="EY1090" s="291"/>
      <c r="EZ1090" s="291"/>
      <c r="FA1090" s="291"/>
    </row>
    <row r="1091" spans="1:157" s="292" customFormat="1" ht="20.25" customHeight="1">
      <c r="A1091" s="291"/>
      <c r="H1091" s="437"/>
      <c r="I1091" s="437"/>
      <c r="J1091" s="437"/>
      <c r="K1091" s="437"/>
      <c r="N1091" s="438"/>
      <c r="O1091" s="291"/>
      <c r="P1091" s="291"/>
      <c r="Q1091" s="291"/>
      <c r="R1091" s="291"/>
      <c r="S1091" s="291"/>
      <c r="T1091" s="291"/>
      <c r="U1091" s="291"/>
      <c r="V1091" s="291"/>
      <c r="W1091" s="291"/>
      <c r="X1091" s="291"/>
      <c r="Y1091" s="291"/>
      <c r="Z1091" s="291"/>
      <c r="AA1091" s="291"/>
      <c r="AB1091" s="291"/>
      <c r="AC1091" s="291"/>
      <c r="AD1091" s="291"/>
      <c r="AE1091" s="291"/>
      <c r="AF1091" s="291"/>
      <c r="AG1091" s="291"/>
      <c r="AH1091" s="291"/>
      <c r="AI1091" s="291"/>
      <c r="AJ1091" s="291"/>
      <c r="AK1091" s="291"/>
      <c r="AL1091" s="291"/>
      <c r="AM1091" s="291"/>
      <c r="AN1091" s="291"/>
      <c r="AO1091" s="291"/>
      <c r="AP1091" s="291"/>
      <c r="AQ1091" s="291"/>
      <c r="AR1091" s="291"/>
      <c r="AS1091" s="291"/>
      <c r="AT1091" s="291"/>
      <c r="AU1091" s="291"/>
      <c r="AV1091" s="291"/>
      <c r="AW1091" s="291"/>
      <c r="AX1091" s="291"/>
      <c r="AY1091" s="291"/>
      <c r="AZ1091" s="291"/>
      <c r="BA1091" s="291"/>
      <c r="BB1091" s="291"/>
      <c r="BC1091" s="291"/>
      <c r="BD1091" s="291"/>
      <c r="BE1091" s="291"/>
      <c r="BF1091" s="291"/>
      <c r="BG1091" s="291"/>
      <c r="BH1091" s="291"/>
      <c r="BI1091" s="291"/>
      <c r="BJ1091" s="291"/>
      <c r="BK1091" s="291"/>
      <c r="BL1091" s="291"/>
      <c r="BM1091" s="291"/>
      <c r="BN1091" s="291"/>
      <c r="BO1091" s="291"/>
      <c r="BP1091" s="291"/>
      <c r="BQ1091" s="291"/>
      <c r="BR1091" s="291"/>
      <c r="BS1091" s="291"/>
      <c r="BT1091" s="291"/>
      <c r="BU1091" s="291"/>
      <c r="BV1091" s="291"/>
      <c r="BW1091" s="291"/>
      <c r="BX1091" s="291"/>
      <c r="BY1091" s="291"/>
      <c r="BZ1091" s="291"/>
      <c r="CA1091" s="291"/>
      <c r="CB1091" s="291"/>
      <c r="CC1091" s="291"/>
      <c r="CD1091" s="291"/>
      <c r="CE1091" s="291"/>
      <c r="CF1091" s="291"/>
      <c r="CG1091" s="291"/>
      <c r="CH1091" s="291"/>
      <c r="CI1091" s="291"/>
      <c r="CJ1091" s="291"/>
      <c r="CK1091" s="291"/>
      <c r="CL1091" s="291"/>
      <c r="CM1091" s="291"/>
      <c r="CN1091" s="291"/>
      <c r="CO1091" s="291"/>
      <c r="CP1091" s="291"/>
      <c r="CQ1091" s="291"/>
      <c r="CR1091" s="291"/>
      <c r="CS1091" s="291"/>
      <c r="CT1091" s="291"/>
      <c r="CU1091" s="291"/>
      <c r="CV1091" s="291"/>
      <c r="CW1091" s="291"/>
      <c r="CX1091" s="291"/>
      <c r="CY1091" s="291"/>
      <c r="CZ1091" s="291"/>
      <c r="DA1091" s="291"/>
      <c r="DB1091" s="291"/>
      <c r="DC1091" s="291"/>
      <c r="DD1091" s="291"/>
      <c r="DE1091" s="291"/>
      <c r="DF1091" s="291"/>
      <c r="DG1091" s="291"/>
      <c r="DH1091" s="291"/>
      <c r="DI1091" s="291"/>
      <c r="DJ1091" s="291"/>
      <c r="DK1091" s="291"/>
      <c r="DL1091" s="291"/>
      <c r="DM1091" s="291"/>
      <c r="DN1091" s="291"/>
      <c r="DO1091" s="291"/>
      <c r="DP1091" s="291"/>
      <c r="DQ1091" s="291"/>
      <c r="DR1091" s="291"/>
      <c r="DS1091" s="291"/>
      <c r="DT1091" s="291"/>
      <c r="DU1091" s="291"/>
      <c r="DV1091" s="291"/>
      <c r="DW1091" s="291"/>
      <c r="DX1091" s="291"/>
      <c r="DY1091" s="291"/>
      <c r="DZ1091" s="291"/>
      <c r="EA1091" s="291"/>
      <c r="EB1091" s="291"/>
      <c r="EC1091" s="291"/>
      <c r="ED1091" s="291"/>
      <c r="EE1091" s="291"/>
      <c r="EF1091" s="291"/>
      <c r="EG1091" s="291"/>
      <c r="EH1091" s="291"/>
      <c r="EI1091" s="291"/>
      <c r="EJ1091" s="291"/>
      <c r="EK1091" s="291"/>
      <c r="EL1091" s="291"/>
      <c r="EM1091" s="291"/>
      <c r="EN1091" s="291"/>
      <c r="EO1091" s="291"/>
      <c r="EP1091" s="291"/>
      <c r="EQ1091" s="291"/>
      <c r="ER1091" s="291"/>
      <c r="ES1091" s="291"/>
      <c r="ET1091" s="291"/>
      <c r="EU1091" s="291"/>
      <c r="EV1091" s="291"/>
      <c r="EW1091" s="291"/>
      <c r="EX1091" s="291"/>
      <c r="EY1091" s="291"/>
      <c r="EZ1091" s="291"/>
      <c r="FA1091" s="291"/>
    </row>
    <row r="1092" spans="1:157" s="292" customFormat="1" ht="20.25" customHeight="1">
      <c r="A1092" s="291"/>
      <c r="H1092" s="437"/>
      <c r="I1092" s="437"/>
      <c r="J1092" s="437"/>
      <c r="K1092" s="437"/>
      <c r="N1092" s="438"/>
      <c r="O1092" s="291"/>
      <c r="P1092" s="291"/>
      <c r="Q1092" s="291"/>
      <c r="R1092" s="291"/>
      <c r="S1092" s="291"/>
      <c r="T1092" s="291"/>
      <c r="U1092" s="291"/>
      <c r="V1092" s="291"/>
      <c r="W1092" s="291"/>
      <c r="X1092" s="291"/>
      <c r="Y1092" s="291"/>
      <c r="Z1092" s="291"/>
      <c r="AA1092" s="291"/>
      <c r="AB1092" s="291"/>
      <c r="AC1092" s="291"/>
      <c r="AD1092" s="291"/>
      <c r="AE1092" s="291"/>
      <c r="AF1092" s="291"/>
      <c r="AG1092" s="291"/>
      <c r="AH1092" s="291"/>
      <c r="AI1092" s="291"/>
      <c r="AJ1092" s="291"/>
      <c r="AK1092" s="291"/>
      <c r="AL1092" s="291"/>
      <c r="AM1092" s="291"/>
      <c r="AN1092" s="291"/>
      <c r="AO1092" s="291"/>
      <c r="AP1092" s="291"/>
      <c r="AQ1092" s="291"/>
      <c r="AR1092" s="291"/>
      <c r="AS1092" s="291"/>
      <c r="AT1092" s="291"/>
      <c r="AU1092" s="291"/>
      <c r="AV1092" s="291"/>
      <c r="AW1092" s="291"/>
      <c r="AX1092" s="291"/>
      <c r="AY1092" s="291"/>
      <c r="AZ1092" s="291"/>
      <c r="BA1092" s="291"/>
      <c r="BB1092" s="291"/>
      <c r="BC1092" s="291"/>
      <c r="BD1092" s="291"/>
      <c r="BE1092" s="291"/>
      <c r="BF1092" s="291"/>
      <c r="BG1092" s="291"/>
      <c r="BH1092" s="291"/>
      <c r="BI1092" s="291"/>
      <c r="BJ1092" s="291"/>
      <c r="BK1092" s="291"/>
      <c r="BL1092" s="291"/>
      <c r="BM1092" s="291"/>
      <c r="BN1092" s="291"/>
      <c r="BO1092" s="291"/>
      <c r="BP1092" s="291"/>
      <c r="BQ1092" s="291"/>
      <c r="BR1092" s="291"/>
      <c r="BS1092" s="291"/>
      <c r="BT1092" s="291"/>
      <c r="BU1092" s="291"/>
      <c r="BV1092" s="291"/>
      <c r="BW1092" s="291"/>
      <c r="BX1092" s="291"/>
      <c r="BY1092" s="291"/>
      <c r="BZ1092" s="291"/>
      <c r="CA1092" s="291"/>
      <c r="CB1092" s="291"/>
      <c r="CC1092" s="291"/>
      <c r="CD1092" s="291"/>
      <c r="CE1092" s="291"/>
      <c r="CF1092" s="291"/>
      <c r="CG1092" s="291"/>
      <c r="CH1092" s="291"/>
      <c r="CI1092" s="291"/>
      <c r="CJ1092" s="291"/>
      <c r="CK1092" s="291"/>
      <c r="CL1092" s="291"/>
      <c r="CM1092" s="291"/>
      <c r="CN1092" s="291"/>
      <c r="CO1092" s="291"/>
      <c r="CP1092" s="291"/>
      <c r="CQ1092" s="291"/>
      <c r="CR1092" s="291"/>
      <c r="CS1092" s="291"/>
      <c r="CT1092" s="291"/>
      <c r="CU1092" s="291"/>
      <c r="CV1092" s="291"/>
      <c r="CW1092" s="291"/>
      <c r="CX1092" s="291"/>
      <c r="CY1092" s="291"/>
      <c r="CZ1092" s="291"/>
      <c r="DA1092" s="291"/>
      <c r="DB1092" s="291"/>
      <c r="DC1092" s="291"/>
      <c r="DD1092" s="291"/>
      <c r="DE1092" s="291"/>
      <c r="DF1092" s="291"/>
      <c r="DG1092" s="291"/>
      <c r="DH1092" s="291"/>
      <c r="DI1092" s="291"/>
      <c r="DJ1092" s="291"/>
      <c r="DK1092" s="291"/>
      <c r="DL1092" s="291"/>
      <c r="DM1092" s="291"/>
      <c r="DN1092" s="291"/>
      <c r="DO1092" s="291"/>
      <c r="DP1092" s="291"/>
      <c r="DQ1092" s="291"/>
      <c r="DR1092" s="291"/>
      <c r="DS1092" s="291"/>
      <c r="DT1092" s="291"/>
      <c r="DU1092" s="291"/>
      <c r="DV1092" s="291"/>
      <c r="DW1092" s="291"/>
      <c r="DX1092" s="291"/>
      <c r="DY1092" s="291"/>
      <c r="DZ1092" s="291"/>
      <c r="EA1092" s="291"/>
      <c r="EB1092" s="291"/>
      <c r="EC1092" s="291"/>
      <c r="ED1092" s="291"/>
      <c r="EE1092" s="291"/>
      <c r="EF1092" s="291"/>
      <c r="EG1092" s="291"/>
      <c r="EH1092" s="291"/>
      <c r="EI1092" s="291"/>
      <c r="EJ1092" s="291"/>
      <c r="EK1092" s="291"/>
      <c r="EL1092" s="291"/>
      <c r="EM1092" s="291"/>
      <c r="EN1092" s="291"/>
      <c r="EO1092" s="291"/>
      <c r="EP1092" s="291"/>
      <c r="EQ1092" s="291"/>
      <c r="ER1092" s="291"/>
      <c r="ES1092" s="291"/>
      <c r="ET1092" s="291"/>
      <c r="EU1092" s="291"/>
      <c r="EV1092" s="291"/>
      <c r="EW1092" s="291"/>
      <c r="EX1092" s="291"/>
      <c r="EY1092" s="291"/>
      <c r="EZ1092" s="291"/>
      <c r="FA1092" s="291"/>
    </row>
    <row r="1093" spans="1:157" s="292" customFormat="1" ht="20.25" customHeight="1">
      <c r="A1093" s="291"/>
      <c r="H1093" s="437"/>
      <c r="I1093" s="437"/>
      <c r="J1093" s="437"/>
      <c r="K1093" s="437"/>
      <c r="N1093" s="438"/>
      <c r="O1093" s="291"/>
      <c r="P1093" s="291"/>
      <c r="Q1093" s="291"/>
      <c r="R1093" s="291"/>
      <c r="S1093" s="291"/>
      <c r="T1093" s="291"/>
      <c r="U1093" s="291"/>
      <c r="V1093" s="291"/>
      <c r="W1093" s="291"/>
      <c r="X1093" s="291"/>
      <c r="Y1093" s="291"/>
      <c r="Z1093" s="291"/>
      <c r="AA1093" s="291"/>
      <c r="AB1093" s="291"/>
      <c r="AC1093" s="291"/>
      <c r="AD1093" s="291"/>
      <c r="AE1093" s="291"/>
      <c r="AF1093" s="291"/>
      <c r="AG1093" s="291"/>
      <c r="AH1093" s="291"/>
      <c r="AI1093" s="291"/>
      <c r="AJ1093" s="291"/>
      <c r="AK1093" s="291"/>
      <c r="AL1093" s="291"/>
      <c r="AM1093" s="291"/>
      <c r="AN1093" s="291"/>
      <c r="AO1093" s="291"/>
      <c r="AP1093" s="291"/>
      <c r="AQ1093" s="291"/>
      <c r="AR1093" s="291"/>
      <c r="AS1093" s="291"/>
      <c r="AT1093" s="291"/>
      <c r="AU1093" s="291"/>
      <c r="AV1093" s="291"/>
      <c r="AW1093" s="291"/>
      <c r="AX1093" s="291"/>
      <c r="AY1093" s="291"/>
      <c r="AZ1093" s="291"/>
      <c r="BA1093" s="291"/>
      <c r="BB1093" s="291"/>
      <c r="BC1093" s="291"/>
      <c r="BD1093" s="291"/>
      <c r="BE1093" s="291"/>
      <c r="BF1093" s="291"/>
      <c r="BG1093" s="291"/>
      <c r="BH1093" s="291"/>
      <c r="BI1093" s="291"/>
      <c r="BJ1093" s="291"/>
      <c r="BK1093" s="291"/>
      <c r="BL1093" s="291"/>
      <c r="BM1093" s="291"/>
      <c r="BN1093" s="291"/>
      <c r="BO1093" s="291"/>
      <c r="BP1093" s="291"/>
      <c r="BQ1093" s="291"/>
      <c r="BR1093" s="291"/>
      <c r="BS1093" s="291"/>
      <c r="BT1093" s="291"/>
      <c r="BU1093" s="291"/>
      <c r="BV1093" s="291"/>
      <c r="BW1093" s="291"/>
      <c r="BX1093" s="291"/>
      <c r="BY1093" s="291"/>
      <c r="BZ1093" s="291"/>
      <c r="CA1093" s="291"/>
      <c r="CB1093" s="291"/>
      <c r="CC1093" s="291"/>
      <c r="CD1093" s="291"/>
      <c r="CE1093" s="291"/>
      <c r="CF1093" s="291"/>
      <c r="CG1093" s="291"/>
      <c r="CH1093" s="291"/>
      <c r="CI1093" s="291"/>
      <c r="CJ1093" s="291"/>
      <c r="CK1093" s="291"/>
      <c r="CL1093" s="291"/>
      <c r="CM1093" s="291"/>
      <c r="CN1093" s="291"/>
      <c r="CO1093" s="291"/>
      <c r="CP1093" s="291"/>
      <c r="CQ1093" s="291"/>
      <c r="CR1093" s="291"/>
      <c r="CS1093" s="291"/>
      <c r="CT1093" s="291"/>
      <c r="CU1093" s="291"/>
      <c r="CV1093" s="291"/>
      <c r="CW1093" s="291"/>
      <c r="CX1093" s="291"/>
      <c r="CY1093" s="291"/>
      <c r="CZ1093" s="291"/>
      <c r="DA1093" s="291"/>
      <c r="DB1093" s="291"/>
      <c r="DC1093" s="291"/>
      <c r="DD1093" s="291"/>
      <c r="DE1093" s="291"/>
      <c r="DF1093" s="291"/>
      <c r="DG1093" s="291"/>
      <c r="DH1093" s="291"/>
      <c r="DI1093" s="291"/>
      <c r="DJ1093" s="291"/>
      <c r="DK1093" s="291"/>
      <c r="DL1093" s="291"/>
      <c r="DM1093" s="291"/>
      <c r="DN1093" s="291"/>
      <c r="DO1093" s="291"/>
      <c r="DP1093" s="291"/>
      <c r="DQ1093" s="291"/>
      <c r="DR1093" s="291"/>
      <c r="DS1093" s="291"/>
      <c r="DT1093" s="291"/>
      <c r="DU1093" s="291"/>
      <c r="DV1093" s="291"/>
      <c r="DW1093" s="291"/>
      <c r="DX1093" s="291"/>
      <c r="DY1093" s="291"/>
      <c r="DZ1093" s="291"/>
      <c r="EA1093" s="291"/>
      <c r="EB1093" s="291"/>
      <c r="EC1093" s="291"/>
      <c r="ED1093" s="291"/>
      <c r="EE1093" s="291"/>
      <c r="EF1093" s="291"/>
      <c r="EG1093" s="291"/>
      <c r="EH1093" s="291"/>
      <c r="EI1093" s="291"/>
      <c r="EJ1093" s="291"/>
      <c r="EK1093" s="291"/>
      <c r="EL1093" s="291"/>
      <c r="EM1093" s="291"/>
      <c r="EN1093" s="291"/>
      <c r="EO1093" s="291"/>
      <c r="EP1093" s="291"/>
      <c r="EQ1093" s="291"/>
      <c r="ER1093" s="291"/>
      <c r="ES1093" s="291"/>
      <c r="ET1093" s="291"/>
      <c r="EU1093" s="291"/>
      <c r="EV1093" s="291"/>
      <c r="EW1093" s="291"/>
      <c r="EX1093" s="291"/>
      <c r="EY1093" s="291"/>
      <c r="EZ1093" s="291"/>
      <c r="FA1093" s="291"/>
    </row>
    <row r="1094" spans="1:157" s="292" customFormat="1" ht="20.25" customHeight="1">
      <c r="A1094" s="291"/>
      <c r="H1094" s="437"/>
      <c r="I1094" s="437"/>
      <c r="J1094" s="437"/>
      <c r="K1094" s="437"/>
      <c r="N1094" s="438"/>
      <c r="O1094" s="291"/>
      <c r="P1094" s="291"/>
      <c r="Q1094" s="291"/>
      <c r="R1094" s="291"/>
      <c r="S1094" s="291"/>
      <c r="T1094" s="291"/>
      <c r="U1094" s="291"/>
      <c r="V1094" s="291"/>
      <c r="W1094" s="291"/>
      <c r="X1094" s="291"/>
      <c r="Y1094" s="291"/>
      <c r="Z1094" s="291"/>
      <c r="AA1094" s="291"/>
      <c r="AB1094" s="291"/>
      <c r="AC1094" s="291"/>
      <c r="AD1094" s="291"/>
      <c r="AE1094" s="291"/>
      <c r="AF1094" s="291"/>
      <c r="AG1094" s="291"/>
      <c r="AH1094" s="291"/>
      <c r="AI1094" s="291"/>
      <c r="AJ1094" s="291"/>
      <c r="AK1094" s="291"/>
      <c r="AL1094" s="291"/>
      <c r="AM1094" s="291"/>
      <c r="AN1094" s="291"/>
      <c r="AO1094" s="291"/>
      <c r="AP1094" s="291"/>
      <c r="AQ1094" s="291"/>
      <c r="AR1094" s="291"/>
      <c r="AS1094" s="291"/>
      <c r="AT1094" s="291"/>
      <c r="AU1094" s="291"/>
      <c r="AV1094" s="291"/>
      <c r="AW1094" s="291"/>
      <c r="AX1094" s="291"/>
      <c r="AY1094" s="291"/>
      <c r="AZ1094" s="291"/>
      <c r="BA1094" s="291"/>
      <c r="BB1094" s="291"/>
      <c r="BC1094" s="291"/>
      <c r="BD1094" s="291"/>
      <c r="BE1094" s="291"/>
      <c r="BF1094" s="291"/>
      <c r="BG1094" s="291"/>
      <c r="BH1094" s="291"/>
      <c r="BI1094" s="291"/>
      <c r="BJ1094" s="291"/>
      <c r="BK1094" s="291"/>
      <c r="BL1094" s="291"/>
      <c r="BM1094" s="291"/>
      <c r="BN1094" s="291"/>
      <c r="BO1094" s="291"/>
      <c r="BP1094" s="291"/>
      <c r="BQ1094" s="291"/>
      <c r="BR1094" s="291"/>
      <c r="BS1094" s="291"/>
      <c r="BT1094" s="291"/>
      <c r="BU1094" s="291"/>
      <c r="BV1094" s="291"/>
      <c r="BW1094" s="291"/>
      <c r="BX1094" s="291"/>
      <c r="BY1094" s="291"/>
      <c r="BZ1094" s="291"/>
      <c r="CA1094" s="291"/>
      <c r="CB1094" s="291"/>
      <c r="CC1094" s="291"/>
      <c r="CD1094" s="291"/>
      <c r="CE1094" s="291"/>
      <c r="CF1094" s="291"/>
      <c r="CG1094" s="291"/>
      <c r="CH1094" s="291"/>
      <c r="CI1094" s="291"/>
      <c r="CJ1094" s="291"/>
      <c r="CK1094" s="291"/>
      <c r="CL1094" s="291"/>
      <c r="CM1094" s="291"/>
      <c r="CN1094" s="291"/>
      <c r="CO1094" s="291"/>
      <c r="CP1094" s="291"/>
      <c r="CQ1094" s="291"/>
      <c r="CR1094" s="291"/>
      <c r="CS1094" s="291"/>
      <c r="CT1094" s="291"/>
      <c r="CU1094" s="291"/>
      <c r="CV1094" s="291"/>
      <c r="CW1094" s="291"/>
      <c r="CX1094" s="291"/>
      <c r="CY1094" s="291"/>
      <c r="CZ1094" s="291"/>
      <c r="DA1094" s="291"/>
      <c r="DB1094" s="291"/>
      <c r="DC1094" s="291"/>
      <c r="DD1094" s="291"/>
      <c r="DE1094" s="291"/>
      <c r="DF1094" s="291"/>
      <c r="DG1094" s="291"/>
      <c r="DH1094" s="291"/>
      <c r="DI1094" s="291"/>
      <c r="DJ1094" s="291"/>
      <c r="DK1094" s="291"/>
      <c r="DL1094" s="291"/>
      <c r="DM1094" s="291"/>
      <c r="DN1094" s="291"/>
      <c r="DO1094" s="291"/>
      <c r="DP1094" s="291"/>
      <c r="DQ1094" s="291"/>
      <c r="DR1094" s="291"/>
      <c r="DS1094" s="291"/>
      <c r="DT1094" s="291"/>
      <c r="DU1094" s="291"/>
      <c r="DV1094" s="291"/>
      <c r="DW1094" s="291"/>
      <c r="DX1094" s="291"/>
      <c r="DY1094" s="291"/>
      <c r="DZ1094" s="291"/>
      <c r="EA1094" s="291"/>
      <c r="EB1094" s="291"/>
      <c r="EC1094" s="291"/>
      <c r="ED1094" s="291"/>
      <c r="EE1094" s="291"/>
      <c r="EF1094" s="291"/>
      <c r="EG1094" s="291"/>
      <c r="EH1094" s="291"/>
      <c r="EI1094" s="291"/>
      <c r="EJ1094" s="291"/>
      <c r="EK1094" s="291"/>
      <c r="EL1094" s="291"/>
      <c r="EM1094" s="291"/>
      <c r="EN1094" s="291"/>
      <c r="EO1094" s="291"/>
      <c r="EP1094" s="291"/>
      <c r="EQ1094" s="291"/>
      <c r="ER1094" s="291"/>
      <c r="ES1094" s="291"/>
      <c r="ET1094" s="291"/>
      <c r="EU1094" s="291"/>
      <c r="EV1094" s="291"/>
      <c r="EW1094" s="291"/>
      <c r="EX1094" s="291"/>
      <c r="EY1094" s="291"/>
      <c r="EZ1094" s="291"/>
      <c r="FA1094" s="291"/>
    </row>
    <row r="1095" spans="1:157" s="292" customFormat="1" ht="20.25" customHeight="1">
      <c r="A1095" s="291"/>
      <c r="H1095" s="437"/>
      <c r="I1095" s="437"/>
      <c r="J1095" s="437"/>
      <c r="K1095" s="437"/>
      <c r="N1095" s="438"/>
      <c r="O1095" s="291"/>
      <c r="P1095" s="291"/>
      <c r="Q1095" s="291"/>
      <c r="R1095" s="291"/>
      <c r="S1095" s="291"/>
      <c r="T1095" s="291"/>
      <c r="U1095" s="291"/>
      <c r="V1095" s="291"/>
      <c r="W1095" s="291"/>
      <c r="X1095" s="291"/>
      <c r="Y1095" s="291"/>
      <c r="Z1095" s="291"/>
      <c r="AA1095" s="291"/>
      <c r="AB1095" s="291"/>
      <c r="AC1095" s="291"/>
      <c r="AD1095" s="291"/>
      <c r="AE1095" s="291"/>
      <c r="AF1095" s="291"/>
      <c r="AG1095" s="291"/>
      <c r="AH1095" s="291"/>
      <c r="AI1095" s="291"/>
      <c r="AJ1095" s="291"/>
      <c r="AK1095" s="291"/>
      <c r="AL1095" s="291"/>
      <c r="AM1095" s="291"/>
      <c r="AN1095" s="291"/>
      <c r="AO1095" s="291"/>
      <c r="AP1095" s="291"/>
      <c r="AQ1095" s="291"/>
      <c r="AR1095" s="291"/>
      <c r="AS1095" s="291"/>
      <c r="AT1095" s="291"/>
      <c r="AU1095" s="291"/>
      <c r="AV1095" s="291"/>
      <c r="AW1095" s="291"/>
      <c r="AX1095" s="291"/>
      <c r="AY1095" s="291"/>
      <c r="AZ1095" s="291"/>
      <c r="BA1095" s="291"/>
      <c r="BB1095" s="291"/>
      <c r="BC1095" s="291"/>
      <c r="BD1095" s="291"/>
      <c r="BE1095" s="291"/>
      <c r="BF1095" s="291"/>
      <c r="BG1095" s="291"/>
      <c r="BH1095" s="291"/>
      <c r="BI1095" s="291"/>
      <c r="BJ1095" s="291"/>
      <c r="BK1095" s="291"/>
      <c r="BL1095" s="291"/>
      <c r="BM1095" s="291"/>
      <c r="BN1095" s="291"/>
      <c r="BO1095" s="291"/>
      <c r="BP1095" s="291"/>
      <c r="BQ1095" s="291"/>
      <c r="BR1095" s="291"/>
      <c r="BS1095" s="291"/>
      <c r="BT1095" s="291"/>
      <c r="BU1095" s="291"/>
      <c r="BV1095" s="291"/>
      <c r="BW1095" s="291"/>
      <c r="BX1095" s="291"/>
      <c r="BY1095" s="291"/>
      <c r="BZ1095" s="291"/>
      <c r="CA1095" s="291"/>
      <c r="CB1095" s="291"/>
      <c r="CC1095" s="291"/>
      <c r="CD1095" s="291"/>
      <c r="CE1095" s="291"/>
      <c r="CF1095" s="291"/>
      <c r="CG1095" s="291"/>
      <c r="CH1095" s="291"/>
      <c r="CI1095" s="291"/>
      <c r="CJ1095" s="291"/>
      <c r="CK1095" s="291"/>
      <c r="CL1095" s="291"/>
      <c r="CM1095" s="291"/>
      <c r="CN1095" s="291"/>
      <c r="CO1095" s="291"/>
      <c r="CP1095" s="291"/>
      <c r="CQ1095" s="291"/>
      <c r="CR1095" s="291"/>
      <c r="CS1095" s="291"/>
      <c r="CT1095" s="291"/>
      <c r="CU1095" s="291"/>
      <c r="CV1095" s="291"/>
      <c r="CW1095" s="291"/>
      <c r="CX1095" s="291"/>
      <c r="CY1095" s="291"/>
      <c r="CZ1095" s="291"/>
      <c r="DA1095" s="291"/>
      <c r="DB1095" s="291"/>
      <c r="DC1095" s="291"/>
      <c r="DD1095" s="291"/>
      <c r="DE1095" s="291"/>
      <c r="DF1095" s="291"/>
      <c r="DG1095" s="291"/>
      <c r="DH1095" s="291"/>
      <c r="DI1095" s="291"/>
      <c r="DJ1095" s="291"/>
      <c r="DK1095" s="291"/>
      <c r="DL1095" s="291"/>
      <c r="DM1095" s="291"/>
      <c r="DN1095" s="291"/>
      <c r="DO1095" s="291"/>
      <c r="DP1095" s="291"/>
      <c r="DQ1095" s="291"/>
      <c r="DR1095" s="291"/>
      <c r="DS1095" s="291"/>
      <c r="DT1095" s="291"/>
      <c r="DU1095" s="291"/>
      <c r="DV1095" s="291"/>
      <c r="DW1095" s="291"/>
      <c r="DX1095" s="291"/>
      <c r="DY1095" s="291"/>
      <c r="DZ1095" s="291"/>
      <c r="EA1095" s="291"/>
      <c r="EB1095" s="291"/>
      <c r="EC1095" s="291"/>
      <c r="ED1095" s="291"/>
      <c r="EE1095" s="291"/>
      <c r="EF1095" s="291"/>
      <c r="EG1095" s="291"/>
      <c r="EH1095" s="291"/>
      <c r="EI1095" s="291"/>
      <c r="EJ1095" s="291"/>
      <c r="EK1095" s="291"/>
      <c r="EL1095" s="291"/>
      <c r="EM1095" s="291"/>
      <c r="EN1095" s="291"/>
      <c r="EO1095" s="291"/>
      <c r="EP1095" s="291"/>
      <c r="EQ1095" s="291"/>
      <c r="ER1095" s="291"/>
      <c r="ES1095" s="291"/>
      <c r="ET1095" s="291"/>
      <c r="EU1095" s="291"/>
      <c r="EV1095" s="291"/>
      <c r="EW1095" s="291"/>
      <c r="EX1095" s="291"/>
      <c r="EY1095" s="291"/>
      <c r="EZ1095" s="291"/>
      <c r="FA1095" s="291"/>
    </row>
    <row r="1096" spans="1:157" s="292" customFormat="1" ht="20.25" customHeight="1">
      <c r="A1096" s="291"/>
      <c r="H1096" s="437"/>
      <c r="I1096" s="437"/>
      <c r="J1096" s="437"/>
      <c r="K1096" s="437"/>
      <c r="N1096" s="438"/>
      <c r="O1096" s="291"/>
      <c r="P1096" s="291"/>
      <c r="Q1096" s="291"/>
      <c r="R1096" s="291"/>
      <c r="S1096" s="291"/>
      <c r="T1096" s="291"/>
      <c r="U1096" s="291"/>
      <c r="V1096" s="291"/>
      <c r="W1096" s="291"/>
      <c r="X1096" s="291"/>
      <c r="Y1096" s="291"/>
      <c r="Z1096" s="291"/>
      <c r="AA1096" s="291"/>
      <c r="AB1096" s="291"/>
      <c r="AC1096" s="291"/>
      <c r="AD1096" s="291"/>
      <c r="AE1096" s="291"/>
      <c r="AF1096" s="291"/>
      <c r="AG1096" s="291"/>
      <c r="AH1096" s="291"/>
      <c r="AI1096" s="291"/>
      <c r="AJ1096" s="291"/>
      <c r="AK1096" s="291"/>
      <c r="AL1096" s="291"/>
      <c r="AM1096" s="291"/>
      <c r="AN1096" s="291"/>
      <c r="AO1096" s="291"/>
      <c r="AP1096" s="291"/>
      <c r="AQ1096" s="291"/>
      <c r="AR1096" s="291"/>
      <c r="AS1096" s="291"/>
      <c r="AT1096" s="291"/>
      <c r="AU1096" s="291"/>
      <c r="AV1096" s="291"/>
      <c r="AW1096" s="291"/>
      <c r="AX1096" s="291"/>
      <c r="AY1096" s="291"/>
      <c r="AZ1096" s="291"/>
      <c r="BA1096" s="291"/>
      <c r="BB1096" s="291"/>
      <c r="BC1096" s="291"/>
      <c r="BD1096" s="291"/>
      <c r="BE1096" s="291"/>
      <c r="BF1096" s="291"/>
      <c r="BG1096" s="291"/>
      <c r="BH1096" s="291"/>
      <c r="BI1096" s="291"/>
      <c r="BJ1096" s="291"/>
      <c r="BK1096" s="291"/>
      <c r="BL1096" s="291"/>
      <c r="BM1096" s="291"/>
      <c r="BN1096" s="291"/>
      <c r="BO1096" s="291"/>
      <c r="BP1096" s="291"/>
      <c r="BQ1096" s="291"/>
      <c r="BR1096" s="291"/>
      <c r="BS1096" s="291"/>
      <c r="BT1096" s="291"/>
      <c r="BU1096" s="291"/>
      <c r="BV1096" s="291"/>
      <c r="BW1096" s="291"/>
      <c r="BX1096" s="291"/>
      <c r="BY1096" s="291"/>
      <c r="BZ1096" s="291"/>
      <c r="CA1096" s="291"/>
      <c r="CB1096" s="291"/>
      <c r="CC1096" s="291"/>
      <c r="CD1096" s="291"/>
      <c r="CE1096" s="291"/>
      <c r="CF1096" s="291"/>
      <c r="CG1096" s="291"/>
      <c r="CH1096" s="291"/>
      <c r="CI1096" s="291"/>
      <c r="CJ1096" s="291"/>
      <c r="CK1096" s="291"/>
      <c r="CL1096" s="291"/>
      <c r="CM1096" s="291"/>
      <c r="CN1096" s="291"/>
      <c r="CO1096" s="291"/>
      <c r="CP1096" s="291"/>
      <c r="CQ1096" s="291"/>
      <c r="CR1096" s="291"/>
      <c r="CS1096" s="291"/>
      <c r="CT1096" s="291"/>
      <c r="CU1096" s="291"/>
      <c r="CV1096" s="291"/>
      <c r="CW1096" s="291"/>
      <c r="CX1096" s="291"/>
      <c r="CY1096" s="291"/>
      <c r="CZ1096" s="291"/>
      <c r="DA1096" s="291"/>
      <c r="DB1096" s="291"/>
      <c r="DC1096" s="291"/>
      <c r="DD1096" s="291"/>
      <c r="DE1096" s="291"/>
      <c r="DF1096" s="291"/>
      <c r="DG1096" s="291"/>
      <c r="DH1096" s="291"/>
      <c r="DI1096" s="291"/>
      <c r="DJ1096" s="291"/>
      <c r="DK1096" s="291"/>
      <c r="DL1096" s="291"/>
      <c r="DM1096" s="291"/>
      <c r="DN1096" s="291"/>
      <c r="DO1096" s="291"/>
      <c r="DP1096" s="291"/>
      <c r="DQ1096" s="291"/>
      <c r="DR1096" s="291"/>
      <c r="DS1096" s="291"/>
      <c r="DT1096" s="291"/>
      <c r="DU1096" s="291"/>
      <c r="DV1096" s="291"/>
      <c r="DW1096" s="291"/>
      <c r="DX1096" s="291"/>
      <c r="DY1096" s="291"/>
      <c r="DZ1096" s="291"/>
      <c r="EA1096" s="291"/>
      <c r="EB1096" s="291"/>
      <c r="EC1096" s="291"/>
      <c r="ED1096" s="291"/>
      <c r="EE1096" s="291"/>
      <c r="EF1096" s="291"/>
      <c r="EG1096" s="291"/>
      <c r="EH1096" s="291"/>
      <c r="EI1096" s="291"/>
      <c r="EJ1096" s="291"/>
      <c r="EK1096" s="291"/>
      <c r="EL1096" s="291"/>
      <c r="EM1096" s="291"/>
      <c r="EN1096" s="291"/>
      <c r="EO1096" s="291"/>
      <c r="EP1096" s="291"/>
      <c r="EQ1096" s="291"/>
      <c r="ER1096" s="291"/>
      <c r="ES1096" s="291"/>
      <c r="ET1096" s="291"/>
      <c r="EU1096" s="291"/>
      <c r="EV1096" s="291"/>
      <c r="EW1096" s="291"/>
      <c r="EX1096" s="291"/>
      <c r="EY1096" s="291"/>
      <c r="EZ1096" s="291"/>
      <c r="FA1096" s="291"/>
    </row>
    <row r="1097" spans="1:157" s="292" customFormat="1" ht="20.25" customHeight="1">
      <c r="A1097" s="291"/>
      <c r="H1097" s="437"/>
      <c r="I1097" s="437"/>
      <c r="J1097" s="437"/>
      <c r="K1097" s="437"/>
      <c r="N1097" s="438"/>
      <c r="O1097" s="291"/>
      <c r="P1097" s="291"/>
      <c r="Q1097" s="291"/>
      <c r="R1097" s="291"/>
      <c r="S1097" s="291"/>
      <c r="T1097" s="291"/>
      <c r="U1097" s="291"/>
      <c r="V1097" s="291"/>
      <c r="W1097" s="291"/>
      <c r="X1097" s="291"/>
      <c r="Y1097" s="291"/>
      <c r="Z1097" s="291"/>
      <c r="AA1097" s="291"/>
      <c r="AB1097" s="291"/>
      <c r="AC1097" s="291"/>
      <c r="AD1097" s="291"/>
      <c r="AE1097" s="291"/>
      <c r="AF1097" s="291"/>
      <c r="AG1097" s="291"/>
      <c r="AH1097" s="291"/>
      <c r="AI1097" s="291"/>
      <c r="AJ1097" s="291"/>
      <c r="AK1097" s="291"/>
      <c r="AL1097" s="291"/>
      <c r="AM1097" s="291"/>
      <c r="AN1097" s="291"/>
      <c r="AO1097" s="291"/>
      <c r="AP1097" s="291"/>
      <c r="AQ1097" s="291"/>
      <c r="AR1097" s="291"/>
      <c r="AS1097" s="291"/>
      <c r="AT1097" s="291"/>
      <c r="AU1097" s="291"/>
      <c r="AV1097" s="291"/>
      <c r="AW1097" s="291"/>
      <c r="AX1097" s="291"/>
      <c r="AY1097" s="291"/>
      <c r="AZ1097" s="291"/>
      <c r="BA1097" s="291"/>
      <c r="BB1097" s="291"/>
      <c r="BC1097" s="291"/>
      <c r="BD1097" s="291"/>
      <c r="BE1097" s="291"/>
      <c r="BF1097" s="291"/>
      <c r="BG1097" s="291"/>
      <c r="BH1097" s="291"/>
      <c r="BI1097" s="291"/>
      <c r="BJ1097" s="291"/>
      <c r="BK1097" s="291"/>
      <c r="BL1097" s="291"/>
      <c r="BM1097" s="291"/>
      <c r="BN1097" s="291"/>
      <c r="BO1097" s="291"/>
      <c r="BP1097" s="291"/>
      <c r="BQ1097" s="291"/>
      <c r="BR1097" s="291"/>
      <c r="BS1097" s="291"/>
      <c r="BT1097" s="291"/>
      <c r="BU1097" s="291"/>
      <c r="BV1097" s="291"/>
      <c r="BW1097" s="291"/>
      <c r="BX1097" s="291"/>
      <c r="BY1097" s="291"/>
      <c r="BZ1097" s="291"/>
      <c r="CA1097" s="291"/>
      <c r="CB1097" s="291"/>
      <c r="CC1097" s="291"/>
      <c r="CD1097" s="291"/>
      <c r="CE1097" s="291"/>
      <c r="CF1097" s="291"/>
      <c r="CG1097" s="291"/>
      <c r="CH1097" s="291"/>
      <c r="CI1097" s="291"/>
      <c r="CJ1097" s="291"/>
      <c r="CK1097" s="291"/>
      <c r="CL1097" s="291"/>
      <c r="CM1097" s="291"/>
      <c r="CN1097" s="291"/>
      <c r="CO1097" s="291"/>
      <c r="CP1097" s="291"/>
      <c r="CQ1097" s="291"/>
      <c r="CR1097" s="291"/>
      <c r="CS1097" s="291"/>
      <c r="CT1097" s="291"/>
      <c r="CU1097" s="291"/>
      <c r="CV1097" s="291"/>
      <c r="CW1097" s="291"/>
      <c r="CX1097" s="291"/>
      <c r="CY1097" s="291"/>
      <c r="CZ1097" s="291"/>
      <c r="DA1097" s="291"/>
      <c r="DB1097" s="291"/>
      <c r="DC1097" s="291"/>
      <c r="DD1097" s="291"/>
      <c r="DE1097" s="291"/>
      <c r="DF1097" s="291"/>
      <c r="DG1097" s="291"/>
      <c r="DH1097" s="291"/>
      <c r="DI1097" s="291"/>
      <c r="DJ1097" s="291"/>
      <c r="DK1097" s="291"/>
      <c r="DL1097" s="291"/>
      <c r="DM1097" s="291"/>
      <c r="DN1097" s="291"/>
      <c r="DO1097" s="291"/>
      <c r="DP1097" s="291"/>
      <c r="DQ1097" s="291"/>
      <c r="DR1097" s="291"/>
      <c r="DS1097" s="291"/>
      <c r="DT1097" s="291"/>
      <c r="DU1097" s="291"/>
      <c r="DV1097" s="291"/>
      <c r="DW1097" s="291"/>
      <c r="DX1097" s="291"/>
      <c r="DY1097" s="291"/>
      <c r="DZ1097" s="291"/>
      <c r="EA1097" s="291"/>
      <c r="EB1097" s="291"/>
      <c r="EC1097" s="291"/>
      <c r="ED1097" s="291"/>
      <c r="EE1097" s="291"/>
      <c r="EF1097" s="291"/>
      <c r="EG1097" s="291"/>
      <c r="EH1097" s="291"/>
      <c r="EI1097" s="291"/>
      <c r="EJ1097" s="291"/>
      <c r="EK1097" s="291"/>
      <c r="EL1097" s="291"/>
      <c r="EM1097" s="291"/>
      <c r="EN1097" s="291"/>
      <c r="EO1097" s="291"/>
      <c r="EP1097" s="291"/>
      <c r="EQ1097" s="291"/>
      <c r="ER1097" s="291"/>
      <c r="ES1097" s="291"/>
      <c r="ET1097" s="291"/>
      <c r="EU1097" s="291"/>
      <c r="EV1097" s="291"/>
      <c r="EW1097" s="291"/>
      <c r="EX1097" s="291"/>
      <c r="EY1097" s="291"/>
      <c r="EZ1097" s="291"/>
      <c r="FA1097" s="291"/>
    </row>
    <row r="1098" spans="1:157" s="292" customFormat="1" ht="20.25" customHeight="1">
      <c r="A1098" s="291"/>
      <c r="H1098" s="437"/>
      <c r="I1098" s="437"/>
      <c r="J1098" s="437"/>
      <c r="K1098" s="437"/>
      <c r="N1098" s="438"/>
      <c r="O1098" s="291"/>
      <c r="P1098" s="291"/>
      <c r="Q1098" s="291"/>
      <c r="R1098" s="291"/>
      <c r="S1098" s="291"/>
      <c r="T1098" s="291"/>
      <c r="U1098" s="291"/>
      <c r="V1098" s="291"/>
      <c r="W1098" s="291"/>
      <c r="X1098" s="291"/>
      <c r="Y1098" s="291"/>
      <c r="Z1098" s="291"/>
      <c r="AA1098" s="291"/>
      <c r="AB1098" s="291"/>
      <c r="AC1098" s="291"/>
      <c r="AD1098" s="291"/>
      <c r="AE1098" s="291"/>
      <c r="AF1098" s="291"/>
      <c r="AG1098" s="291"/>
      <c r="AH1098" s="291"/>
      <c r="AI1098" s="291"/>
      <c r="AJ1098" s="291"/>
      <c r="AK1098" s="291"/>
      <c r="AL1098" s="291"/>
      <c r="AM1098" s="291"/>
      <c r="AN1098" s="291"/>
      <c r="AO1098" s="291"/>
      <c r="AP1098" s="291"/>
      <c r="AQ1098" s="291"/>
      <c r="AR1098" s="291"/>
      <c r="AS1098" s="291"/>
      <c r="AT1098" s="291"/>
      <c r="AU1098" s="291"/>
      <c r="AV1098" s="291"/>
      <c r="AW1098" s="291"/>
      <c r="AX1098" s="291"/>
      <c r="AY1098" s="291"/>
      <c r="AZ1098" s="291"/>
      <c r="BA1098" s="291"/>
      <c r="BB1098" s="291"/>
      <c r="BC1098" s="291"/>
      <c r="BD1098" s="291"/>
      <c r="BE1098" s="291"/>
      <c r="BF1098" s="291"/>
      <c r="BG1098" s="291"/>
      <c r="BH1098" s="291"/>
      <c r="BI1098" s="291"/>
      <c r="BJ1098" s="291"/>
      <c r="BK1098" s="291"/>
      <c r="BL1098" s="291"/>
      <c r="BM1098" s="291"/>
      <c r="BN1098" s="291"/>
      <c r="BO1098" s="291"/>
      <c r="BP1098" s="291"/>
      <c r="BQ1098" s="291"/>
      <c r="BR1098" s="291"/>
      <c r="BS1098" s="291"/>
      <c r="BT1098" s="291"/>
      <c r="BU1098" s="291"/>
      <c r="BV1098" s="291"/>
      <c r="BW1098" s="291"/>
      <c r="BX1098" s="291"/>
      <c r="BY1098" s="291"/>
      <c r="BZ1098" s="291"/>
      <c r="CA1098" s="291"/>
      <c r="CB1098" s="291"/>
      <c r="CC1098" s="291"/>
      <c r="CD1098" s="291"/>
      <c r="CE1098" s="291"/>
      <c r="CF1098" s="291"/>
      <c r="CG1098" s="291"/>
      <c r="CH1098" s="291"/>
      <c r="CI1098" s="291"/>
      <c r="CJ1098" s="291"/>
      <c r="CK1098" s="291"/>
      <c r="CL1098" s="291"/>
      <c r="CM1098" s="291"/>
      <c r="CN1098" s="291"/>
      <c r="CO1098" s="291"/>
      <c r="CP1098" s="291"/>
      <c r="CQ1098" s="291"/>
      <c r="CR1098" s="291"/>
      <c r="CS1098" s="291"/>
      <c r="CT1098" s="291"/>
      <c r="CU1098" s="291"/>
      <c r="CV1098" s="291"/>
      <c r="CW1098" s="291"/>
      <c r="CX1098" s="291"/>
      <c r="CY1098" s="291"/>
      <c r="CZ1098" s="291"/>
      <c r="DA1098" s="291"/>
      <c r="DB1098" s="291"/>
      <c r="DC1098" s="291"/>
      <c r="DD1098" s="291"/>
      <c r="DE1098" s="291"/>
      <c r="DF1098" s="291"/>
      <c r="DG1098" s="291"/>
      <c r="DH1098" s="291"/>
      <c r="DI1098" s="291"/>
      <c r="DJ1098" s="291"/>
      <c r="DK1098" s="291"/>
      <c r="DL1098" s="291"/>
      <c r="DM1098" s="291"/>
      <c r="DN1098" s="291"/>
      <c r="DO1098" s="291"/>
      <c r="DP1098" s="291"/>
      <c r="DQ1098" s="291"/>
      <c r="DR1098" s="291"/>
      <c r="DS1098" s="291"/>
      <c r="DT1098" s="291"/>
      <c r="DU1098" s="291"/>
      <c r="DV1098" s="291"/>
      <c r="DW1098" s="291"/>
      <c r="DX1098" s="291"/>
      <c r="DY1098" s="291"/>
      <c r="DZ1098" s="291"/>
      <c r="EA1098" s="291"/>
      <c r="EB1098" s="291"/>
      <c r="EC1098" s="291"/>
      <c r="ED1098" s="291"/>
      <c r="EE1098" s="291"/>
      <c r="EF1098" s="291"/>
      <c r="EG1098" s="291"/>
      <c r="EH1098" s="291"/>
      <c r="EI1098" s="291"/>
      <c r="EJ1098" s="291"/>
      <c r="EK1098" s="291"/>
      <c r="EL1098" s="291"/>
      <c r="EM1098" s="291"/>
      <c r="EN1098" s="291"/>
      <c r="EO1098" s="291"/>
      <c r="EP1098" s="291"/>
      <c r="EQ1098" s="291"/>
      <c r="ER1098" s="291"/>
      <c r="ES1098" s="291"/>
      <c r="ET1098" s="291"/>
      <c r="EU1098" s="291"/>
      <c r="EV1098" s="291"/>
      <c r="EW1098" s="291"/>
      <c r="EX1098" s="291"/>
      <c r="EY1098" s="291"/>
      <c r="EZ1098" s="291"/>
      <c r="FA1098" s="291"/>
    </row>
    <row r="1099" spans="1:157" s="292" customFormat="1" ht="20.25" customHeight="1">
      <c r="A1099" s="291"/>
      <c r="H1099" s="437"/>
      <c r="I1099" s="437"/>
      <c r="J1099" s="437"/>
      <c r="K1099" s="437"/>
      <c r="N1099" s="438"/>
      <c r="O1099" s="291"/>
      <c r="P1099" s="291"/>
      <c r="Q1099" s="291"/>
      <c r="R1099" s="291"/>
      <c r="S1099" s="291"/>
      <c r="T1099" s="291"/>
      <c r="U1099" s="291"/>
      <c r="V1099" s="291"/>
      <c r="W1099" s="291"/>
      <c r="X1099" s="291"/>
      <c r="Y1099" s="291"/>
      <c r="Z1099" s="291"/>
      <c r="AA1099" s="291"/>
      <c r="AB1099" s="291"/>
      <c r="AC1099" s="291"/>
      <c r="AD1099" s="291"/>
      <c r="AE1099" s="291"/>
      <c r="AF1099" s="291"/>
      <c r="AG1099" s="291"/>
      <c r="AH1099" s="291"/>
      <c r="AI1099" s="291"/>
      <c r="AJ1099" s="291"/>
      <c r="AK1099" s="291"/>
      <c r="AL1099" s="291"/>
      <c r="AM1099" s="291"/>
      <c r="AN1099" s="291"/>
      <c r="AO1099" s="291"/>
      <c r="AP1099" s="291"/>
      <c r="AQ1099" s="291"/>
      <c r="AR1099" s="291"/>
      <c r="AS1099" s="291"/>
      <c r="AT1099" s="291"/>
      <c r="AU1099" s="291"/>
      <c r="AV1099" s="291"/>
      <c r="AW1099" s="291"/>
      <c r="AX1099" s="291"/>
      <c r="AY1099" s="291"/>
      <c r="AZ1099" s="291"/>
      <c r="BA1099" s="291"/>
      <c r="BB1099" s="291"/>
      <c r="BC1099" s="291"/>
      <c r="BD1099" s="291"/>
      <c r="BE1099" s="291"/>
      <c r="BF1099" s="291"/>
      <c r="BG1099" s="291"/>
      <c r="BH1099" s="291"/>
      <c r="BI1099" s="291"/>
      <c r="BJ1099" s="291"/>
      <c r="BK1099" s="291"/>
      <c r="BL1099" s="291"/>
      <c r="BM1099" s="291"/>
      <c r="BN1099" s="291"/>
      <c r="BO1099" s="291"/>
      <c r="BP1099" s="291"/>
      <c r="BQ1099" s="291"/>
      <c r="BR1099" s="291"/>
      <c r="BS1099" s="291"/>
      <c r="BT1099" s="291"/>
      <c r="BU1099" s="291"/>
      <c r="BV1099" s="291"/>
      <c r="BW1099" s="291"/>
      <c r="BX1099" s="291"/>
      <c r="BY1099" s="291"/>
      <c r="BZ1099" s="291"/>
      <c r="CA1099" s="291"/>
      <c r="CB1099" s="291"/>
      <c r="CC1099" s="291"/>
      <c r="CD1099" s="291"/>
      <c r="CE1099" s="291"/>
      <c r="CF1099" s="291"/>
      <c r="CG1099" s="291"/>
      <c r="CH1099" s="291"/>
      <c r="CI1099" s="291"/>
      <c r="CJ1099" s="291"/>
      <c r="CK1099" s="291"/>
      <c r="CL1099" s="291"/>
      <c r="CM1099" s="291"/>
      <c r="CN1099" s="291"/>
      <c r="CO1099" s="291"/>
      <c r="CP1099" s="291"/>
      <c r="CQ1099" s="291"/>
      <c r="CR1099" s="291"/>
      <c r="CS1099" s="291"/>
      <c r="CT1099" s="291"/>
      <c r="CU1099" s="291"/>
      <c r="CV1099" s="291"/>
      <c r="CW1099" s="291"/>
      <c r="CX1099" s="291"/>
      <c r="CY1099" s="291"/>
      <c r="CZ1099" s="291"/>
      <c r="DA1099" s="291"/>
      <c r="DB1099" s="291"/>
      <c r="DC1099" s="291"/>
      <c r="DD1099" s="291"/>
      <c r="DE1099" s="291"/>
      <c r="DF1099" s="291"/>
      <c r="DG1099" s="291"/>
      <c r="DH1099" s="291"/>
      <c r="DI1099" s="291"/>
      <c r="DJ1099" s="291"/>
      <c r="DK1099" s="291"/>
      <c r="DL1099" s="291"/>
      <c r="DM1099" s="291"/>
      <c r="DN1099" s="291"/>
      <c r="DO1099" s="291"/>
      <c r="DP1099" s="291"/>
      <c r="DQ1099" s="291"/>
      <c r="DR1099" s="291"/>
      <c r="DS1099" s="291"/>
      <c r="DT1099" s="291"/>
      <c r="DU1099" s="291"/>
      <c r="DV1099" s="291"/>
      <c r="DW1099" s="291"/>
      <c r="DX1099" s="291"/>
      <c r="DY1099" s="291"/>
      <c r="DZ1099" s="291"/>
      <c r="EA1099" s="291"/>
      <c r="EB1099" s="291"/>
      <c r="EC1099" s="291"/>
      <c r="ED1099" s="291"/>
      <c r="EE1099" s="291"/>
      <c r="EF1099" s="291"/>
      <c r="EG1099" s="291"/>
      <c r="EH1099" s="291"/>
      <c r="EI1099" s="291"/>
      <c r="EJ1099" s="291"/>
      <c r="EK1099" s="291"/>
      <c r="EL1099" s="291"/>
      <c r="EM1099" s="291"/>
      <c r="EN1099" s="291"/>
      <c r="EO1099" s="291"/>
      <c r="EP1099" s="291"/>
      <c r="EQ1099" s="291"/>
      <c r="ER1099" s="291"/>
      <c r="ES1099" s="291"/>
      <c r="ET1099" s="291"/>
      <c r="EU1099" s="291"/>
      <c r="EV1099" s="291"/>
      <c r="EW1099" s="291"/>
      <c r="EX1099" s="291"/>
      <c r="EY1099" s="291"/>
      <c r="EZ1099" s="291"/>
      <c r="FA1099" s="291"/>
    </row>
    <row r="1100" spans="1:157" s="292" customFormat="1" ht="20.25" customHeight="1">
      <c r="A1100" s="291"/>
      <c r="H1100" s="437"/>
      <c r="I1100" s="437"/>
      <c r="J1100" s="437"/>
      <c r="K1100" s="437"/>
      <c r="N1100" s="438"/>
      <c r="O1100" s="291"/>
      <c r="P1100" s="291"/>
      <c r="Q1100" s="291"/>
      <c r="R1100" s="291"/>
      <c r="S1100" s="291"/>
      <c r="T1100" s="291"/>
      <c r="U1100" s="291"/>
      <c r="V1100" s="291"/>
      <c r="W1100" s="291"/>
      <c r="X1100" s="291"/>
      <c r="Y1100" s="291"/>
      <c r="Z1100" s="291"/>
      <c r="AA1100" s="291"/>
      <c r="AB1100" s="291"/>
      <c r="AC1100" s="291"/>
      <c r="AD1100" s="291"/>
      <c r="AE1100" s="291"/>
      <c r="AF1100" s="291"/>
      <c r="AG1100" s="291"/>
      <c r="AH1100" s="291"/>
      <c r="AI1100" s="291"/>
      <c r="AJ1100" s="291"/>
      <c r="AK1100" s="291"/>
      <c r="AL1100" s="291"/>
      <c r="AM1100" s="291"/>
      <c r="AN1100" s="291"/>
      <c r="AO1100" s="291"/>
      <c r="AP1100" s="291"/>
      <c r="AQ1100" s="291"/>
      <c r="AR1100" s="291"/>
      <c r="AS1100" s="291"/>
      <c r="AT1100" s="291"/>
      <c r="AU1100" s="291"/>
      <c r="AV1100" s="291"/>
      <c r="AW1100" s="291"/>
      <c r="AX1100" s="291"/>
      <c r="AY1100" s="291"/>
      <c r="AZ1100" s="291"/>
      <c r="BA1100" s="291"/>
      <c r="BB1100" s="291"/>
      <c r="BC1100" s="291"/>
      <c r="BD1100" s="291"/>
      <c r="BE1100" s="291"/>
      <c r="BF1100" s="291"/>
      <c r="BG1100" s="291"/>
      <c r="BH1100" s="291"/>
      <c r="BI1100" s="291"/>
      <c r="BJ1100" s="291"/>
      <c r="BK1100" s="291"/>
      <c r="BL1100" s="291"/>
      <c r="BM1100" s="291"/>
      <c r="BN1100" s="291"/>
      <c r="BO1100" s="291"/>
      <c r="BP1100" s="291"/>
      <c r="BQ1100" s="291"/>
      <c r="BR1100" s="291"/>
      <c r="BS1100" s="291"/>
      <c r="BT1100" s="291"/>
      <c r="BU1100" s="291"/>
      <c r="BV1100" s="291"/>
      <c r="BW1100" s="291"/>
      <c r="BX1100" s="291"/>
      <c r="BY1100" s="291"/>
      <c r="BZ1100" s="291"/>
      <c r="CA1100" s="291"/>
      <c r="CB1100" s="291"/>
      <c r="CC1100" s="291"/>
      <c r="CD1100" s="291"/>
      <c r="CE1100" s="291"/>
      <c r="CF1100" s="291"/>
      <c r="CG1100" s="291"/>
      <c r="CH1100" s="291"/>
      <c r="CI1100" s="291"/>
      <c r="CJ1100" s="291"/>
      <c r="CK1100" s="291"/>
      <c r="CL1100" s="291"/>
      <c r="CM1100" s="291"/>
      <c r="CN1100" s="291"/>
      <c r="CO1100" s="291"/>
      <c r="CP1100" s="291"/>
      <c r="CQ1100" s="291"/>
      <c r="CR1100" s="291"/>
      <c r="CS1100" s="291"/>
      <c r="CT1100" s="291"/>
      <c r="CU1100" s="291"/>
      <c r="CV1100" s="291"/>
      <c r="CW1100" s="291"/>
      <c r="CX1100" s="291"/>
      <c r="CY1100" s="291"/>
      <c r="CZ1100" s="291"/>
      <c r="DA1100" s="291"/>
      <c r="DB1100" s="291"/>
      <c r="DC1100" s="291"/>
      <c r="DD1100" s="291"/>
      <c r="DE1100" s="291"/>
      <c r="DF1100" s="291"/>
      <c r="DG1100" s="291"/>
      <c r="DH1100" s="291"/>
      <c r="DI1100" s="291"/>
      <c r="DJ1100" s="291"/>
      <c r="DK1100" s="291"/>
      <c r="DL1100" s="291"/>
      <c r="DM1100" s="291"/>
      <c r="DN1100" s="291"/>
      <c r="DO1100" s="291"/>
      <c r="DP1100" s="291"/>
      <c r="DQ1100" s="291"/>
      <c r="DR1100" s="291"/>
      <c r="DS1100" s="291"/>
      <c r="DT1100" s="291"/>
      <c r="DU1100" s="291"/>
      <c r="DV1100" s="291"/>
      <c r="DW1100" s="291"/>
      <c r="DX1100" s="291"/>
      <c r="DY1100" s="291"/>
      <c r="DZ1100" s="291"/>
      <c r="EA1100" s="291"/>
      <c r="EB1100" s="291"/>
      <c r="EC1100" s="291"/>
      <c r="ED1100" s="291"/>
      <c r="EE1100" s="291"/>
      <c r="EF1100" s="291"/>
      <c r="EG1100" s="291"/>
      <c r="EH1100" s="291"/>
      <c r="EI1100" s="291"/>
      <c r="EJ1100" s="291"/>
      <c r="EK1100" s="291"/>
      <c r="EL1100" s="291"/>
      <c r="EM1100" s="291"/>
      <c r="EN1100" s="291"/>
      <c r="EO1100" s="291"/>
      <c r="EP1100" s="291"/>
      <c r="EQ1100" s="291"/>
      <c r="ER1100" s="291"/>
      <c r="ES1100" s="291"/>
      <c r="ET1100" s="291"/>
      <c r="EU1100" s="291"/>
      <c r="EV1100" s="291"/>
      <c r="EW1100" s="291"/>
      <c r="EX1100" s="291"/>
      <c r="EY1100" s="291"/>
      <c r="EZ1100" s="291"/>
      <c r="FA1100" s="291"/>
    </row>
    <row r="1101" spans="1:157" s="292" customFormat="1" ht="20.25" customHeight="1">
      <c r="A1101" s="291"/>
      <c r="H1101" s="437"/>
      <c r="I1101" s="437"/>
      <c r="J1101" s="437"/>
      <c r="K1101" s="437"/>
      <c r="N1101" s="438"/>
      <c r="O1101" s="291"/>
      <c r="P1101" s="291"/>
      <c r="Q1101" s="291"/>
      <c r="R1101" s="291"/>
      <c r="S1101" s="291"/>
      <c r="T1101" s="291"/>
      <c r="U1101" s="291"/>
      <c r="V1101" s="291"/>
      <c r="W1101" s="291"/>
      <c r="X1101" s="291"/>
      <c r="Y1101" s="291"/>
      <c r="Z1101" s="291"/>
      <c r="AA1101" s="291"/>
      <c r="AB1101" s="291"/>
      <c r="AC1101" s="291"/>
      <c r="AD1101" s="291"/>
      <c r="AE1101" s="291"/>
      <c r="AF1101" s="291"/>
      <c r="AG1101" s="291"/>
      <c r="AH1101" s="291"/>
      <c r="AI1101" s="291"/>
      <c r="AJ1101" s="291"/>
      <c r="AK1101" s="291"/>
      <c r="AL1101" s="291"/>
      <c r="AM1101" s="291"/>
      <c r="AN1101" s="291"/>
      <c r="AO1101" s="291"/>
      <c r="AP1101" s="291"/>
      <c r="AQ1101" s="291"/>
      <c r="AR1101" s="291"/>
      <c r="AS1101" s="291"/>
      <c r="AT1101" s="291"/>
      <c r="AU1101" s="291"/>
      <c r="AV1101" s="291"/>
      <c r="AW1101" s="291"/>
      <c r="AX1101" s="291"/>
      <c r="AY1101" s="291"/>
      <c r="AZ1101" s="291"/>
      <c r="BA1101" s="291"/>
      <c r="BB1101" s="291"/>
      <c r="BC1101" s="291"/>
      <c r="BD1101" s="291"/>
      <c r="BE1101" s="291"/>
      <c r="BF1101" s="291"/>
      <c r="BG1101" s="291"/>
      <c r="BH1101" s="291"/>
      <c r="BI1101" s="291"/>
      <c r="BJ1101" s="291"/>
      <c r="BK1101" s="291"/>
      <c r="BL1101" s="291"/>
      <c r="BM1101" s="291"/>
      <c r="BN1101" s="291"/>
      <c r="BO1101" s="291"/>
      <c r="BP1101" s="291"/>
      <c r="BQ1101" s="291"/>
      <c r="BR1101" s="291"/>
      <c r="BS1101" s="291"/>
      <c r="BT1101" s="291"/>
      <c r="BU1101" s="291"/>
      <c r="BV1101" s="291"/>
      <c r="BW1101" s="291"/>
      <c r="BX1101" s="291"/>
      <c r="BY1101" s="291"/>
      <c r="BZ1101" s="291"/>
      <c r="CA1101" s="291"/>
      <c r="CB1101" s="291"/>
      <c r="CC1101" s="291"/>
      <c r="CD1101" s="291"/>
      <c r="CE1101" s="291"/>
      <c r="CF1101" s="291"/>
      <c r="CG1101" s="291"/>
      <c r="CH1101" s="291"/>
      <c r="CI1101" s="291"/>
      <c r="CJ1101" s="291"/>
      <c r="CK1101" s="291"/>
      <c r="CL1101" s="291"/>
      <c r="CM1101" s="291"/>
      <c r="CN1101" s="291"/>
      <c r="CO1101" s="291"/>
      <c r="CP1101" s="291"/>
      <c r="CQ1101" s="291"/>
      <c r="CR1101" s="291"/>
      <c r="CS1101" s="291"/>
      <c r="CT1101" s="291"/>
      <c r="CU1101" s="291"/>
      <c r="CV1101" s="291"/>
      <c r="CW1101" s="291"/>
      <c r="CX1101" s="291"/>
      <c r="CY1101" s="291"/>
      <c r="CZ1101" s="291"/>
      <c r="DA1101" s="291"/>
      <c r="DB1101" s="291"/>
      <c r="DC1101" s="291"/>
      <c r="DD1101" s="291"/>
      <c r="DE1101" s="291"/>
      <c r="DF1101" s="291"/>
      <c r="DG1101" s="291"/>
      <c r="DH1101" s="291"/>
      <c r="DI1101" s="291"/>
      <c r="DJ1101" s="291"/>
      <c r="DK1101" s="291"/>
      <c r="DL1101" s="291"/>
      <c r="DM1101" s="291"/>
      <c r="DN1101" s="291"/>
      <c r="DO1101" s="291"/>
      <c r="DP1101" s="291"/>
      <c r="DQ1101" s="291"/>
      <c r="DR1101" s="291"/>
      <c r="DS1101" s="291"/>
      <c r="DT1101" s="291"/>
      <c r="DU1101" s="291"/>
      <c r="DV1101" s="291"/>
      <c r="DW1101" s="291"/>
      <c r="DX1101" s="291"/>
      <c r="DY1101" s="291"/>
      <c r="DZ1101" s="291"/>
      <c r="EA1101" s="291"/>
      <c r="EB1101" s="291"/>
      <c r="EC1101" s="291"/>
      <c r="ED1101" s="291"/>
      <c r="EE1101" s="291"/>
      <c r="EF1101" s="291"/>
      <c r="EG1101" s="291"/>
      <c r="EH1101" s="291"/>
      <c r="EI1101" s="291"/>
      <c r="EJ1101" s="291"/>
      <c r="EK1101" s="291"/>
      <c r="EL1101" s="291"/>
      <c r="EM1101" s="291"/>
      <c r="EN1101" s="291"/>
      <c r="EO1101" s="291"/>
      <c r="EP1101" s="291"/>
      <c r="EQ1101" s="291"/>
      <c r="ER1101" s="291"/>
      <c r="ES1101" s="291"/>
      <c r="ET1101" s="291"/>
      <c r="EU1101" s="291"/>
      <c r="EV1101" s="291"/>
      <c r="EW1101" s="291"/>
      <c r="EX1101" s="291"/>
      <c r="EY1101" s="291"/>
      <c r="EZ1101" s="291"/>
      <c r="FA1101" s="291"/>
    </row>
    <row r="1102" spans="1:157" s="292" customFormat="1" ht="20.25" customHeight="1">
      <c r="A1102" s="291"/>
      <c r="H1102" s="437"/>
      <c r="I1102" s="437"/>
      <c r="J1102" s="437"/>
      <c r="K1102" s="437"/>
      <c r="N1102" s="438"/>
      <c r="O1102" s="291"/>
      <c r="P1102" s="291"/>
      <c r="Q1102" s="291"/>
      <c r="R1102" s="291"/>
      <c r="S1102" s="291"/>
      <c r="T1102" s="291"/>
      <c r="U1102" s="291"/>
      <c r="V1102" s="291"/>
      <c r="W1102" s="291"/>
      <c r="X1102" s="291"/>
      <c r="Y1102" s="291"/>
      <c r="Z1102" s="291"/>
      <c r="AA1102" s="291"/>
      <c r="AB1102" s="291"/>
      <c r="AC1102" s="291"/>
      <c r="AD1102" s="291"/>
      <c r="AE1102" s="291"/>
      <c r="AF1102" s="291"/>
      <c r="AG1102" s="291"/>
      <c r="AH1102" s="291"/>
      <c r="AI1102" s="291"/>
      <c r="AJ1102" s="291"/>
      <c r="AK1102" s="291"/>
      <c r="AL1102" s="291"/>
      <c r="AM1102" s="291"/>
      <c r="AN1102" s="291"/>
      <c r="AO1102" s="291"/>
      <c r="AP1102" s="291"/>
      <c r="AQ1102" s="291"/>
      <c r="AR1102" s="291"/>
      <c r="AS1102" s="291"/>
      <c r="AT1102" s="291"/>
      <c r="AU1102" s="291"/>
      <c r="AV1102" s="291"/>
      <c r="AW1102" s="291"/>
      <c r="AX1102" s="291"/>
      <c r="AY1102" s="291"/>
      <c r="AZ1102" s="291"/>
      <c r="BA1102" s="291"/>
      <c r="BB1102" s="291"/>
      <c r="BC1102" s="291"/>
      <c r="BD1102" s="291"/>
      <c r="BE1102" s="291"/>
      <c r="BF1102" s="291"/>
      <c r="BG1102" s="291"/>
      <c r="BH1102" s="291"/>
      <c r="BI1102" s="291"/>
      <c r="BJ1102" s="291"/>
      <c r="BK1102" s="291"/>
      <c r="BL1102" s="291"/>
      <c r="BM1102" s="291"/>
      <c r="BN1102" s="291"/>
      <c r="BO1102" s="291"/>
      <c r="BP1102" s="291"/>
      <c r="BQ1102" s="291"/>
      <c r="BR1102" s="291"/>
      <c r="BS1102" s="291"/>
      <c r="BT1102" s="291"/>
      <c r="BU1102" s="291"/>
      <c r="BV1102" s="291"/>
      <c r="BW1102" s="291"/>
      <c r="BX1102" s="291"/>
      <c r="BY1102" s="291"/>
      <c r="BZ1102" s="291"/>
      <c r="CA1102" s="291"/>
      <c r="CB1102" s="291"/>
      <c r="CC1102" s="291"/>
      <c r="CD1102" s="291"/>
      <c r="CE1102" s="291"/>
      <c r="CF1102" s="291"/>
      <c r="CG1102" s="291"/>
      <c r="CH1102" s="291"/>
      <c r="CI1102" s="291"/>
      <c r="CJ1102" s="291"/>
      <c r="CK1102" s="291"/>
      <c r="CL1102" s="291"/>
      <c r="CM1102" s="291"/>
      <c r="CN1102" s="291"/>
      <c r="CO1102" s="291"/>
      <c r="CP1102" s="291"/>
      <c r="CQ1102" s="291"/>
      <c r="CR1102" s="291"/>
      <c r="CS1102" s="291"/>
      <c r="CT1102" s="291"/>
      <c r="CU1102" s="291"/>
      <c r="CV1102" s="291"/>
      <c r="CW1102" s="291"/>
      <c r="CX1102" s="291"/>
      <c r="CY1102" s="291"/>
      <c r="CZ1102" s="291"/>
      <c r="DA1102" s="291"/>
      <c r="DB1102" s="291"/>
      <c r="DC1102" s="291"/>
      <c r="DD1102" s="291"/>
      <c r="DE1102" s="291"/>
      <c r="DF1102" s="291"/>
      <c r="DG1102" s="291"/>
      <c r="DH1102" s="291"/>
      <c r="DI1102" s="291"/>
      <c r="DJ1102" s="291"/>
      <c r="DK1102" s="291"/>
      <c r="DL1102" s="291"/>
      <c r="DM1102" s="291"/>
      <c r="DN1102" s="291"/>
      <c r="DO1102" s="291"/>
      <c r="DP1102" s="291"/>
      <c r="DQ1102" s="291"/>
      <c r="DR1102" s="291"/>
      <c r="DS1102" s="291"/>
      <c r="DT1102" s="291"/>
      <c r="DU1102" s="291"/>
      <c r="DV1102" s="291"/>
      <c r="DW1102" s="291"/>
      <c r="DX1102" s="291"/>
      <c r="DY1102" s="291"/>
      <c r="DZ1102" s="291"/>
      <c r="EA1102" s="291"/>
      <c r="EB1102" s="291"/>
      <c r="EC1102" s="291"/>
      <c r="ED1102" s="291"/>
      <c r="EE1102" s="291"/>
      <c r="EF1102" s="291"/>
      <c r="EG1102" s="291"/>
      <c r="EH1102" s="291"/>
      <c r="EI1102" s="291"/>
      <c r="EJ1102" s="291"/>
      <c r="EK1102" s="291"/>
      <c r="EL1102" s="291"/>
      <c r="EM1102" s="291"/>
      <c r="EN1102" s="291"/>
      <c r="EO1102" s="291"/>
      <c r="EP1102" s="291"/>
      <c r="EQ1102" s="291"/>
      <c r="ER1102" s="291"/>
      <c r="ES1102" s="291"/>
      <c r="ET1102" s="291"/>
      <c r="EU1102" s="291"/>
      <c r="EV1102" s="291"/>
      <c r="EW1102" s="291"/>
      <c r="EX1102" s="291"/>
      <c r="EY1102" s="291"/>
      <c r="EZ1102" s="291"/>
      <c r="FA1102" s="291"/>
    </row>
    <row r="1103" spans="1:157" s="292" customFormat="1" ht="20.25" customHeight="1">
      <c r="A1103" s="291"/>
      <c r="H1103" s="437"/>
      <c r="I1103" s="437"/>
      <c r="J1103" s="437"/>
      <c r="K1103" s="437"/>
      <c r="N1103" s="438"/>
      <c r="O1103" s="291"/>
      <c r="P1103" s="291"/>
      <c r="Q1103" s="291"/>
      <c r="R1103" s="291"/>
      <c r="S1103" s="291"/>
      <c r="T1103" s="291"/>
      <c r="U1103" s="291"/>
      <c r="V1103" s="291"/>
      <c r="W1103" s="291"/>
      <c r="X1103" s="291"/>
      <c r="Y1103" s="291"/>
      <c r="Z1103" s="291"/>
      <c r="AA1103" s="291"/>
      <c r="AB1103" s="291"/>
      <c r="AC1103" s="291"/>
      <c r="AD1103" s="291"/>
      <c r="AE1103" s="291"/>
      <c r="AF1103" s="291"/>
      <c r="AG1103" s="291"/>
      <c r="AH1103" s="291"/>
      <c r="AI1103" s="291"/>
      <c r="AJ1103" s="291"/>
      <c r="AK1103" s="291"/>
      <c r="AL1103" s="291"/>
      <c r="AM1103" s="291"/>
      <c r="AN1103" s="291"/>
      <c r="AO1103" s="291"/>
      <c r="AP1103" s="291"/>
      <c r="AQ1103" s="291"/>
      <c r="AR1103" s="291"/>
      <c r="AS1103" s="291"/>
      <c r="AT1103" s="291"/>
      <c r="AU1103" s="291"/>
      <c r="AV1103" s="291"/>
      <c r="AW1103" s="291"/>
      <c r="AX1103" s="291"/>
      <c r="AY1103" s="291"/>
      <c r="AZ1103" s="291"/>
      <c r="BA1103" s="291"/>
      <c r="BB1103" s="291"/>
      <c r="BC1103" s="291"/>
      <c r="BD1103" s="291"/>
      <c r="BE1103" s="291"/>
      <c r="BF1103" s="291"/>
      <c r="BG1103" s="291"/>
      <c r="BH1103" s="291"/>
      <c r="BI1103" s="291"/>
      <c r="BJ1103" s="291"/>
      <c r="BK1103" s="291"/>
      <c r="BL1103" s="291"/>
      <c r="BM1103" s="291"/>
      <c r="BN1103" s="291"/>
      <c r="BO1103" s="291"/>
      <c r="BP1103" s="291"/>
      <c r="BQ1103" s="291"/>
      <c r="BR1103" s="291"/>
      <c r="BS1103" s="291"/>
      <c r="BT1103" s="291"/>
      <c r="BU1103" s="291"/>
      <c r="BV1103" s="291"/>
      <c r="BW1103" s="291"/>
      <c r="BX1103" s="291"/>
      <c r="BY1103" s="291"/>
      <c r="BZ1103" s="291"/>
      <c r="CA1103" s="291"/>
      <c r="CB1103" s="291"/>
      <c r="CC1103" s="291"/>
      <c r="CD1103" s="291"/>
      <c r="CE1103" s="291"/>
      <c r="CF1103" s="291"/>
      <c r="CG1103" s="291"/>
      <c r="CH1103" s="291"/>
      <c r="CI1103" s="291"/>
      <c r="CJ1103" s="291"/>
      <c r="CK1103" s="291"/>
      <c r="CL1103" s="291"/>
      <c r="CM1103" s="291"/>
      <c r="CN1103" s="291"/>
      <c r="CO1103" s="291"/>
      <c r="CP1103" s="291"/>
      <c r="CQ1103" s="291"/>
      <c r="CR1103" s="291"/>
      <c r="CS1103" s="291"/>
      <c r="CT1103" s="291"/>
      <c r="CU1103" s="291"/>
      <c r="CV1103" s="291"/>
      <c r="CW1103" s="291"/>
      <c r="CX1103" s="291"/>
      <c r="CY1103" s="291"/>
      <c r="CZ1103" s="291"/>
      <c r="DA1103" s="291"/>
      <c r="DB1103" s="291"/>
      <c r="DC1103" s="291"/>
      <c r="DD1103" s="291"/>
      <c r="DE1103" s="291"/>
      <c r="DF1103" s="291"/>
      <c r="DG1103" s="291"/>
      <c r="DH1103" s="291"/>
      <c r="DI1103" s="291"/>
      <c r="DJ1103" s="291"/>
      <c r="DK1103" s="291"/>
      <c r="DL1103" s="291"/>
      <c r="DM1103" s="291"/>
      <c r="DN1103" s="291"/>
      <c r="DO1103" s="291"/>
      <c r="DP1103" s="291"/>
      <c r="DQ1103" s="291"/>
      <c r="DR1103" s="291"/>
      <c r="DS1103" s="291"/>
      <c r="DT1103" s="291"/>
      <c r="DU1103" s="291"/>
      <c r="DV1103" s="291"/>
      <c r="DW1103" s="291"/>
      <c r="DX1103" s="291"/>
      <c r="DY1103" s="291"/>
      <c r="DZ1103" s="291"/>
      <c r="EA1103" s="291"/>
      <c r="EB1103" s="291"/>
      <c r="EC1103" s="291"/>
      <c r="ED1103" s="291"/>
      <c r="EE1103" s="291"/>
      <c r="EF1103" s="291"/>
      <c r="EG1103" s="291"/>
      <c r="EH1103" s="291"/>
      <c r="EI1103" s="291"/>
      <c r="EJ1103" s="291"/>
      <c r="EK1103" s="291"/>
      <c r="EL1103" s="291"/>
      <c r="EM1103" s="291"/>
      <c r="EN1103" s="291"/>
      <c r="EO1103" s="291"/>
      <c r="EP1103" s="291"/>
      <c r="EQ1103" s="291"/>
      <c r="ER1103" s="291"/>
      <c r="ES1103" s="291"/>
      <c r="ET1103" s="291"/>
      <c r="EU1103" s="291"/>
      <c r="EV1103" s="291"/>
      <c r="EW1103" s="291"/>
      <c r="EX1103" s="291"/>
      <c r="EY1103" s="291"/>
      <c r="EZ1103" s="291"/>
      <c r="FA1103" s="291"/>
    </row>
    <row r="1104" spans="1:157" s="292" customFormat="1" ht="20.25" customHeight="1">
      <c r="A1104" s="291"/>
      <c r="H1104" s="437"/>
      <c r="I1104" s="437"/>
      <c r="J1104" s="437"/>
      <c r="K1104" s="437"/>
      <c r="N1104" s="438"/>
      <c r="O1104" s="291"/>
      <c r="P1104" s="291"/>
      <c r="Q1104" s="291"/>
      <c r="R1104" s="291"/>
      <c r="S1104" s="291"/>
      <c r="T1104" s="291"/>
      <c r="U1104" s="291"/>
      <c r="V1104" s="291"/>
      <c r="W1104" s="291"/>
      <c r="X1104" s="291"/>
      <c r="Y1104" s="291"/>
      <c r="Z1104" s="291"/>
      <c r="AA1104" s="291"/>
      <c r="AB1104" s="291"/>
      <c r="AC1104" s="291"/>
      <c r="AD1104" s="291"/>
      <c r="AE1104" s="291"/>
      <c r="AF1104" s="291"/>
      <c r="AG1104" s="291"/>
      <c r="AH1104" s="291"/>
      <c r="AI1104" s="291"/>
      <c r="AJ1104" s="291"/>
      <c r="AK1104" s="291"/>
      <c r="AL1104" s="291"/>
      <c r="AM1104" s="291"/>
      <c r="AN1104" s="291"/>
      <c r="AO1104" s="291"/>
      <c r="AP1104" s="291"/>
      <c r="AQ1104" s="291"/>
      <c r="AR1104" s="291"/>
      <c r="AS1104" s="291"/>
      <c r="AT1104" s="291"/>
      <c r="AU1104" s="291"/>
      <c r="AV1104" s="291"/>
      <c r="AW1104" s="291"/>
      <c r="AX1104" s="291"/>
      <c r="AY1104" s="291"/>
      <c r="AZ1104" s="291"/>
      <c r="BA1104" s="291"/>
      <c r="BB1104" s="291"/>
      <c r="BC1104" s="291"/>
      <c r="BD1104" s="291"/>
      <c r="BE1104" s="291"/>
      <c r="BF1104" s="291"/>
      <c r="BG1104" s="291"/>
      <c r="BH1104" s="291"/>
      <c r="BI1104" s="291"/>
      <c r="BJ1104" s="291"/>
      <c r="BK1104" s="291"/>
      <c r="BL1104" s="291"/>
      <c r="BM1104" s="291"/>
      <c r="BN1104" s="291"/>
      <c r="BO1104" s="291"/>
      <c r="BP1104" s="291"/>
      <c r="BQ1104" s="291"/>
      <c r="BR1104" s="291"/>
      <c r="BS1104" s="291"/>
      <c r="BT1104" s="291"/>
      <c r="BU1104" s="291"/>
      <c r="BV1104" s="291"/>
      <c r="BW1104" s="291"/>
      <c r="BX1104" s="291"/>
      <c r="BY1104" s="291"/>
      <c r="BZ1104" s="291"/>
      <c r="CA1104" s="291"/>
      <c r="CB1104" s="291"/>
      <c r="CC1104" s="291"/>
      <c r="CD1104" s="291"/>
      <c r="CE1104" s="291"/>
      <c r="CF1104" s="291"/>
      <c r="CG1104" s="291"/>
      <c r="CH1104" s="291"/>
      <c r="CI1104" s="291"/>
      <c r="CJ1104" s="291"/>
      <c r="CK1104" s="291"/>
      <c r="CL1104" s="291"/>
      <c r="CM1104" s="291"/>
      <c r="CN1104" s="291"/>
      <c r="CO1104" s="291"/>
      <c r="CP1104" s="291"/>
      <c r="CQ1104" s="291"/>
      <c r="CR1104" s="291"/>
      <c r="CS1104" s="291"/>
      <c r="CT1104" s="291"/>
      <c r="CU1104" s="291"/>
      <c r="CV1104" s="291"/>
      <c r="CW1104" s="291"/>
      <c r="CX1104" s="291"/>
      <c r="CY1104" s="291"/>
      <c r="CZ1104" s="291"/>
      <c r="DA1104" s="291"/>
      <c r="DB1104" s="291"/>
      <c r="DC1104" s="291"/>
      <c r="DD1104" s="291"/>
      <c r="DE1104" s="291"/>
      <c r="DF1104" s="291"/>
      <c r="DG1104" s="291"/>
      <c r="DH1104" s="291"/>
      <c r="DI1104" s="291"/>
      <c r="DJ1104" s="291"/>
      <c r="DK1104" s="291"/>
      <c r="DL1104" s="291"/>
      <c r="DM1104" s="291"/>
      <c r="DN1104" s="291"/>
      <c r="DO1104" s="291"/>
      <c r="DP1104" s="291"/>
      <c r="DQ1104" s="291"/>
      <c r="DR1104" s="291"/>
      <c r="DS1104" s="291"/>
      <c r="DT1104" s="291"/>
      <c r="DU1104" s="291"/>
      <c r="DV1104" s="291"/>
      <c r="DW1104" s="291"/>
      <c r="DX1104" s="291"/>
      <c r="DY1104" s="291"/>
      <c r="DZ1104" s="291"/>
      <c r="EA1104" s="291"/>
      <c r="EB1104" s="291"/>
      <c r="EC1104" s="291"/>
      <c r="ED1104" s="291"/>
      <c r="EE1104" s="291"/>
      <c r="EF1104" s="291"/>
      <c r="EG1104" s="291"/>
      <c r="EH1104" s="291"/>
      <c r="EI1104" s="291"/>
      <c r="EJ1104" s="291"/>
      <c r="EK1104" s="291"/>
      <c r="EL1104" s="291"/>
      <c r="EM1104" s="291"/>
      <c r="EN1104" s="291"/>
      <c r="EO1104" s="291"/>
      <c r="EP1104" s="291"/>
      <c r="EQ1104" s="291"/>
      <c r="ER1104" s="291"/>
      <c r="ES1104" s="291"/>
      <c r="ET1104" s="291"/>
      <c r="EU1104" s="291"/>
      <c r="EV1104" s="291"/>
      <c r="EW1104" s="291"/>
      <c r="EX1104" s="291"/>
      <c r="EY1104" s="291"/>
      <c r="EZ1104" s="291"/>
      <c r="FA1104" s="291"/>
    </row>
    <row r="1105" spans="1:157" s="292" customFormat="1" ht="20.25" customHeight="1">
      <c r="A1105" s="291"/>
      <c r="H1105" s="437"/>
      <c r="I1105" s="437"/>
      <c r="J1105" s="437"/>
      <c r="K1105" s="437"/>
      <c r="N1105" s="438"/>
      <c r="O1105" s="291"/>
      <c r="P1105" s="291"/>
      <c r="Q1105" s="291"/>
      <c r="R1105" s="291"/>
      <c r="S1105" s="291"/>
      <c r="T1105" s="291"/>
      <c r="U1105" s="291"/>
      <c r="V1105" s="291"/>
      <c r="W1105" s="291"/>
      <c r="X1105" s="291"/>
      <c r="Y1105" s="291"/>
      <c r="Z1105" s="291"/>
      <c r="AA1105" s="291"/>
      <c r="AB1105" s="291"/>
      <c r="AC1105" s="291"/>
      <c r="AD1105" s="291"/>
      <c r="AE1105" s="291"/>
      <c r="AF1105" s="291"/>
      <c r="AG1105" s="291"/>
      <c r="AH1105" s="291"/>
      <c r="AI1105" s="291"/>
      <c r="AJ1105" s="291"/>
      <c r="AK1105" s="291"/>
      <c r="AL1105" s="291"/>
      <c r="AM1105" s="291"/>
      <c r="AN1105" s="291"/>
      <c r="AO1105" s="291"/>
      <c r="AP1105" s="291"/>
      <c r="AQ1105" s="291"/>
      <c r="AR1105" s="291"/>
      <c r="AS1105" s="291"/>
      <c r="AT1105" s="291"/>
      <c r="AU1105" s="291"/>
      <c r="AV1105" s="291"/>
      <c r="AW1105" s="291"/>
      <c r="AX1105" s="291"/>
      <c r="AY1105" s="291"/>
      <c r="AZ1105" s="291"/>
      <c r="BA1105" s="291"/>
      <c r="BB1105" s="291"/>
      <c r="BC1105" s="291"/>
      <c r="BD1105" s="291"/>
      <c r="BE1105" s="291"/>
      <c r="BF1105" s="291"/>
      <c r="BG1105" s="291"/>
      <c r="BH1105" s="291"/>
      <c r="BI1105" s="291"/>
      <c r="BJ1105" s="291"/>
      <c r="BK1105" s="291"/>
      <c r="BL1105" s="291"/>
      <c r="BM1105" s="291"/>
      <c r="BN1105" s="291"/>
      <c r="BO1105" s="291"/>
      <c r="BP1105" s="291"/>
      <c r="BQ1105" s="291"/>
      <c r="BR1105" s="291"/>
      <c r="BS1105" s="291"/>
      <c r="BT1105" s="291"/>
      <c r="BU1105" s="291"/>
      <c r="BV1105" s="291"/>
      <c r="BW1105" s="291"/>
      <c r="BX1105" s="291"/>
      <c r="BY1105" s="291"/>
      <c r="BZ1105" s="291"/>
      <c r="CA1105" s="291"/>
      <c r="CB1105" s="291"/>
      <c r="CC1105" s="291"/>
      <c r="CD1105" s="291"/>
      <c r="CE1105" s="291"/>
      <c r="CF1105" s="291"/>
      <c r="CG1105" s="291"/>
      <c r="CH1105" s="291"/>
      <c r="CI1105" s="291"/>
      <c r="CJ1105" s="291"/>
      <c r="CK1105" s="291"/>
      <c r="CL1105" s="291"/>
      <c r="CM1105" s="291"/>
      <c r="CN1105" s="291"/>
      <c r="CO1105" s="291"/>
      <c r="CP1105" s="291"/>
      <c r="CQ1105" s="291"/>
      <c r="CR1105" s="291"/>
      <c r="CS1105" s="291"/>
      <c r="CT1105" s="291"/>
      <c r="CU1105" s="291"/>
      <c r="CV1105" s="291"/>
      <c r="CW1105" s="291"/>
      <c r="CX1105" s="291"/>
      <c r="CY1105" s="291"/>
      <c r="CZ1105" s="291"/>
      <c r="DA1105" s="291"/>
      <c r="DB1105" s="291"/>
      <c r="DC1105" s="291"/>
      <c r="DD1105" s="291"/>
      <c r="DE1105" s="291"/>
      <c r="DF1105" s="291"/>
      <c r="DG1105" s="291"/>
      <c r="DH1105" s="291"/>
      <c r="DI1105" s="291"/>
      <c r="DJ1105" s="291"/>
      <c r="DK1105" s="291"/>
      <c r="DL1105" s="291"/>
      <c r="DM1105" s="291"/>
      <c r="DN1105" s="291"/>
      <c r="DO1105" s="291"/>
      <c r="DP1105" s="291"/>
      <c r="DQ1105" s="291"/>
      <c r="DR1105" s="291"/>
      <c r="DS1105" s="291"/>
      <c r="DT1105" s="291"/>
      <c r="DU1105" s="291"/>
      <c r="DV1105" s="291"/>
      <c r="DW1105" s="291"/>
      <c r="DX1105" s="291"/>
      <c r="DY1105" s="291"/>
      <c r="DZ1105" s="291"/>
      <c r="EA1105" s="291"/>
      <c r="EB1105" s="291"/>
      <c r="EC1105" s="291"/>
      <c r="ED1105" s="291"/>
      <c r="EE1105" s="291"/>
      <c r="EF1105" s="291"/>
      <c r="EG1105" s="291"/>
      <c r="EH1105" s="291"/>
      <c r="EI1105" s="291"/>
      <c r="EJ1105" s="291"/>
      <c r="EK1105" s="291"/>
      <c r="EL1105" s="291"/>
      <c r="EM1105" s="291"/>
      <c r="EN1105" s="291"/>
      <c r="EO1105" s="291"/>
      <c r="EP1105" s="291"/>
      <c r="EQ1105" s="291"/>
      <c r="ER1105" s="291"/>
      <c r="ES1105" s="291"/>
      <c r="ET1105" s="291"/>
      <c r="EU1105" s="291"/>
      <c r="EV1105" s="291"/>
      <c r="EW1105" s="291"/>
      <c r="EX1105" s="291"/>
      <c r="EY1105" s="291"/>
      <c r="EZ1105" s="291"/>
      <c r="FA1105" s="291"/>
    </row>
    <row r="1106" spans="1:157" s="292" customFormat="1" ht="20.25" customHeight="1">
      <c r="A1106" s="291"/>
      <c r="H1106" s="437"/>
      <c r="I1106" s="437"/>
      <c r="J1106" s="437"/>
      <c r="K1106" s="437"/>
      <c r="N1106" s="438"/>
      <c r="O1106" s="291"/>
      <c r="P1106" s="291"/>
      <c r="Q1106" s="291"/>
      <c r="R1106" s="291"/>
      <c r="S1106" s="291"/>
      <c r="T1106" s="291"/>
      <c r="U1106" s="291"/>
      <c r="V1106" s="291"/>
      <c r="W1106" s="291"/>
      <c r="X1106" s="291"/>
      <c r="Y1106" s="291"/>
      <c r="Z1106" s="291"/>
      <c r="AA1106" s="291"/>
      <c r="AB1106" s="291"/>
      <c r="AC1106" s="291"/>
      <c r="AD1106" s="291"/>
      <c r="AE1106" s="291"/>
      <c r="AF1106" s="291"/>
      <c r="AG1106" s="291"/>
      <c r="AH1106" s="291"/>
      <c r="AI1106" s="291"/>
      <c r="AJ1106" s="291"/>
      <c r="AK1106" s="291"/>
      <c r="AL1106" s="291"/>
      <c r="AM1106" s="291"/>
      <c r="AN1106" s="291"/>
      <c r="AO1106" s="291"/>
      <c r="AP1106" s="291"/>
      <c r="AQ1106" s="291"/>
      <c r="AR1106" s="291"/>
      <c r="AS1106" s="291"/>
      <c r="AT1106" s="291"/>
      <c r="AU1106" s="291"/>
      <c r="AV1106" s="291"/>
      <c r="AW1106" s="291"/>
      <c r="AX1106" s="291"/>
      <c r="AY1106" s="291"/>
      <c r="AZ1106" s="291"/>
      <c r="BA1106" s="291"/>
      <c r="BB1106" s="291"/>
      <c r="BC1106" s="291"/>
      <c r="BD1106" s="291"/>
      <c r="BE1106" s="291"/>
      <c r="BF1106" s="291"/>
      <c r="BG1106" s="291"/>
      <c r="BH1106" s="291"/>
      <c r="BI1106" s="291"/>
      <c r="BJ1106" s="291"/>
      <c r="BK1106" s="291"/>
      <c r="BL1106" s="291"/>
      <c r="BM1106" s="291"/>
      <c r="BN1106" s="291"/>
      <c r="BO1106" s="291"/>
      <c r="BP1106" s="291"/>
      <c r="BQ1106" s="291"/>
      <c r="BR1106" s="291"/>
      <c r="BS1106" s="291"/>
      <c r="BT1106" s="291"/>
      <c r="BU1106" s="291"/>
      <c r="BV1106" s="291"/>
      <c r="BW1106" s="291"/>
      <c r="BX1106" s="291"/>
      <c r="BY1106" s="291"/>
      <c r="BZ1106" s="291"/>
      <c r="CA1106" s="291"/>
      <c r="CB1106" s="291"/>
      <c r="CC1106" s="291"/>
      <c r="CD1106" s="291"/>
      <c r="CE1106" s="291"/>
      <c r="CF1106" s="291"/>
      <c r="CG1106" s="291"/>
      <c r="CH1106" s="291"/>
      <c r="CI1106" s="291"/>
      <c r="CJ1106" s="291"/>
      <c r="CK1106" s="291"/>
      <c r="CL1106" s="291"/>
      <c r="CM1106" s="291"/>
      <c r="CN1106" s="291"/>
      <c r="CO1106" s="291"/>
      <c r="CP1106" s="291"/>
      <c r="CQ1106" s="291"/>
      <c r="CR1106" s="291"/>
      <c r="CS1106" s="291"/>
      <c r="CT1106" s="291"/>
      <c r="CU1106" s="291"/>
      <c r="CV1106" s="291"/>
      <c r="CW1106" s="291"/>
      <c r="CX1106" s="291"/>
      <c r="CY1106" s="291"/>
      <c r="CZ1106" s="291"/>
      <c r="DA1106" s="291"/>
      <c r="DB1106" s="291"/>
      <c r="DC1106" s="291"/>
      <c r="DD1106" s="291"/>
      <c r="DE1106" s="291"/>
      <c r="DF1106" s="291"/>
      <c r="DG1106" s="291"/>
      <c r="DH1106" s="291"/>
      <c r="DI1106" s="291"/>
      <c r="DJ1106" s="291"/>
      <c r="DK1106" s="291"/>
      <c r="DL1106" s="291"/>
      <c r="DM1106" s="291"/>
      <c r="DN1106" s="291"/>
      <c r="DO1106" s="291"/>
      <c r="DP1106" s="291"/>
      <c r="DQ1106" s="291"/>
      <c r="DR1106" s="291"/>
      <c r="DS1106" s="291"/>
      <c r="DT1106" s="291"/>
      <c r="DU1106" s="291"/>
      <c r="DV1106" s="291"/>
      <c r="DW1106" s="291"/>
      <c r="DX1106" s="291"/>
      <c r="DY1106" s="291"/>
      <c r="DZ1106" s="291"/>
      <c r="EA1106" s="291"/>
      <c r="EB1106" s="291"/>
      <c r="EC1106" s="291"/>
      <c r="ED1106" s="291"/>
      <c r="EE1106" s="291"/>
      <c r="EF1106" s="291"/>
      <c r="EG1106" s="291"/>
      <c r="EH1106" s="291"/>
      <c r="EI1106" s="291"/>
      <c r="EJ1106" s="291"/>
      <c r="EK1106" s="291"/>
      <c r="EL1106" s="291"/>
      <c r="EM1106" s="291"/>
      <c r="EN1106" s="291"/>
      <c r="EO1106" s="291"/>
      <c r="EP1106" s="291"/>
      <c r="EQ1106" s="291"/>
      <c r="ER1106" s="291"/>
      <c r="ES1106" s="291"/>
      <c r="ET1106" s="291"/>
      <c r="EU1106" s="291"/>
      <c r="EV1106" s="291"/>
      <c r="EW1106" s="291"/>
      <c r="EX1106" s="291"/>
      <c r="EY1106" s="291"/>
      <c r="EZ1106" s="291"/>
      <c r="FA1106" s="291"/>
    </row>
    <row r="1107" spans="1:157" s="292" customFormat="1" ht="20.25" customHeight="1">
      <c r="A1107" s="291"/>
      <c r="H1107" s="437"/>
      <c r="I1107" s="437"/>
      <c r="J1107" s="437"/>
      <c r="K1107" s="437"/>
      <c r="N1107" s="438"/>
      <c r="O1107" s="291"/>
      <c r="P1107" s="291"/>
      <c r="Q1107" s="291"/>
      <c r="R1107" s="291"/>
      <c r="S1107" s="291"/>
      <c r="T1107" s="291"/>
      <c r="U1107" s="291"/>
      <c r="V1107" s="291"/>
      <c r="W1107" s="291"/>
      <c r="X1107" s="291"/>
      <c r="Y1107" s="291"/>
      <c r="Z1107" s="291"/>
      <c r="AA1107" s="291"/>
      <c r="AB1107" s="291"/>
      <c r="AC1107" s="291"/>
      <c r="AD1107" s="291"/>
      <c r="AE1107" s="291"/>
      <c r="AF1107" s="291"/>
      <c r="AG1107" s="291"/>
      <c r="AH1107" s="291"/>
      <c r="AI1107" s="291"/>
      <c r="AJ1107" s="291"/>
      <c r="AK1107" s="291"/>
      <c r="AL1107" s="291"/>
      <c r="AM1107" s="291"/>
      <c r="AN1107" s="291"/>
      <c r="AO1107" s="291"/>
      <c r="AP1107" s="291"/>
      <c r="AQ1107" s="291"/>
      <c r="AR1107" s="291"/>
      <c r="AS1107" s="291"/>
      <c r="AT1107" s="291"/>
      <c r="AU1107" s="291"/>
      <c r="AV1107" s="291"/>
      <c r="AW1107" s="291"/>
      <c r="AX1107" s="291"/>
      <c r="AY1107" s="291"/>
      <c r="AZ1107" s="291"/>
      <c r="BA1107" s="291"/>
      <c r="BB1107" s="291"/>
      <c r="BC1107" s="291"/>
      <c r="BD1107" s="291"/>
      <c r="BE1107" s="291"/>
      <c r="BF1107" s="291"/>
      <c r="BG1107" s="291"/>
      <c r="BH1107" s="291"/>
      <c r="BI1107" s="291"/>
      <c r="BJ1107" s="291"/>
      <c r="BK1107" s="291"/>
      <c r="BL1107" s="291"/>
      <c r="BM1107" s="291"/>
      <c r="BN1107" s="291"/>
      <c r="BO1107" s="291"/>
      <c r="BP1107" s="291"/>
      <c r="BQ1107" s="291"/>
      <c r="BR1107" s="291"/>
      <c r="BS1107" s="291"/>
      <c r="BT1107" s="291"/>
      <c r="BU1107" s="291"/>
      <c r="BV1107" s="291"/>
      <c r="BW1107" s="291"/>
      <c r="BX1107" s="291"/>
      <c r="BY1107" s="291"/>
      <c r="BZ1107" s="291"/>
      <c r="CA1107" s="291"/>
      <c r="CB1107" s="291"/>
      <c r="CC1107" s="291"/>
      <c r="CD1107" s="291"/>
      <c r="CE1107" s="291"/>
      <c r="CF1107" s="291"/>
      <c r="CG1107" s="291"/>
      <c r="CH1107" s="291"/>
      <c r="CI1107" s="291"/>
      <c r="CJ1107" s="291"/>
      <c r="CK1107" s="291"/>
      <c r="CL1107" s="291"/>
      <c r="CM1107" s="291"/>
      <c r="CN1107" s="291"/>
      <c r="CO1107" s="291"/>
      <c r="CP1107" s="291"/>
      <c r="CQ1107" s="291"/>
      <c r="CR1107" s="291"/>
      <c r="CS1107" s="291"/>
      <c r="CT1107" s="291"/>
      <c r="CU1107" s="291"/>
      <c r="CV1107" s="291"/>
      <c r="CW1107" s="291"/>
      <c r="CX1107" s="291"/>
      <c r="CY1107" s="291"/>
      <c r="CZ1107" s="291"/>
      <c r="DA1107" s="291"/>
      <c r="DB1107" s="291"/>
      <c r="DC1107" s="291"/>
      <c r="DD1107" s="291"/>
      <c r="DE1107" s="291"/>
      <c r="DF1107" s="291"/>
      <c r="DG1107" s="291"/>
      <c r="DH1107" s="291"/>
      <c r="DI1107" s="291"/>
      <c r="DJ1107" s="291"/>
      <c r="DK1107" s="291"/>
      <c r="DL1107" s="291"/>
      <c r="DM1107" s="291"/>
      <c r="DN1107" s="291"/>
      <c r="DO1107" s="291"/>
      <c r="DP1107" s="291"/>
      <c r="DQ1107" s="291"/>
      <c r="DR1107" s="291"/>
      <c r="DS1107" s="291"/>
      <c r="DT1107" s="291"/>
      <c r="DU1107" s="291"/>
      <c r="DV1107" s="291"/>
      <c r="DW1107" s="291"/>
      <c r="DX1107" s="291"/>
      <c r="DY1107" s="291"/>
      <c r="DZ1107" s="291"/>
      <c r="EA1107" s="291"/>
      <c r="EB1107" s="291"/>
      <c r="EC1107" s="291"/>
      <c r="ED1107" s="291"/>
      <c r="EE1107" s="291"/>
      <c r="EF1107" s="291"/>
      <c r="EG1107" s="291"/>
      <c r="EH1107" s="291"/>
      <c r="EI1107" s="291"/>
      <c r="EJ1107" s="291"/>
      <c r="EK1107" s="291"/>
      <c r="EL1107" s="291"/>
      <c r="EM1107" s="291"/>
      <c r="EN1107" s="291"/>
      <c r="EO1107" s="291"/>
      <c r="EP1107" s="291"/>
      <c r="EQ1107" s="291"/>
      <c r="ER1107" s="291"/>
      <c r="ES1107" s="291"/>
      <c r="ET1107" s="291"/>
      <c r="EU1107" s="291"/>
      <c r="EV1107" s="291"/>
      <c r="EW1107" s="291"/>
      <c r="EX1107" s="291"/>
      <c r="EY1107" s="291"/>
      <c r="EZ1107" s="291"/>
      <c r="FA1107" s="291"/>
    </row>
    <row r="1108" spans="1:157" s="292" customFormat="1" ht="20.25" customHeight="1">
      <c r="A1108" s="291"/>
      <c r="H1108" s="437"/>
      <c r="I1108" s="437"/>
      <c r="J1108" s="437"/>
      <c r="K1108" s="437"/>
      <c r="N1108" s="438"/>
      <c r="O1108" s="291"/>
      <c r="P1108" s="291"/>
      <c r="Q1108" s="291"/>
      <c r="R1108" s="291"/>
      <c r="S1108" s="291"/>
      <c r="T1108" s="291"/>
      <c r="U1108" s="291"/>
      <c r="V1108" s="291"/>
      <c r="W1108" s="291"/>
      <c r="X1108" s="291"/>
      <c r="Y1108" s="291"/>
      <c r="Z1108" s="291"/>
      <c r="AA1108" s="291"/>
      <c r="AB1108" s="291"/>
      <c r="AC1108" s="291"/>
      <c r="AD1108" s="291"/>
      <c r="AE1108" s="291"/>
      <c r="AF1108" s="291"/>
      <c r="AG1108" s="291"/>
      <c r="AH1108" s="291"/>
      <c r="AI1108" s="291"/>
      <c r="AJ1108" s="291"/>
      <c r="AK1108" s="291"/>
      <c r="AL1108" s="291"/>
      <c r="AM1108" s="291"/>
      <c r="AN1108" s="291"/>
      <c r="AO1108" s="291"/>
      <c r="AP1108" s="291"/>
      <c r="AQ1108" s="291"/>
      <c r="AR1108" s="291"/>
      <c r="AS1108" s="291"/>
      <c r="AT1108" s="291"/>
      <c r="AU1108" s="291"/>
      <c r="AV1108" s="291"/>
      <c r="AW1108" s="291"/>
      <c r="AX1108" s="291"/>
      <c r="AY1108" s="291"/>
      <c r="AZ1108" s="291"/>
      <c r="BA1108" s="291"/>
      <c r="BB1108" s="291"/>
      <c r="BC1108" s="291"/>
      <c r="BD1108" s="291"/>
      <c r="BE1108" s="291"/>
      <c r="BF1108" s="291"/>
      <c r="BG1108" s="291"/>
      <c r="BH1108" s="291"/>
      <c r="BI1108" s="291"/>
      <c r="BJ1108" s="291"/>
      <c r="BK1108" s="291"/>
      <c r="BL1108" s="291"/>
      <c r="BM1108" s="291"/>
      <c r="BN1108" s="291"/>
      <c r="BO1108" s="291"/>
      <c r="BP1108" s="291"/>
      <c r="BQ1108" s="291"/>
      <c r="BR1108" s="291"/>
      <c r="BS1108" s="291"/>
      <c r="BT1108" s="291"/>
      <c r="BU1108" s="291"/>
      <c r="BV1108" s="291"/>
      <c r="BW1108" s="291"/>
      <c r="BX1108" s="291"/>
      <c r="BY1108" s="291"/>
      <c r="BZ1108" s="291"/>
      <c r="CA1108" s="291"/>
      <c r="CB1108" s="291"/>
      <c r="CC1108" s="291"/>
      <c r="CD1108" s="291"/>
      <c r="CE1108" s="291"/>
      <c r="CF1108" s="291"/>
      <c r="CG1108" s="291"/>
      <c r="CH1108" s="291"/>
      <c r="CI1108" s="291"/>
      <c r="CJ1108" s="291"/>
      <c r="CK1108" s="291"/>
      <c r="CL1108" s="291"/>
      <c r="CM1108" s="291"/>
      <c r="CN1108" s="291"/>
      <c r="CO1108" s="291"/>
      <c r="CP1108" s="291"/>
      <c r="CQ1108" s="291"/>
      <c r="CR1108" s="291"/>
      <c r="CS1108" s="291"/>
      <c r="CT1108" s="291"/>
      <c r="CU1108" s="291"/>
      <c r="CV1108" s="291"/>
      <c r="CW1108" s="291"/>
      <c r="CX1108" s="291"/>
      <c r="CY1108" s="291"/>
      <c r="CZ1108" s="291"/>
      <c r="DA1108" s="291"/>
      <c r="DB1108" s="291"/>
      <c r="DC1108" s="291"/>
      <c r="DD1108" s="291"/>
      <c r="DE1108" s="291"/>
      <c r="DF1108" s="291"/>
      <c r="DG1108" s="291"/>
      <c r="DH1108" s="291"/>
      <c r="DI1108" s="291"/>
      <c r="DJ1108" s="291"/>
      <c r="DK1108" s="291"/>
      <c r="DL1108" s="291"/>
      <c r="DM1108" s="291"/>
      <c r="DN1108" s="291"/>
      <c r="DO1108" s="291"/>
      <c r="DP1108" s="291"/>
      <c r="DQ1108" s="291"/>
      <c r="DR1108" s="291"/>
      <c r="DS1108" s="291"/>
      <c r="DT1108" s="291"/>
      <c r="DU1108" s="291"/>
      <c r="DV1108" s="291"/>
      <c r="DW1108" s="291"/>
      <c r="DX1108" s="291"/>
      <c r="DY1108" s="291"/>
      <c r="DZ1108" s="291"/>
      <c r="EA1108" s="291"/>
      <c r="EB1108" s="291"/>
      <c r="EC1108" s="291"/>
      <c r="ED1108" s="291"/>
      <c r="EE1108" s="291"/>
      <c r="EF1108" s="291"/>
      <c r="EG1108" s="291"/>
      <c r="EH1108" s="291"/>
      <c r="EI1108" s="291"/>
      <c r="EJ1108" s="291"/>
      <c r="EK1108" s="291"/>
      <c r="EL1108" s="291"/>
      <c r="EM1108" s="291"/>
      <c r="EN1108" s="291"/>
      <c r="EO1108" s="291"/>
      <c r="EP1108" s="291"/>
      <c r="EQ1108" s="291"/>
      <c r="ER1108" s="291"/>
      <c r="ES1108" s="291"/>
      <c r="ET1108" s="291"/>
      <c r="EU1108" s="291"/>
      <c r="EV1108" s="291"/>
      <c r="EW1108" s="291"/>
      <c r="EX1108" s="291"/>
      <c r="EY1108" s="291"/>
      <c r="EZ1108" s="291"/>
      <c r="FA1108" s="291"/>
    </row>
    <row r="1109" spans="1:157" s="292" customFormat="1" ht="20.25" customHeight="1">
      <c r="A1109" s="291"/>
      <c r="H1109" s="437"/>
      <c r="I1109" s="437"/>
      <c r="J1109" s="437"/>
      <c r="K1109" s="437"/>
      <c r="N1109" s="438"/>
      <c r="O1109" s="291"/>
      <c r="P1109" s="291"/>
      <c r="Q1109" s="291"/>
      <c r="R1109" s="291"/>
      <c r="S1109" s="291"/>
      <c r="T1109" s="291"/>
      <c r="U1109" s="291"/>
      <c r="V1109" s="291"/>
      <c r="W1109" s="291"/>
      <c r="X1109" s="291"/>
      <c r="Y1109" s="291"/>
      <c r="Z1109" s="291"/>
      <c r="AA1109" s="291"/>
      <c r="AB1109" s="291"/>
      <c r="AC1109" s="291"/>
      <c r="AD1109" s="291"/>
      <c r="AE1109" s="291"/>
      <c r="AF1109" s="291"/>
      <c r="AG1109" s="291"/>
      <c r="AH1109" s="291"/>
      <c r="AI1109" s="291"/>
      <c r="AJ1109" s="291"/>
      <c r="AK1109" s="291"/>
      <c r="AL1109" s="291"/>
      <c r="AM1109" s="291"/>
      <c r="AN1109" s="291"/>
      <c r="AO1109" s="291"/>
      <c r="AP1109" s="291"/>
      <c r="AQ1109" s="291"/>
      <c r="AR1109" s="291"/>
      <c r="AS1109" s="291"/>
      <c r="AT1109" s="291"/>
      <c r="AU1109" s="291"/>
      <c r="AV1109" s="291"/>
      <c r="AW1109" s="291"/>
      <c r="AX1109" s="291"/>
      <c r="AY1109" s="291"/>
      <c r="AZ1109" s="291"/>
      <c r="BA1109" s="291"/>
      <c r="BB1109" s="291"/>
      <c r="BC1109" s="291"/>
      <c r="BD1109" s="291"/>
      <c r="BE1109" s="291"/>
      <c r="BF1109" s="291"/>
      <c r="BG1109" s="291"/>
      <c r="BH1109" s="291"/>
      <c r="BI1109" s="291"/>
      <c r="BJ1109" s="291"/>
      <c r="BK1109" s="291"/>
      <c r="BL1109" s="291"/>
      <c r="BM1109" s="291"/>
      <c r="BN1109" s="291"/>
      <c r="BO1109" s="291"/>
      <c r="BP1109" s="291"/>
      <c r="BQ1109" s="291"/>
      <c r="BR1109" s="291"/>
      <c r="BS1109" s="291"/>
      <c r="BT1109" s="291"/>
      <c r="BU1109" s="291"/>
      <c r="BV1109" s="291"/>
      <c r="BW1109" s="291"/>
      <c r="BX1109" s="291"/>
      <c r="BY1109" s="291"/>
      <c r="BZ1109" s="291"/>
      <c r="CA1109" s="291"/>
      <c r="CB1109" s="291"/>
      <c r="CC1109" s="291"/>
      <c r="CD1109" s="291"/>
      <c r="CE1109" s="291"/>
      <c r="CF1109" s="291"/>
      <c r="CG1109" s="291"/>
      <c r="CH1109" s="291"/>
      <c r="CI1109" s="291"/>
      <c r="CJ1109" s="291"/>
      <c r="CK1109" s="291"/>
      <c r="CL1109" s="291"/>
      <c r="CM1109" s="291"/>
      <c r="CN1109" s="291"/>
      <c r="CO1109" s="291"/>
      <c r="CP1109" s="291"/>
      <c r="CQ1109" s="291"/>
      <c r="CR1109" s="291"/>
      <c r="CS1109" s="291"/>
      <c r="CT1109" s="291"/>
      <c r="CU1109" s="291"/>
      <c r="CV1109" s="291"/>
      <c r="CW1109" s="291"/>
      <c r="CX1109" s="291"/>
      <c r="CY1109" s="291"/>
      <c r="CZ1109" s="291"/>
      <c r="DA1109" s="291"/>
      <c r="DB1109" s="291"/>
      <c r="DC1109" s="291"/>
      <c r="DD1109" s="291"/>
      <c r="DE1109" s="291"/>
      <c r="DF1109" s="291"/>
      <c r="DG1109" s="291"/>
      <c r="DH1109" s="291"/>
      <c r="DI1109" s="291"/>
      <c r="DJ1109" s="291"/>
      <c r="DK1109" s="291"/>
      <c r="DL1109" s="291"/>
      <c r="DM1109" s="291"/>
      <c r="DN1109" s="291"/>
      <c r="DO1109" s="291"/>
      <c r="DP1109" s="291"/>
      <c r="DQ1109" s="291"/>
      <c r="DR1109" s="291"/>
      <c r="DS1109" s="291"/>
      <c r="DT1109" s="291"/>
      <c r="DU1109" s="291"/>
      <c r="DV1109" s="291"/>
      <c r="DW1109" s="291"/>
      <c r="DX1109" s="291"/>
      <c r="DY1109" s="291"/>
      <c r="DZ1109" s="291"/>
      <c r="EA1109" s="291"/>
      <c r="EB1109" s="291"/>
      <c r="EC1109" s="291"/>
      <c r="ED1109" s="291"/>
      <c r="EE1109" s="291"/>
      <c r="EF1109" s="291"/>
      <c r="EG1109" s="291"/>
      <c r="EH1109" s="291"/>
      <c r="EI1109" s="291"/>
      <c r="EJ1109" s="291"/>
      <c r="EK1109" s="291"/>
      <c r="EL1109" s="291"/>
      <c r="EM1109" s="291"/>
      <c r="EN1109" s="291"/>
      <c r="EO1109" s="291"/>
      <c r="EP1109" s="291"/>
      <c r="EQ1109" s="291"/>
      <c r="ER1109" s="291"/>
      <c r="ES1109" s="291"/>
      <c r="ET1109" s="291"/>
      <c r="EU1109" s="291"/>
      <c r="EV1109" s="291"/>
      <c r="EW1109" s="291"/>
      <c r="EX1109" s="291"/>
      <c r="EY1109" s="291"/>
      <c r="EZ1109" s="291"/>
      <c r="FA1109" s="291"/>
    </row>
    <row r="1110" spans="1:157" s="292" customFormat="1" ht="20.25" customHeight="1">
      <c r="A1110" s="291"/>
      <c r="H1110" s="437"/>
      <c r="I1110" s="437"/>
      <c r="J1110" s="437"/>
      <c r="K1110" s="437"/>
      <c r="N1110" s="438"/>
      <c r="O1110" s="291"/>
      <c r="P1110" s="291"/>
      <c r="Q1110" s="291"/>
      <c r="R1110" s="291"/>
      <c r="S1110" s="291"/>
      <c r="T1110" s="291"/>
      <c r="U1110" s="291"/>
      <c r="V1110" s="291"/>
      <c r="W1110" s="291"/>
      <c r="X1110" s="291"/>
      <c r="Y1110" s="291"/>
      <c r="Z1110" s="291"/>
      <c r="AA1110" s="291"/>
      <c r="AB1110" s="291"/>
      <c r="AC1110" s="291"/>
      <c r="AD1110" s="291"/>
      <c r="AE1110" s="291"/>
      <c r="AF1110" s="291"/>
      <c r="AG1110" s="291"/>
      <c r="AH1110" s="291"/>
      <c r="AI1110" s="291"/>
      <c r="AJ1110" s="291"/>
      <c r="AK1110" s="291"/>
      <c r="AL1110" s="291"/>
      <c r="AM1110" s="291"/>
      <c r="AN1110" s="291"/>
      <c r="AO1110" s="291"/>
      <c r="AP1110" s="291"/>
      <c r="AQ1110" s="291"/>
      <c r="AR1110" s="291"/>
      <c r="AS1110" s="291"/>
      <c r="AT1110" s="291"/>
      <c r="AU1110" s="291"/>
      <c r="AV1110" s="291"/>
      <c r="AW1110" s="291"/>
      <c r="AX1110" s="291"/>
      <c r="AY1110" s="291"/>
      <c r="AZ1110" s="291"/>
      <c r="BA1110" s="291"/>
      <c r="BB1110" s="291"/>
      <c r="BC1110" s="291"/>
      <c r="BD1110" s="291"/>
      <c r="BE1110" s="291"/>
      <c r="BF1110" s="291"/>
      <c r="BG1110" s="291"/>
      <c r="BH1110" s="291"/>
      <c r="BI1110" s="291"/>
      <c r="BJ1110" s="291"/>
      <c r="BK1110" s="291"/>
      <c r="BL1110" s="291"/>
      <c r="BM1110" s="291"/>
      <c r="BN1110" s="291"/>
      <c r="BO1110" s="291"/>
      <c r="BP1110" s="291"/>
      <c r="BQ1110" s="291"/>
      <c r="BR1110" s="291"/>
      <c r="BS1110" s="291"/>
      <c r="BT1110" s="291"/>
      <c r="BU1110" s="291"/>
      <c r="BV1110" s="291"/>
      <c r="BW1110" s="291"/>
      <c r="BX1110" s="291"/>
      <c r="BY1110" s="291"/>
      <c r="BZ1110" s="291"/>
      <c r="CA1110" s="291"/>
      <c r="CB1110" s="291"/>
      <c r="CC1110" s="291"/>
      <c r="CD1110" s="291"/>
      <c r="CE1110" s="291"/>
      <c r="CF1110" s="291"/>
      <c r="CG1110" s="291"/>
      <c r="CH1110" s="291"/>
      <c r="CI1110" s="291"/>
      <c r="CJ1110" s="291"/>
      <c r="CK1110" s="291"/>
      <c r="CL1110" s="291"/>
      <c r="CM1110" s="291"/>
      <c r="CN1110" s="291"/>
      <c r="CO1110" s="291"/>
      <c r="CP1110" s="291"/>
      <c r="CQ1110" s="291"/>
      <c r="CR1110" s="291"/>
      <c r="CS1110" s="291"/>
      <c r="CT1110" s="291"/>
      <c r="CU1110" s="291"/>
      <c r="CV1110" s="291"/>
      <c r="CW1110" s="291"/>
      <c r="CX1110" s="291"/>
      <c r="CY1110" s="291"/>
      <c r="CZ1110" s="291"/>
      <c r="DA1110" s="291"/>
      <c r="DB1110" s="291"/>
      <c r="DC1110" s="291"/>
      <c r="DD1110" s="291"/>
      <c r="DE1110" s="291"/>
      <c r="DF1110" s="291"/>
      <c r="DG1110" s="291"/>
      <c r="DH1110" s="291"/>
      <c r="DI1110" s="291"/>
      <c r="DJ1110" s="291"/>
      <c r="DK1110" s="291"/>
      <c r="DL1110" s="291"/>
      <c r="DM1110" s="291"/>
      <c r="DN1110" s="291"/>
      <c r="DO1110" s="291"/>
      <c r="DP1110" s="291"/>
      <c r="DQ1110" s="291"/>
      <c r="DR1110" s="291"/>
      <c r="DS1110" s="291"/>
      <c r="DT1110" s="291"/>
      <c r="DU1110" s="291"/>
      <c r="DV1110" s="291"/>
      <c r="DW1110" s="291"/>
      <c r="DX1110" s="291"/>
      <c r="DY1110" s="291"/>
      <c r="DZ1110" s="291"/>
      <c r="EA1110" s="291"/>
      <c r="EB1110" s="291"/>
      <c r="EC1110" s="291"/>
      <c r="ED1110" s="291"/>
      <c r="EE1110" s="291"/>
      <c r="EF1110" s="291"/>
      <c r="EG1110" s="291"/>
      <c r="EH1110" s="291"/>
      <c r="EI1110" s="291"/>
      <c r="EJ1110" s="291"/>
      <c r="EK1110" s="291"/>
      <c r="EL1110" s="291"/>
      <c r="EM1110" s="291"/>
      <c r="EN1110" s="291"/>
      <c r="EO1110" s="291"/>
      <c r="EP1110" s="291"/>
      <c r="EQ1110" s="291"/>
      <c r="ER1110" s="291"/>
      <c r="ES1110" s="291"/>
      <c r="ET1110" s="291"/>
      <c r="EU1110" s="291"/>
      <c r="EV1110" s="291"/>
      <c r="EW1110" s="291"/>
      <c r="EX1110" s="291"/>
      <c r="EY1110" s="291"/>
      <c r="EZ1110" s="291"/>
      <c r="FA1110" s="291"/>
    </row>
    <row r="1111" spans="1:157" s="292" customFormat="1" ht="20.25" customHeight="1">
      <c r="A1111" s="291"/>
      <c r="H1111" s="437"/>
      <c r="I1111" s="437"/>
      <c r="J1111" s="437"/>
      <c r="K1111" s="437"/>
      <c r="N1111" s="438"/>
      <c r="O1111" s="291"/>
      <c r="P1111" s="291"/>
      <c r="Q1111" s="291"/>
      <c r="R1111" s="291"/>
      <c r="S1111" s="291"/>
      <c r="T1111" s="291"/>
      <c r="U1111" s="291"/>
      <c r="V1111" s="291"/>
      <c r="W1111" s="291"/>
      <c r="X1111" s="291"/>
      <c r="Y1111" s="291"/>
      <c r="Z1111" s="291"/>
      <c r="AA1111" s="291"/>
      <c r="AB1111" s="291"/>
      <c r="AC1111" s="291"/>
      <c r="AD1111" s="291"/>
      <c r="AE1111" s="291"/>
      <c r="AF1111" s="291"/>
      <c r="AG1111" s="291"/>
      <c r="AH1111" s="291"/>
      <c r="AI1111" s="291"/>
      <c r="AJ1111" s="291"/>
      <c r="AK1111" s="291"/>
      <c r="AL1111" s="291"/>
      <c r="AM1111" s="291"/>
      <c r="AN1111" s="291"/>
      <c r="AO1111" s="291"/>
      <c r="AP1111" s="291"/>
      <c r="AQ1111" s="291"/>
      <c r="AR1111" s="291"/>
      <c r="AS1111" s="291"/>
      <c r="AT1111" s="291"/>
      <c r="AU1111" s="291"/>
      <c r="AV1111" s="291"/>
      <c r="AW1111" s="291"/>
      <c r="AX1111" s="291"/>
      <c r="AY1111" s="291"/>
      <c r="AZ1111" s="291"/>
      <c r="BA1111" s="291"/>
      <c r="BB1111" s="291"/>
      <c r="BC1111" s="291"/>
      <c r="BD1111" s="291"/>
      <c r="BE1111" s="291"/>
      <c r="BF1111" s="291"/>
      <c r="BG1111" s="291"/>
      <c r="BH1111" s="291"/>
      <c r="BI1111" s="291"/>
      <c r="BJ1111" s="291"/>
      <c r="BK1111" s="291"/>
      <c r="BL1111" s="291"/>
      <c r="BM1111" s="291"/>
      <c r="BN1111" s="291"/>
      <c r="BO1111" s="291"/>
      <c r="BP1111" s="291"/>
      <c r="BQ1111" s="291"/>
      <c r="BR1111" s="291"/>
      <c r="BS1111" s="291"/>
      <c r="BT1111" s="291"/>
      <c r="BU1111" s="291"/>
      <c r="BV1111" s="291"/>
      <c r="BW1111" s="291"/>
      <c r="BX1111" s="291"/>
      <c r="BY1111" s="291"/>
      <c r="BZ1111" s="291"/>
      <c r="CA1111" s="291"/>
      <c r="CB1111" s="291"/>
      <c r="CC1111" s="291"/>
      <c r="CD1111" s="291"/>
      <c r="CE1111" s="291"/>
      <c r="CF1111" s="291"/>
      <c r="CG1111" s="291"/>
      <c r="CH1111" s="291"/>
      <c r="CI1111" s="291"/>
      <c r="CJ1111" s="291"/>
      <c r="CK1111" s="291"/>
      <c r="CL1111" s="291"/>
      <c r="CM1111" s="291"/>
      <c r="CN1111" s="291"/>
      <c r="CO1111" s="291"/>
      <c r="CP1111" s="291"/>
      <c r="CQ1111" s="291"/>
      <c r="CR1111" s="291"/>
      <c r="CS1111" s="291"/>
      <c r="CT1111" s="291"/>
      <c r="CU1111" s="291"/>
      <c r="CV1111" s="291"/>
      <c r="CW1111" s="291"/>
      <c r="CX1111" s="291"/>
      <c r="CY1111" s="291"/>
      <c r="CZ1111" s="291"/>
      <c r="DA1111" s="291"/>
      <c r="DB1111" s="291"/>
      <c r="DC1111" s="291"/>
      <c r="DD1111" s="291"/>
      <c r="DE1111" s="291"/>
      <c r="DF1111" s="291"/>
      <c r="DG1111" s="291"/>
      <c r="DH1111" s="291"/>
      <c r="DI1111" s="291"/>
      <c r="DJ1111" s="291"/>
      <c r="DK1111" s="291"/>
      <c r="DL1111" s="291"/>
      <c r="DM1111" s="291"/>
      <c r="DN1111" s="291"/>
      <c r="DO1111" s="291"/>
      <c r="DP1111" s="291"/>
      <c r="DQ1111" s="291"/>
      <c r="DR1111" s="291"/>
      <c r="DS1111" s="291"/>
      <c r="DT1111" s="291"/>
      <c r="DU1111" s="291"/>
      <c r="DV1111" s="291"/>
      <c r="DW1111" s="291"/>
      <c r="DX1111" s="291"/>
      <c r="DY1111" s="291"/>
      <c r="DZ1111" s="291"/>
      <c r="EA1111" s="291"/>
      <c r="EB1111" s="291"/>
      <c r="EC1111" s="291"/>
      <c r="ED1111" s="291"/>
      <c r="EE1111" s="291"/>
      <c r="EF1111" s="291"/>
      <c r="EG1111" s="291"/>
      <c r="EH1111" s="291"/>
      <c r="EI1111" s="291"/>
      <c r="EJ1111" s="291"/>
      <c r="EK1111" s="291"/>
      <c r="EL1111" s="291"/>
      <c r="EM1111" s="291"/>
      <c r="EN1111" s="291"/>
      <c r="EO1111" s="291"/>
      <c r="EP1111" s="291"/>
      <c r="EQ1111" s="291"/>
      <c r="ER1111" s="291"/>
      <c r="ES1111" s="291"/>
      <c r="ET1111" s="291"/>
      <c r="EU1111" s="291"/>
      <c r="EV1111" s="291"/>
      <c r="EW1111" s="291"/>
      <c r="EX1111" s="291"/>
      <c r="EY1111" s="291"/>
      <c r="EZ1111" s="291"/>
      <c r="FA1111" s="291"/>
    </row>
    <row r="1112" spans="1:157" s="292" customFormat="1" ht="20.25" customHeight="1">
      <c r="A1112" s="291"/>
      <c r="H1112" s="437"/>
      <c r="I1112" s="437"/>
      <c r="J1112" s="437"/>
      <c r="K1112" s="437"/>
      <c r="N1112" s="438"/>
      <c r="O1112" s="291"/>
      <c r="P1112" s="291"/>
      <c r="Q1112" s="291"/>
      <c r="R1112" s="291"/>
      <c r="S1112" s="291"/>
      <c r="T1112" s="291"/>
      <c r="U1112" s="291"/>
      <c r="V1112" s="291"/>
      <c r="W1112" s="291"/>
      <c r="X1112" s="291"/>
      <c r="Y1112" s="291"/>
      <c r="Z1112" s="291"/>
      <c r="AA1112" s="291"/>
      <c r="AB1112" s="291"/>
      <c r="AC1112" s="291"/>
      <c r="AD1112" s="291"/>
      <c r="AE1112" s="291"/>
      <c r="AF1112" s="291"/>
      <c r="AG1112" s="291"/>
      <c r="AH1112" s="291"/>
      <c r="AI1112" s="291"/>
      <c r="AJ1112" s="291"/>
      <c r="AK1112" s="291"/>
      <c r="AL1112" s="291"/>
      <c r="AM1112" s="291"/>
      <c r="AN1112" s="291"/>
      <c r="AO1112" s="291"/>
      <c r="AP1112" s="291"/>
      <c r="AQ1112" s="291"/>
      <c r="AR1112" s="291"/>
      <c r="AS1112" s="291"/>
      <c r="AT1112" s="291"/>
      <c r="AU1112" s="291"/>
      <c r="AV1112" s="291"/>
      <c r="AW1112" s="291"/>
      <c r="AX1112" s="291"/>
      <c r="AY1112" s="291"/>
      <c r="AZ1112" s="291"/>
      <c r="BA1112" s="291"/>
      <c r="BB1112" s="291"/>
      <c r="BC1112" s="291"/>
      <c r="BD1112" s="291"/>
      <c r="BE1112" s="291"/>
      <c r="BF1112" s="291"/>
      <c r="BG1112" s="291"/>
      <c r="BH1112" s="291"/>
      <c r="BI1112" s="291"/>
      <c r="BJ1112" s="291"/>
      <c r="BK1112" s="291"/>
      <c r="BL1112" s="291"/>
      <c r="BM1112" s="291"/>
      <c r="BN1112" s="291"/>
      <c r="BO1112" s="291"/>
      <c r="BP1112" s="291"/>
      <c r="BQ1112" s="291"/>
      <c r="BR1112" s="291"/>
      <c r="BS1112" s="291"/>
      <c r="BT1112" s="291"/>
      <c r="BU1112" s="291"/>
      <c r="BV1112" s="291"/>
      <c r="BW1112" s="291"/>
      <c r="BX1112" s="291"/>
      <c r="BY1112" s="291"/>
      <c r="BZ1112" s="291"/>
      <c r="CA1112" s="291"/>
      <c r="CB1112" s="291"/>
      <c r="CC1112" s="291"/>
      <c r="CD1112" s="291"/>
      <c r="CE1112" s="291"/>
      <c r="CF1112" s="291"/>
      <c r="CG1112" s="291"/>
      <c r="CH1112" s="291"/>
      <c r="CI1112" s="291"/>
      <c r="CJ1112" s="291"/>
      <c r="CK1112" s="291"/>
      <c r="CL1112" s="291"/>
      <c r="CM1112" s="291"/>
      <c r="CN1112" s="291"/>
      <c r="CO1112" s="291"/>
      <c r="CP1112" s="291"/>
      <c r="CQ1112" s="291"/>
      <c r="CR1112" s="291"/>
      <c r="CS1112" s="291"/>
      <c r="CT1112" s="291"/>
      <c r="CU1112" s="291"/>
      <c r="CV1112" s="291"/>
      <c r="CW1112" s="291"/>
      <c r="CX1112" s="291"/>
      <c r="CY1112" s="291"/>
      <c r="CZ1112" s="291"/>
      <c r="DA1112" s="291"/>
      <c r="DB1112" s="291"/>
      <c r="DC1112" s="291"/>
      <c r="DD1112" s="291"/>
      <c r="DE1112" s="291"/>
      <c r="DF1112" s="291"/>
      <c r="DG1112" s="291"/>
      <c r="DH1112" s="291"/>
      <c r="DI1112" s="291"/>
      <c r="DJ1112" s="291"/>
      <c r="DK1112" s="291"/>
      <c r="DL1112" s="291"/>
      <c r="DM1112" s="291"/>
      <c r="DN1112" s="291"/>
      <c r="DO1112" s="291"/>
      <c r="DP1112" s="291"/>
      <c r="DQ1112" s="291"/>
      <c r="DR1112" s="291"/>
      <c r="DS1112" s="291"/>
      <c r="DT1112" s="291"/>
      <c r="DU1112" s="291"/>
      <c r="DV1112" s="291"/>
      <c r="DW1112" s="291"/>
      <c r="DX1112" s="291"/>
      <c r="DY1112" s="291"/>
      <c r="DZ1112" s="291"/>
      <c r="EA1112" s="291"/>
      <c r="EB1112" s="291"/>
      <c r="EC1112" s="291"/>
      <c r="ED1112" s="291"/>
      <c r="EE1112" s="291"/>
      <c r="EF1112" s="291"/>
      <c r="EG1112" s="291"/>
      <c r="EH1112" s="291"/>
      <c r="EI1112" s="291"/>
      <c r="EJ1112" s="291"/>
      <c r="EK1112" s="291"/>
      <c r="EL1112" s="291"/>
      <c r="EM1112" s="291"/>
      <c r="EN1112" s="291"/>
      <c r="EO1112" s="291"/>
      <c r="EP1112" s="291"/>
      <c r="EQ1112" s="291"/>
      <c r="ER1112" s="291"/>
      <c r="ES1112" s="291"/>
      <c r="ET1112" s="291"/>
      <c r="EU1112" s="291"/>
      <c r="EV1112" s="291"/>
      <c r="EW1112" s="291"/>
      <c r="EX1112" s="291"/>
      <c r="EY1112" s="291"/>
      <c r="EZ1112" s="291"/>
      <c r="FA1112" s="291"/>
    </row>
    <row r="1113" spans="1:157" s="292" customFormat="1" ht="20.25" customHeight="1">
      <c r="A1113" s="291"/>
      <c r="H1113" s="437"/>
      <c r="I1113" s="437"/>
      <c r="J1113" s="437"/>
      <c r="K1113" s="437"/>
      <c r="N1113" s="438"/>
      <c r="O1113" s="291"/>
      <c r="P1113" s="291"/>
      <c r="Q1113" s="291"/>
      <c r="R1113" s="291"/>
      <c r="S1113" s="291"/>
      <c r="T1113" s="291"/>
      <c r="U1113" s="291"/>
      <c r="V1113" s="291"/>
      <c r="W1113" s="291"/>
      <c r="X1113" s="291"/>
      <c r="Y1113" s="291"/>
      <c r="Z1113" s="291"/>
      <c r="AA1113" s="291"/>
      <c r="AB1113" s="291"/>
      <c r="AC1113" s="291"/>
      <c r="AD1113" s="291"/>
      <c r="AE1113" s="291"/>
      <c r="AF1113" s="291"/>
      <c r="AG1113" s="291"/>
      <c r="AH1113" s="291"/>
      <c r="AI1113" s="291"/>
      <c r="AJ1113" s="291"/>
      <c r="AK1113" s="291"/>
      <c r="AL1113" s="291"/>
      <c r="AM1113" s="291"/>
      <c r="AN1113" s="291"/>
      <c r="AO1113" s="291"/>
      <c r="AP1113" s="291"/>
      <c r="AQ1113" s="291"/>
      <c r="AR1113" s="291"/>
      <c r="AS1113" s="291"/>
      <c r="AT1113" s="291"/>
      <c r="AU1113" s="291"/>
      <c r="AV1113" s="291"/>
      <c r="AW1113" s="291"/>
      <c r="AX1113" s="291"/>
      <c r="AY1113" s="291"/>
      <c r="AZ1113" s="291"/>
      <c r="BA1113" s="291"/>
      <c r="BB1113" s="291"/>
      <c r="BC1113" s="291"/>
      <c r="BD1113" s="291"/>
      <c r="BE1113" s="291"/>
      <c r="BF1113" s="291"/>
      <c r="BG1113" s="291"/>
      <c r="BH1113" s="291"/>
      <c r="BI1113" s="291"/>
      <c r="BJ1113" s="291"/>
      <c r="BK1113" s="291"/>
      <c r="BL1113" s="291"/>
      <c r="BM1113" s="291"/>
      <c r="BN1113" s="291"/>
      <c r="BO1113" s="291"/>
      <c r="BP1113" s="291"/>
      <c r="BQ1113" s="291"/>
      <c r="BR1113" s="291"/>
      <c r="BS1113" s="291"/>
      <c r="BT1113" s="291"/>
      <c r="BU1113" s="291"/>
      <c r="BV1113" s="291"/>
      <c r="BW1113" s="291"/>
      <c r="BX1113" s="291"/>
      <c r="BY1113" s="291"/>
      <c r="BZ1113" s="291"/>
      <c r="CA1113" s="291"/>
      <c r="CB1113" s="291"/>
      <c r="CC1113" s="291"/>
      <c r="CD1113" s="291"/>
      <c r="CE1113" s="291"/>
      <c r="CF1113" s="291"/>
      <c r="CG1113" s="291"/>
      <c r="CH1113" s="291"/>
      <c r="CI1113" s="291"/>
      <c r="CJ1113" s="291"/>
      <c r="CK1113" s="291"/>
      <c r="CL1113" s="291"/>
      <c r="CM1113" s="291"/>
      <c r="CN1113" s="291"/>
      <c r="CO1113" s="291"/>
      <c r="CP1113" s="291"/>
      <c r="CQ1113" s="291"/>
      <c r="CR1113" s="291"/>
      <c r="CS1113" s="291"/>
      <c r="CT1113" s="291"/>
      <c r="CU1113" s="291"/>
      <c r="CV1113" s="291"/>
      <c r="CW1113" s="291"/>
      <c r="CX1113" s="291"/>
      <c r="CY1113" s="291"/>
      <c r="CZ1113" s="291"/>
      <c r="DA1113" s="291"/>
      <c r="DB1113" s="291"/>
      <c r="DC1113" s="291"/>
      <c r="DD1113" s="291"/>
      <c r="DE1113" s="291"/>
      <c r="DF1113" s="291"/>
      <c r="DG1113" s="291"/>
      <c r="DH1113" s="291"/>
      <c r="DI1113" s="291"/>
      <c r="DJ1113" s="291"/>
      <c r="DK1113" s="291"/>
      <c r="DL1113" s="291"/>
      <c r="DM1113" s="291"/>
      <c r="DN1113" s="291"/>
      <c r="DO1113" s="291"/>
      <c r="DP1113" s="291"/>
      <c r="DQ1113" s="291"/>
      <c r="DR1113" s="291"/>
      <c r="DS1113" s="291"/>
      <c r="DT1113" s="291"/>
      <c r="DU1113" s="291"/>
      <c r="DV1113" s="291"/>
      <c r="DW1113" s="291"/>
      <c r="DX1113" s="291"/>
      <c r="DY1113" s="291"/>
      <c r="DZ1113" s="291"/>
      <c r="EA1113" s="291"/>
      <c r="EB1113" s="291"/>
      <c r="EC1113" s="291"/>
      <c r="ED1113" s="291"/>
      <c r="EE1113" s="291"/>
      <c r="EF1113" s="291"/>
      <c r="EG1113" s="291"/>
      <c r="EH1113" s="291"/>
      <c r="EI1113" s="291"/>
      <c r="EJ1113" s="291"/>
      <c r="EK1113" s="291"/>
      <c r="EL1113" s="291"/>
      <c r="EM1113" s="291"/>
      <c r="EN1113" s="291"/>
      <c r="EO1113" s="291"/>
      <c r="EP1113" s="291"/>
      <c r="EQ1113" s="291"/>
      <c r="ER1113" s="291"/>
      <c r="ES1113" s="291"/>
      <c r="ET1113" s="291"/>
      <c r="EU1113" s="291"/>
      <c r="EV1113" s="291"/>
      <c r="EW1113" s="291"/>
      <c r="EX1113" s="291"/>
      <c r="EY1113" s="291"/>
      <c r="EZ1113" s="291"/>
      <c r="FA1113" s="291"/>
    </row>
    <row r="1114" spans="1:157" s="292" customFormat="1" ht="20.25" customHeight="1">
      <c r="A1114" s="291"/>
      <c r="H1114" s="437"/>
      <c r="I1114" s="437"/>
      <c r="J1114" s="437"/>
      <c r="K1114" s="437"/>
      <c r="N1114" s="438"/>
      <c r="O1114" s="291"/>
      <c r="P1114" s="291"/>
      <c r="Q1114" s="291"/>
      <c r="R1114" s="291"/>
      <c r="S1114" s="291"/>
      <c r="T1114" s="291"/>
      <c r="U1114" s="291"/>
      <c r="V1114" s="291"/>
      <c r="W1114" s="291"/>
      <c r="X1114" s="291"/>
      <c r="Y1114" s="291"/>
      <c r="Z1114" s="291"/>
      <c r="AA1114" s="291"/>
      <c r="AB1114" s="291"/>
      <c r="AC1114" s="291"/>
      <c r="AD1114" s="291"/>
      <c r="AE1114" s="291"/>
      <c r="AF1114" s="291"/>
      <c r="AG1114" s="291"/>
      <c r="AH1114" s="291"/>
      <c r="AI1114" s="291"/>
      <c r="AJ1114" s="291"/>
      <c r="AK1114" s="291"/>
      <c r="AL1114" s="291"/>
      <c r="AM1114" s="291"/>
      <c r="AN1114" s="291"/>
      <c r="AO1114" s="291"/>
      <c r="AP1114" s="291"/>
      <c r="AQ1114" s="291"/>
      <c r="AR1114" s="291"/>
      <c r="AS1114" s="291"/>
      <c r="AT1114" s="291"/>
      <c r="AU1114" s="291"/>
      <c r="AV1114" s="291"/>
      <c r="AW1114" s="291"/>
      <c r="AX1114" s="291"/>
      <c r="AY1114" s="291"/>
      <c r="AZ1114" s="291"/>
      <c r="BA1114" s="291"/>
      <c r="BB1114" s="291"/>
      <c r="BC1114" s="291"/>
      <c r="BD1114" s="291"/>
      <c r="BE1114" s="291"/>
      <c r="BF1114" s="291"/>
      <c r="BG1114" s="291"/>
      <c r="BH1114" s="291"/>
      <c r="BI1114" s="291"/>
      <c r="BJ1114" s="291"/>
      <c r="BK1114" s="291"/>
      <c r="BL1114" s="291"/>
      <c r="BM1114" s="291"/>
      <c r="BN1114" s="291"/>
      <c r="BO1114" s="291"/>
      <c r="BP1114" s="291"/>
      <c r="BQ1114" s="291"/>
      <c r="BR1114" s="291"/>
      <c r="BS1114" s="291"/>
      <c r="BT1114" s="291"/>
      <c r="BU1114" s="291"/>
      <c r="BV1114" s="291"/>
      <c r="BW1114" s="291"/>
      <c r="BX1114" s="291"/>
      <c r="BY1114" s="291"/>
      <c r="BZ1114" s="291"/>
      <c r="CA1114" s="291"/>
      <c r="CB1114" s="291"/>
      <c r="CC1114" s="291"/>
      <c r="CD1114" s="291"/>
      <c r="CE1114" s="291"/>
      <c r="CF1114" s="291"/>
      <c r="CG1114" s="291"/>
      <c r="CH1114" s="291"/>
      <c r="CI1114" s="291"/>
      <c r="CJ1114" s="291"/>
      <c r="CK1114" s="291"/>
      <c r="CL1114" s="291"/>
      <c r="CM1114" s="291"/>
      <c r="CN1114" s="291"/>
      <c r="CO1114" s="291"/>
      <c r="CP1114" s="291"/>
      <c r="CQ1114" s="291"/>
      <c r="CR1114" s="291"/>
      <c r="CS1114" s="291"/>
      <c r="CT1114" s="291"/>
      <c r="CU1114" s="291"/>
      <c r="CV1114" s="291"/>
      <c r="CW1114" s="291"/>
      <c r="CX1114" s="291"/>
      <c r="CY1114" s="291"/>
      <c r="CZ1114" s="291"/>
      <c r="DA1114" s="291"/>
      <c r="DB1114" s="291"/>
      <c r="DC1114" s="291"/>
      <c r="DD1114" s="291"/>
      <c r="DE1114" s="291"/>
      <c r="DF1114" s="291"/>
      <c r="DG1114" s="291"/>
      <c r="DH1114" s="291"/>
      <c r="DI1114" s="291"/>
      <c r="DJ1114" s="291"/>
      <c r="DK1114" s="291"/>
      <c r="DL1114" s="291"/>
      <c r="DM1114" s="291"/>
      <c r="DN1114" s="291"/>
      <c r="DO1114" s="291"/>
      <c r="DP1114" s="291"/>
      <c r="DQ1114" s="291"/>
      <c r="DR1114" s="291"/>
      <c r="DS1114" s="291"/>
      <c r="DT1114" s="291"/>
      <c r="DU1114" s="291"/>
      <c r="DV1114" s="291"/>
      <c r="DW1114" s="291"/>
      <c r="DX1114" s="291"/>
      <c r="DY1114" s="291"/>
      <c r="DZ1114" s="291"/>
      <c r="EA1114" s="291"/>
      <c r="EB1114" s="291"/>
      <c r="EC1114" s="291"/>
      <c r="ED1114" s="291"/>
      <c r="EE1114" s="291"/>
      <c r="EF1114" s="291"/>
      <c r="EG1114" s="291"/>
      <c r="EH1114" s="291"/>
      <c r="EI1114" s="291"/>
      <c r="EJ1114" s="291"/>
      <c r="EK1114" s="291"/>
      <c r="EL1114" s="291"/>
      <c r="EM1114" s="291"/>
      <c r="EN1114" s="291"/>
      <c r="EO1114" s="291"/>
      <c r="EP1114" s="291"/>
      <c r="EQ1114" s="291"/>
      <c r="ER1114" s="291"/>
      <c r="ES1114" s="291"/>
      <c r="ET1114" s="291"/>
      <c r="EU1114" s="291"/>
      <c r="EV1114" s="291"/>
      <c r="EW1114" s="291"/>
      <c r="EX1114" s="291"/>
      <c r="EY1114" s="291"/>
      <c r="EZ1114" s="291"/>
      <c r="FA1114" s="291"/>
    </row>
    <row r="1115" spans="1:157" s="292" customFormat="1" ht="20.25" customHeight="1">
      <c r="A1115" s="291"/>
      <c r="H1115" s="437"/>
      <c r="I1115" s="437"/>
      <c r="J1115" s="437"/>
      <c r="K1115" s="437"/>
      <c r="N1115" s="438"/>
      <c r="O1115" s="291"/>
      <c r="P1115" s="291"/>
      <c r="Q1115" s="291"/>
      <c r="R1115" s="291"/>
      <c r="S1115" s="291"/>
      <c r="T1115" s="291"/>
      <c r="U1115" s="291"/>
      <c r="V1115" s="291"/>
      <c r="W1115" s="291"/>
      <c r="X1115" s="291"/>
      <c r="Y1115" s="291"/>
      <c r="Z1115" s="291"/>
      <c r="AA1115" s="291"/>
      <c r="AB1115" s="291"/>
      <c r="AC1115" s="291"/>
      <c r="AD1115" s="291"/>
      <c r="AE1115" s="291"/>
      <c r="AF1115" s="291"/>
      <c r="AG1115" s="291"/>
      <c r="AH1115" s="291"/>
      <c r="AI1115" s="291"/>
      <c r="AJ1115" s="291"/>
      <c r="AK1115" s="291"/>
      <c r="AL1115" s="291"/>
      <c r="AM1115" s="291"/>
      <c r="AN1115" s="291"/>
      <c r="AO1115" s="291"/>
      <c r="AP1115" s="291"/>
      <c r="AQ1115" s="291"/>
      <c r="AR1115" s="291"/>
      <c r="AS1115" s="291"/>
      <c r="AT1115" s="291"/>
      <c r="AU1115" s="291"/>
      <c r="AV1115" s="291"/>
      <c r="AW1115" s="291"/>
      <c r="AX1115" s="291"/>
      <c r="AY1115" s="291"/>
      <c r="AZ1115" s="291"/>
      <c r="BA1115" s="291"/>
      <c r="BB1115" s="291"/>
      <c r="BC1115" s="291"/>
      <c r="BD1115" s="291"/>
      <c r="BE1115" s="291"/>
      <c r="BF1115" s="291"/>
      <c r="BG1115" s="291"/>
      <c r="BH1115" s="291"/>
      <c r="BI1115" s="291"/>
      <c r="BJ1115" s="291"/>
      <c r="BK1115" s="291"/>
      <c r="BL1115" s="291"/>
      <c r="BM1115" s="291"/>
      <c r="BN1115" s="291"/>
      <c r="BO1115" s="291"/>
      <c r="BP1115" s="291"/>
      <c r="BQ1115" s="291"/>
      <c r="BR1115" s="291"/>
      <c r="BS1115" s="291"/>
      <c r="BT1115" s="291"/>
      <c r="BU1115" s="291"/>
      <c r="BV1115" s="291"/>
      <c r="BW1115" s="291"/>
      <c r="BX1115" s="291"/>
      <c r="BY1115" s="291"/>
      <c r="BZ1115" s="291"/>
      <c r="CA1115" s="291"/>
      <c r="CB1115" s="291"/>
      <c r="CC1115" s="291"/>
      <c r="CD1115" s="291"/>
      <c r="CE1115" s="291"/>
      <c r="CF1115" s="291"/>
      <c r="CG1115" s="291"/>
      <c r="CH1115" s="291"/>
      <c r="CI1115" s="291"/>
      <c r="CJ1115" s="291"/>
      <c r="CK1115" s="291"/>
      <c r="CL1115" s="291"/>
      <c r="CM1115" s="291"/>
      <c r="CN1115" s="291"/>
      <c r="CO1115" s="291"/>
      <c r="CP1115" s="291"/>
      <c r="CQ1115" s="291"/>
      <c r="CR1115" s="291"/>
      <c r="CS1115" s="291"/>
      <c r="CT1115" s="291"/>
      <c r="CU1115" s="291"/>
      <c r="CV1115" s="291"/>
      <c r="CW1115" s="291"/>
      <c r="CX1115" s="291"/>
      <c r="CY1115" s="291"/>
      <c r="CZ1115" s="291"/>
      <c r="DA1115" s="291"/>
      <c r="DB1115" s="291"/>
      <c r="DC1115" s="291"/>
      <c r="DD1115" s="291"/>
      <c r="DE1115" s="291"/>
      <c r="DF1115" s="291"/>
      <c r="DG1115" s="291"/>
      <c r="DH1115" s="291"/>
      <c r="DI1115" s="291"/>
      <c r="DJ1115" s="291"/>
      <c r="DK1115" s="291"/>
      <c r="DL1115" s="291"/>
      <c r="DM1115" s="291"/>
      <c r="DN1115" s="291"/>
      <c r="DO1115" s="291"/>
      <c r="DP1115" s="291"/>
      <c r="DQ1115" s="291"/>
      <c r="DR1115" s="291"/>
      <c r="DS1115" s="291"/>
      <c r="DT1115" s="291"/>
      <c r="DU1115" s="291"/>
      <c r="DV1115" s="291"/>
      <c r="DW1115" s="291"/>
      <c r="DX1115" s="291"/>
      <c r="DY1115" s="291"/>
      <c r="DZ1115" s="291"/>
      <c r="EA1115" s="291"/>
      <c r="EB1115" s="291"/>
      <c r="EC1115" s="291"/>
      <c r="ED1115" s="291"/>
      <c r="EE1115" s="291"/>
      <c r="EF1115" s="291"/>
      <c r="EG1115" s="291"/>
      <c r="EH1115" s="291"/>
      <c r="EI1115" s="291"/>
      <c r="EJ1115" s="291"/>
      <c r="EK1115" s="291"/>
      <c r="EL1115" s="291"/>
      <c r="EM1115" s="291"/>
      <c r="EN1115" s="291"/>
      <c r="EO1115" s="291"/>
      <c r="EP1115" s="291"/>
      <c r="EQ1115" s="291"/>
      <c r="ER1115" s="291"/>
      <c r="ES1115" s="291"/>
      <c r="ET1115" s="291"/>
      <c r="EU1115" s="291"/>
      <c r="EV1115" s="291"/>
      <c r="EW1115" s="291"/>
      <c r="EX1115" s="291"/>
      <c r="EY1115" s="291"/>
      <c r="EZ1115" s="291"/>
      <c r="FA1115" s="291"/>
    </row>
    <row r="1116" spans="1:157" s="292" customFormat="1" ht="20.25" customHeight="1">
      <c r="A1116" s="291"/>
      <c r="H1116" s="437"/>
      <c r="I1116" s="437"/>
      <c r="J1116" s="437"/>
      <c r="K1116" s="437"/>
      <c r="N1116" s="438"/>
      <c r="O1116" s="291"/>
      <c r="P1116" s="291"/>
      <c r="Q1116" s="291"/>
      <c r="R1116" s="291"/>
      <c r="S1116" s="291"/>
      <c r="T1116" s="291"/>
      <c r="U1116" s="291"/>
      <c r="V1116" s="291"/>
      <c r="W1116" s="291"/>
      <c r="X1116" s="291"/>
      <c r="Y1116" s="291"/>
      <c r="Z1116" s="291"/>
      <c r="AA1116" s="291"/>
      <c r="AB1116" s="291"/>
      <c r="AC1116" s="291"/>
      <c r="AD1116" s="291"/>
      <c r="AE1116" s="291"/>
      <c r="AF1116" s="291"/>
      <c r="AG1116" s="291"/>
      <c r="AH1116" s="291"/>
      <c r="AI1116" s="291"/>
      <c r="AJ1116" s="291"/>
      <c r="AK1116" s="291"/>
      <c r="AL1116" s="291"/>
      <c r="AM1116" s="291"/>
      <c r="AN1116" s="291"/>
      <c r="AO1116" s="291"/>
      <c r="AP1116" s="291"/>
      <c r="AQ1116" s="291"/>
      <c r="AR1116" s="291"/>
      <c r="AS1116" s="291"/>
      <c r="AT1116" s="291"/>
      <c r="AU1116" s="291"/>
      <c r="AV1116" s="291"/>
      <c r="AW1116" s="291"/>
      <c r="AX1116" s="291"/>
      <c r="AY1116" s="291"/>
      <c r="AZ1116" s="291"/>
      <c r="BA1116" s="291"/>
      <c r="BB1116" s="291"/>
      <c r="BC1116" s="291"/>
      <c r="BD1116" s="291"/>
      <c r="BE1116" s="291"/>
      <c r="BF1116" s="291"/>
      <c r="BG1116" s="291"/>
      <c r="BH1116" s="291"/>
      <c r="BI1116" s="291"/>
      <c r="BJ1116" s="291"/>
      <c r="BK1116" s="291"/>
      <c r="BL1116" s="291"/>
      <c r="BM1116" s="291"/>
      <c r="BN1116" s="291"/>
      <c r="BO1116" s="291"/>
      <c r="BP1116" s="291"/>
      <c r="BQ1116" s="291"/>
      <c r="BR1116" s="291"/>
      <c r="BS1116" s="291"/>
      <c r="BT1116" s="291"/>
      <c r="BU1116" s="291"/>
      <c r="BV1116" s="291"/>
      <c r="BW1116" s="291"/>
      <c r="BX1116" s="291"/>
      <c r="BY1116" s="291"/>
      <c r="BZ1116" s="291"/>
      <c r="CA1116" s="291"/>
      <c r="CB1116" s="291"/>
      <c r="CC1116" s="291"/>
      <c r="CD1116" s="291"/>
      <c r="CE1116" s="291"/>
      <c r="CF1116" s="291"/>
      <c r="CG1116" s="291"/>
      <c r="CH1116" s="291"/>
      <c r="CI1116" s="291"/>
      <c r="CJ1116" s="291"/>
      <c r="CK1116" s="291"/>
      <c r="CL1116" s="291"/>
      <c r="CM1116" s="291"/>
      <c r="CN1116" s="291"/>
      <c r="CO1116" s="291"/>
      <c r="CP1116" s="291"/>
      <c r="CQ1116" s="291"/>
      <c r="CR1116" s="291"/>
      <c r="CS1116" s="291"/>
      <c r="CT1116" s="291"/>
      <c r="CU1116" s="291"/>
      <c r="CV1116" s="291"/>
      <c r="CW1116" s="291"/>
      <c r="CX1116" s="291"/>
      <c r="CY1116" s="291"/>
      <c r="CZ1116" s="291"/>
      <c r="DA1116" s="291"/>
      <c r="DB1116" s="291"/>
      <c r="DC1116" s="291"/>
      <c r="DD1116" s="291"/>
      <c r="DE1116" s="291"/>
      <c r="DF1116" s="291"/>
      <c r="DG1116" s="291"/>
      <c r="DH1116" s="291"/>
      <c r="DI1116" s="291"/>
      <c r="DJ1116" s="291"/>
      <c r="DK1116" s="291"/>
      <c r="DL1116" s="291"/>
      <c r="DM1116" s="291"/>
      <c r="DN1116" s="291"/>
      <c r="DO1116" s="291"/>
      <c r="DP1116" s="291"/>
      <c r="DQ1116" s="291"/>
      <c r="DR1116" s="291"/>
      <c r="DS1116" s="291"/>
      <c r="DT1116" s="291"/>
      <c r="DU1116" s="291"/>
      <c r="DV1116" s="291"/>
      <c r="DW1116" s="291"/>
      <c r="DX1116" s="291"/>
      <c r="DY1116" s="291"/>
      <c r="DZ1116" s="291"/>
      <c r="EA1116" s="291"/>
      <c r="EB1116" s="291"/>
      <c r="EC1116" s="291"/>
      <c r="ED1116" s="291"/>
      <c r="EE1116" s="291"/>
      <c r="EF1116" s="291"/>
      <c r="EG1116" s="291"/>
      <c r="EH1116" s="291"/>
      <c r="EI1116" s="291"/>
      <c r="EJ1116" s="291"/>
      <c r="EK1116" s="291"/>
      <c r="EL1116" s="291"/>
      <c r="EM1116" s="291"/>
      <c r="EN1116" s="291"/>
      <c r="EO1116" s="291"/>
      <c r="EP1116" s="291"/>
      <c r="EQ1116" s="291"/>
      <c r="ER1116" s="291"/>
      <c r="ES1116" s="291"/>
      <c r="ET1116" s="291"/>
      <c r="EU1116" s="291"/>
      <c r="EV1116" s="291"/>
      <c r="EW1116" s="291"/>
      <c r="EX1116" s="291"/>
      <c r="EY1116" s="291"/>
      <c r="EZ1116" s="291"/>
      <c r="FA1116" s="291"/>
    </row>
    <row r="1117" spans="1:157" s="292" customFormat="1" ht="20.25" customHeight="1">
      <c r="A1117" s="291"/>
      <c r="H1117" s="437"/>
      <c r="I1117" s="437"/>
      <c r="J1117" s="437"/>
      <c r="K1117" s="437"/>
      <c r="N1117" s="438"/>
      <c r="O1117" s="291"/>
      <c r="P1117" s="291"/>
      <c r="Q1117" s="291"/>
      <c r="R1117" s="291"/>
      <c r="S1117" s="291"/>
      <c r="T1117" s="291"/>
      <c r="U1117" s="291"/>
      <c r="V1117" s="291"/>
      <c r="W1117" s="291"/>
      <c r="X1117" s="291"/>
      <c r="Y1117" s="291"/>
      <c r="Z1117" s="291"/>
      <c r="AA1117" s="291"/>
      <c r="AB1117" s="291"/>
      <c r="AC1117" s="291"/>
      <c r="AD1117" s="291"/>
      <c r="AE1117" s="291"/>
      <c r="AF1117" s="291"/>
      <c r="AG1117" s="291"/>
      <c r="AH1117" s="291"/>
      <c r="AI1117" s="291"/>
      <c r="AJ1117" s="291"/>
      <c r="AK1117" s="291"/>
      <c r="AL1117" s="291"/>
      <c r="AM1117" s="291"/>
      <c r="AN1117" s="291"/>
      <c r="AO1117" s="291"/>
      <c r="AP1117" s="291"/>
      <c r="AQ1117" s="291"/>
      <c r="AR1117" s="291"/>
      <c r="AS1117" s="291"/>
      <c r="AT1117" s="291"/>
      <c r="AU1117" s="291"/>
      <c r="AV1117" s="291"/>
      <c r="AW1117" s="291"/>
      <c r="AX1117" s="291"/>
      <c r="AY1117" s="291"/>
      <c r="AZ1117" s="291"/>
      <c r="BA1117" s="291"/>
      <c r="BB1117" s="291"/>
      <c r="BC1117" s="291"/>
      <c r="BD1117" s="291"/>
      <c r="BE1117" s="291"/>
      <c r="BF1117" s="291"/>
      <c r="BG1117" s="291"/>
      <c r="BH1117" s="291"/>
      <c r="BI1117" s="291"/>
      <c r="BJ1117" s="291"/>
      <c r="BK1117" s="291"/>
      <c r="BL1117" s="291"/>
      <c r="BM1117" s="291"/>
      <c r="BN1117" s="291"/>
      <c r="BO1117" s="291"/>
      <c r="BP1117" s="291"/>
      <c r="BQ1117" s="291"/>
      <c r="BR1117" s="291"/>
      <c r="BS1117" s="291"/>
      <c r="BT1117" s="291"/>
      <c r="BU1117" s="291"/>
      <c r="BV1117" s="291"/>
      <c r="BW1117" s="291"/>
      <c r="BX1117" s="291"/>
      <c r="BY1117" s="291"/>
      <c r="BZ1117" s="291"/>
      <c r="CA1117" s="291"/>
      <c r="CB1117" s="291"/>
      <c r="CC1117" s="291"/>
      <c r="CD1117" s="291"/>
      <c r="CE1117" s="291"/>
      <c r="CF1117" s="291"/>
      <c r="CG1117" s="291"/>
      <c r="CH1117" s="291"/>
      <c r="CI1117" s="291"/>
      <c r="CJ1117" s="291"/>
      <c r="CK1117" s="291"/>
      <c r="CL1117" s="291"/>
      <c r="CM1117" s="291"/>
      <c r="CN1117" s="291"/>
      <c r="CO1117" s="291"/>
      <c r="CP1117" s="291"/>
      <c r="CQ1117" s="291"/>
      <c r="CR1117" s="291"/>
      <c r="CS1117" s="291"/>
      <c r="CT1117" s="291"/>
      <c r="CU1117" s="291"/>
      <c r="CV1117" s="291"/>
      <c r="CW1117" s="291"/>
      <c r="CX1117" s="291"/>
      <c r="CY1117" s="291"/>
      <c r="CZ1117" s="291"/>
      <c r="DA1117" s="291"/>
      <c r="DB1117" s="291"/>
      <c r="DC1117" s="291"/>
      <c r="DD1117" s="291"/>
      <c r="DE1117" s="291"/>
      <c r="DF1117" s="291"/>
      <c r="DG1117" s="291"/>
      <c r="DH1117" s="291"/>
      <c r="DI1117" s="291"/>
      <c r="DJ1117" s="291"/>
      <c r="DK1117" s="291"/>
      <c r="DL1117" s="291"/>
      <c r="DM1117" s="291"/>
      <c r="DN1117" s="291"/>
      <c r="DO1117" s="291"/>
      <c r="DP1117" s="291"/>
      <c r="DQ1117" s="291"/>
      <c r="DR1117" s="291"/>
      <c r="DS1117" s="291"/>
      <c r="DT1117" s="291"/>
      <c r="DU1117" s="291"/>
      <c r="DV1117" s="291"/>
      <c r="DW1117" s="291"/>
      <c r="DX1117" s="291"/>
      <c r="DY1117" s="291"/>
      <c r="DZ1117" s="291"/>
      <c r="EA1117" s="291"/>
      <c r="EB1117" s="291"/>
      <c r="EC1117" s="291"/>
      <c r="ED1117" s="291"/>
      <c r="EE1117" s="291"/>
      <c r="EF1117" s="291"/>
      <c r="EG1117" s="291"/>
      <c r="EH1117" s="291"/>
      <c r="EI1117" s="291"/>
      <c r="EJ1117" s="291"/>
      <c r="EK1117" s="291"/>
      <c r="EL1117" s="291"/>
      <c r="EM1117" s="291"/>
      <c r="EN1117" s="291"/>
      <c r="EO1117" s="291"/>
      <c r="EP1117" s="291"/>
      <c r="EQ1117" s="291"/>
      <c r="ER1117" s="291"/>
      <c r="ES1117" s="291"/>
      <c r="ET1117" s="291"/>
      <c r="EU1117" s="291"/>
      <c r="EV1117" s="291"/>
      <c r="EW1117" s="291"/>
      <c r="EX1117" s="291"/>
      <c r="EY1117" s="291"/>
      <c r="EZ1117" s="291"/>
      <c r="FA1117" s="291"/>
    </row>
    <row r="1118" spans="1:157" s="292" customFormat="1" ht="20.25" customHeight="1">
      <c r="A1118" s="291"/>
      <c r="H1118" s="437"/>
      <c r="I1118" s="437"/>
      <c r="J1118" s="437"/>
      <c r="K1118" s="437"/>
      <c r="N1118" s="438"/>
      <c r="O1118" s="291"/>
      <c r="P1118" s="291"/>
      <c r="Q1118" s="291"/>
      <c r="R1118" s="291"/>
      <c r="S1118" s="291"/>
      <c r="T1118" s="291"/>
      <c r="U1118" s="291"/>
      <c r="V1118" s="291"/>
      <c r="W1118" s="291"/>
      <c r="X1118" s="291"/>
      <c r="Y1118" s="291"/>
      <c r="Z1118" s="291"/>
      <c r="AA1118" s="291"/>
      <c r="AB1118" s="291"/>
      <c r="AC1118" s="291"/>
      <c r="AD1118" s="291"/>
      <c r="AE1118" s="291"/>
      <c r="AF1118" s="291"/>
      <c r="AG1118" s="291"/>
      <c r="AH1118" s="291"/>
      <c r="AI1118" s="291"/>
      <c r="AJ1118" s="291"/>
      <c r="AK1118" s="291"/>
      <c r="AL1118" s="291"/>
      <c r="AM1118" s="291"/>
      <c r="AN1118" s="291"/>
      <c r="AO1118" s="291"/>
      <c r="AP1118" s="291"/>
      <c r="AQ1118" s="291"/>
      <c r="AR1118" s="291"/>
      <c r="AS1118" s="291"/>
      <c r="AT1118" s="291"/>
      <c r="AU1118" s="291"/>
      <c r="AV1118" s="291"/>
      <c r="AW1118" s="291"/>
      <c r="AX1118" s="291"/>
      <c r="AY1118" s="291"/>
      <c r="AZ1118" s="291"/>
      <c r="BA1118" s="291"/>
      <c r="BB1118" s="291"/>
      <c r="BC1118" s="291"/>
      <c r="BD1118" s="291"/>
      <c r="BE1118" s="291"/>
      <c r="BF1118" s="291"/>
      <c r="BG1118" s="291"/>
      <c r="BH1118" s="291"/>
      <c r="BI1118" s="291"/>
      <c r="BJ1118" s="291"/>
      <c r="BK1118" s="291"/>
      <c r="BL1118" s="291"/>
      <c r="BM1118" s="291"/>
      <c r="BN1118" s="291"/>
      <c r="BO1118" s="291"/>
      <c r="BP1118" s="291"/>
      <c r="BQ1118" s="291"/>
      <c r="BR1118" s="291"/>
      <c r="BS1118" s="291"/>
      <c r="BT1118" s="291"/>
      <c r="BU1118" s="291"/>
      <c r="BV1118" s="291"/>
      <c r="BW1118" s="291"/>
      <c r="BX1118" s="291"/>
      <c r="BY1118" s="291"/>
      <c r="BZ1118" s="291"/>
      <c r="CA1118" s="291"/>
      <c r="CB1118" s="291"/>
      <c r="CC1118" s="291"/>
      <c r="CD1118" s="291"/>
      <c r="CE1118" s="291"/>
      <c r="CF1118" s="291"/>
      <c r="CG1118" s="291"/>
      <c r="CH1118" s="291"/>
      <c r="CI1118" s="291"/>
      <c r="CJ1118" s="291"/>
      <c r="CK1118" s="291"/>
      <c r="CL1118" s="291"/>
      <c r="CM1118" s="291"/>
      <c r="CN1118" s="291"/>
      <c r="CO1118" s="291"/>
      <c r="CP1118" s="291"/>
      <c r="CQ1118" s="291"/>
      <c r="CR1118" s="291"/>
      <c r="CS1118" s="291"/>
      <c r="CT1118" s="291"/>
      <c r="CU1118" s="291"/>
      <c r="CV1118" s="291"/>
      <c r="CW1118" s="291"/>
      <c r="CX1118" s="291"/>
      <c r="CY1118" s="291"/>
      <c r="CZ1118" s="291"/>
      <c r="DA1118" s="291"/>
      <c r="DB1118" s="291"/>
      <c r="DC1118" s="291"/>
      <c r="DD1118" s="291"/>
      <c r="DE1118" s="291"/>
      <c r="DF1118" s="291"/>
      <c r="DG1118" s="291"/>
      <c r="DH1118" s="291"/>
      <c r="DI1118" s="291"/>
      <c r="DJ1118" s="291"/>
      <c r="DK1118" s="291"/>
      <c r="DL1118" s="291"/>
      <c r="DM1118" s="291"/>
      <c r="DN1118" s="291"/>
      <c r="DO1118" s="291"/>
      <c r="DP1118" s="291"/>
      <c r="DQ1118" s="291"/>
      <c r="DR1118" s="291"/>
      <c r="DS1118" s="291"/>
      <c r="DT1118" s="291"/>
      <c r="DU1118" s="291"/>
      <c r="DV1118" s="291"/>
      <c r="DW1118" s="291"/>
      <c r="DX1118" s="291"/>
      <c r="DY1118" s="291"/>
      <c r="DZ1118" s="291"/>
      <c r="EA1118" s="291"/>
      <c r="EB1118" s="291"/>
      <c r="EC1118" s="291"/>
      <c r="ED1118" s="291"/>
      <c r="EE1118" s="291"/>
      <c r="EF1118" s="291"/>
      <c r="EG1118" s="291"/>
      <c r="EH1118" s="291"/>
      <c r="EI1118" s="291"/>
      <c r="EJ1118" s="291"/>
      <c r="EK1118" s="291"/>
      <c r="EL1118" s="291"/>
      <c r="EM1118" s="291"/>
      <c r="EN1118" s="291"/>
      <c r="EO1118" s="291"/>
      <c r="EP1118" s="291"/>
      <c r="EQ1118" s="291"/>
      <c r="ER1118" s="291"/>
      <c r="ES1118" s="291"/>
      <c r="ET1118" s="291"/>
      <c r="EU1118" s="291"/>
      <c r="EV1118" s="291"/>
      <c r="EW1118" s="291"/>
      <c r="EX1118" s="291"/>
      <c r="EY1118" s="291"/>
      <c r="EZ1118" s="291"/>
      <c r="FA1118" s="291"/>
    </row>
    <row r="1119" spans="1:157" s="292" customFormat="1" ht="20.25" customHeight="1">
      <c r="A1119" s="291"/>
      <c r="H1119" s="437"/>
      <c r="I1119" s="437"/>
      <c r="J1119" s="437"/>
      <c r="K1119" s="437"/>
      <c r="N1119" s="438"/>
      <c r="O1119" s="291"/>
      <c r="P1119" s="291"/>
      <c r="Q1119" s="291"/>
      <c r="R1119" s="291"/>
      <c r="S1119" s="291"/>
      <c r="T1119" s="291"/>
      <c r="U1119" s="291"/>
      <c r="V1119" s="291"/>
      <c r="W1119" s="291"/>
      <c r="X1119" s="291"/>
      <c r="Y1119" s="291"/>
      <c r="Z1119" s="291"/>
      <c r="AA1119" s="291"/>
      <c r="AB1119" s="291"/>
      <c r="AC1119" s="291"/>
      <c r="AD1119" s="291"/>
      <c r="AE1119" s="291"/>
      <c r="AF1119" s="291"/>
      <c r="AG1119" s="291"/>
      <c r="AH1119" s="291"/>
      <c r="AI1119" s="291"/>
      <c r="AJ1119" s="291"/>
      <c r="AK1119" s="291"/>
      <c r="AL1119" s="291"/>
      <c r="AM1119" s="291"/>
      <c r="AN1119" s="291"/>
      <c r="AO1119" s="291"/>
      <c r="AP1119" s="291"/>
      <c r="AQ1119" s="291"/>
      <c r="AR1119" s="291"/>
      <c r="AS1119" s="291"/>
      <c r="AT1119" s="291"/>
      <c r="AU1119" s="291"/>
      <c r="AV1119" s="291"/>
      <c r="AW1119" s="291"/>
      <c r="AX1119" s="291"/>
      <c r="AY1119" s="291"/>
      <c r="AZ1119" s="291"/>
      <c r="BA1119" s="291"/>
      <c r="BB1119" s="291"/>
      <c r="BC1119" s="291"/>
      <c r="BD1119" s="291"/>
      <c r="BE1119" s="291"/>
      <c r="BF1119" s="291"/>
      <c r="BG1119" s="291"/>
      <c r="BH1119" s="291"/>
      <c r="BI1119" s="291"/>
      <c r="BJ1119" s="291"/>
      <c r="BK1119" s="291"/>
      <c r="BL1119" s="291"/>
      <c r="BM1119" s="291"/>
      <c r="BN1119" s="291"/>
      <c r="BO1119" s="291"/>
      <c r="BP1119" s="291"/>
      <c r="BQ1119" s="291"/>
      <c r="BR1119" s="291"/>
      <c r="BS1119" s="291"/>
      <c r="BT1119" s="291"/>
      <c r="BU1119" s="291"/>
      <c r="BV1119" s="291"/>
      <c r="BW1119" s="291"/>
      <c r="BX1119" s="291"/>
      <c r="BY1119" s="291"/>
      <c r="BZ1119" s="291"/>
      <c r="CA1119" s="291"/>
      <c r="CB1119" s="291"/>
      <c r="CC1119" s="291"/>
      <c r="CD1119" s="291"/>
      <c r="CE1119" s="291"/>
      <c r="CF1119" s="291"/>
      <c r="CG1119" s="291"/>
      <c r="CH1119" s="291"/>
      <c r="CI1119" s="291"/>
      <c r="CJ1119" s="291"/>
      <c r="CK1119" s="291"/>
      <c r="CL1119" s="291"/>
      <c r="CM1119" s="291"/>
      <c r="CN1119" s="291"/>
      <c r="CO1119" s="291"/>
      <c r="CP1119" s="291"/>
      <c r="CQ1119" s="291"/>
      <c r="CR1119" s="291"/>
      <c r="CS1119" s="291"/>
      <c r="CT1119" s="291"/>
      <c r="CU1119" s="291"/>
      <c r="CV1119" s="291"/>
      <c r="CW1119" s="291"/>
      <c r="CX1119" s="291"/>
      <c r="CY1119" s="291"/>
      <c r="CZ1119" s="291"/>
      <c r="DA1119" s="291"/>
      <c r="DB1119" s="291"/>
      <c r="DC1119" s="291"/>
      <c r="DD1119" s="291"/>
      <c r="DE1119" s="291"/>
      <c r="DF1119" s="291"/>
      <c r="DG1119" s="291"/>
      <c r="DH1119" s="291"/>
      <c r="DI1119" s="291"/>
      <c r="DJ1119" s="291"/>
      <c r="DK1119" s="291"/>
      <c r="DL1119" s="291"/>
      <c r="DM1119" s="291"/>
      <c r="DN1119" s="291"/>
      <c r="DO1119" s="291"/>
      <c r="DP1119" s="291"/>
      <c r="DQ1119" s="291"/>
      <c r="DR1119" s="291"/>
      <c r="DS1119" s="291"/>
      <c r="DT1119" s="291"/>
      <c r="DU1119" s="291"/>
      <c r="DV1119" s="291"/>
      <c r="DW1119" s="291"/>
      <c r="DX1119" s="291"/>
      <c r="DY1119" s="291"/>
      <c r="DZ1119" s="291"/>
      <c r="EA1119" s="291"/>
      <c r="EB1119" s="291"/>
      <c r="EC1119" s="291"/>
      <c r="ED1119" s="291"/>
      <c r="EE1119" s="291"/>
      <c r="EF1119" s="291"/>
      <c r="EG1119" s="291"/>
      <c r="EH1119" s="291"/>
      <c r="EI1119" s="291"/>
      <c r="EJ1119" s="291"/>
      <c r="EK1119" s="291"/>
      <c r="EL1119" s="291"/>
      <c r="EM1119" s="291"/>
      <c r="EN1119" s="291"/>
      <c r="EO1119" s="291"/>
      <c r="EP1119" s="291"/>
      <c r="EQ1119" s="291"/>
      <c r="ER1119" s="291"/>
      <c r="ES1119" s="291"/>
      <c r="ET1119" s="291"/>
      <c r="EU1119" s="291"/>
      <c r="EV1119" s="291"/>
      <c r="EW1119" s="291"/>
      <c r="EX1119" s="291"/>
      <c r="EY1119" s="291"/>
      <c r="EZ1119" s="291"/>
      <c r="FA1119" s="291"/>
    </row>
    <row r="1120" spans="1:157" s="292" customFormat="1" ht="20.25" customHeight="1">
      <c r="A1120" s="291"/>
      <c r="H1120" s="437"/>
      <c r="I1120" s="437"/>
      <c r="J1120" s="437"/>
      <c r="K1120" s="437"/>
      <c r="N1120" s="438"/>
      <c r="O1120" s="291"/>
      <c r="P1120" s="291"/>
      <c r="Q1120" s="291"/>
      <c r="R1120" s="291"/>
      <c r="S1120" s="291"/>
      <c r="T1120" s="291"/>
      <c r="U1120" s="291"/>
      <c r="V1120" s="291"/>
      <c r="W1120" s="291"/>
      <c r="X1120" s="291"/>
      <c r="Y1120" s="291"/>
      <c r="Z1120" s="291"/>
      <c r="AA1120" s="291"/>
      <c r="AB1120" s="291"/>
      <c r="AC1120" s="291"/>
      <c r="AD1120" s="291"/>
      <c r="AE1120" s="291"/>
      <c r="AF1120" s="291"/>
      <c r="AG1120" s="291"/>
      <c r="AH1120" s="291"/>
      <c r="AI1120" s="291"/>
      <c r="AJ1120" s="291"/>
      <c r="AK1120" s="291"/>
      <c r="AL1120" s="291"/>
      <c r="AM1120" s="291"/>
      <c r="AN1120" s="291"/>
      <c r="AO1120" s="291"/>
      <c r="AP1120" s="291"/>
      <c r="AQ1120" s="291"/>
      <c r="AR1120" s="291"/>
      <c r="AS1120" s="291"/>
      <c r="AT1120" s="291"/>
      <c r="AU1120" s="291"/>
      <c r="AV1120" s="291"/>
      <c r="AW1120" s="291"/>
      <c r="AX1120" s="291"/>
      <c r="AY1120" s="291"/>
      <c r="AZ1120" s="291"/>
      <c r="BA1120" s="291"/>
      <c r="BB1120" s="291"/>
      <c r="BC1120" s="291"/>
      <c r="BD1120" s="291"/>
      <c r="BE1120" s="291"/>
      <c r="BF1120" s="291"/>
      <c r="BG1120" s="291"/>
      <c r="BH1120" s="291"/>
      <c r="BI1120" s="291"/>
      <c r="BJ1120" s="291"/>
      <c r="BK1120" s="291"/>
      <c r="BL1120" s="291"/>
      <c r="BM1120" s="291"/>
      <c r="BN1120" s="291"/>
      <c r="BO1120" s="291"/>
      <c r="BP1120" s="291"/>
      <c r="BQ1120" s="291"/>
      <c r="BR1120" s="291"/>
      <c r="BS1120" s="291"/>
      <c r="BT1120" s="291"/>
      <c r="BU1120" s="291"/>
      <c r="BV1120" s="291"/>
      <c r="BW1120" s="291"/>
      <c r="BX1120" s="291"/>
      <c r="BY1120" s="291"/>
      <c r="BZ1120" s="291"/>
      <c r="CA1120" s="291"/>
      <c r="CB1120" s="291"/>
      <c r="CC1120" s="291"/>
      <c r="CD1120" s="291"/>
      <c r="CE1120" s="291"/>
      <c r="CF1120" s="291"/>
      <c r="CG1120" s="291"/>
      <c r="CH1120" s="291"/>
      <c r="CI1120" s="291"/>
      <c r="CJ1120" s="291"/>
      <c r="CK1120" s="291"/>
      <c r="CL1120" s="291"/>
      <c r="CM1120" s="291"/>
      <c r="CN1120" s="291"/>
      <c r="CO1120" s="291"/>
      <c r="CP1120" s="291"/>
      <c r="CQ1120" s="291"/>
      <c r="CR1120" s="291"/>
      <c r="CS1120" s="291"/>
      <c r="CT1120" s="291"/>
      <c r="CU1120" s="291"/>
      <c r="CV1120" s="291"/>
      <c r="CW1120" s="291"/>
      <c r="CX1120" s="291"/>
      <c r="CY1120" s="291"/>
      <c r="CZ1120" s="291"/>
      <c r="DA1120" s="291"/>
      <c r="DB1120" s="291"/>
      <c r="DC1120" s="291"/>
      <c r="DD1120" s="291"/>
      <c r="DE1120" s="291"/>
      <c r="DF1120" s="291"/>
      <c r="DG1120" s="291"/>
      <c r="DH1120" s="291"/>
      <c r="DI1120" s="291"/>
      <c r="DJ1120" s="291"/>
      <c r="DK1120" s="291"/>
      <c r="DL1120" s="291"/>
      <c r="DM1120" s="291"/>
      <c r="DN1120" s="291"/>
      <c r="DO1120" s="291"/>
      <c r="DP1120" s="291"/>
      <c r="DQ1120" s="291"/>
      <c r="DR1120" s="291"/>
      <c r="DS1120" s="291"/>
      <c r="DT1120" s="291"/>
      <c r="DU1120" s="291"/>
      <c r="DV1120" s="291"/>
      <c r="DW1120" s="291"/>
      <c r="DX1120" s="291"/>
      <c r="DY1120" s="291"/>
      <c r="DZ1120" s="291"/>
      <c r="EA1120" s="291"/>
      <c r="EB1120" s="291"/>
      <c r="EC1120" s="291"/>
      <c r="ED1120" s="291"/>
      <c r="EE1120" s="291"/>
      <c r="EF1120" s="291"/>
      <c r="EG1120" s="291"/>
      <c r="EH1120" s="291"/>
      <c r="EI1120" s="291"/>
      <c r="EJ1120" s="291"/>
      <c r="EK1120" s="291"/>
      <c r="EL1120" s="291"/>
      <c r="EM1120" s="291"/>
      <c r="EN1120" s="291"/>
      <c r="EO1120" s="291"/>
      <c r="EP1120" s="291"/>
      <c r="EQ1120" s="291"/>
      <c r="ER1120" s="291"/>
      <c r="ES1120" s="291"/>
      <c r="ET1120" s="291"/>
      <c r="EU1120" s="291"/>
      <c r="EV1120" s="291"/>
      <c r="EW1120" s="291"/>
      <c r="EX1120" s="291"/>
      <c r="EY1120" s="291"/>
      <c r="EZ1120" s="291"/>
      <c r="FA1120" s="291"/>
    </row>
    <row r="1121" spans="1:157" s="292" customFormat="1" ht="20.25" customHeight="1">
      <c r="A1121" s="291"/>
      <c r="H1121" s="437"/>
      <c r="I1121" s="437"/>
      <c r="J1121" s="437"/>
      <c r="K1121" s="437"/>
      <c r="N1121" s="438"/>
      <c r="O1121" s="291"/>
      <c r="P1121" s="291"/>
      <c r="Q1121" s="291"/>
      <c r="R1121" s="291"/>
      <c r="S1121" s="291"/>
      <c r="T1121" s="291"/>
      <c r="U1121" s="291"/>
      <c r="V1121" s="291"/>
      <c r="W1121" s="291"/>
      <c r="X1121" s="291"/>
      <c r="Y1121" s="291"/>
      <c r="Z1121" s="291"/>
      <c r="AA1121" s="291"/>
      <c r="AB1121" s="291"/>
      <c r="AC1121" s="291"/>
      <c r="AD1121" s="291"/>
      <c r="AE1121" s="291"/>
      <c r="AF1121" s="291"/>
      <c r="AG1121" s="291"/>
      <c r="AH1121" s="291"/>
      <c r="AI1121" s="291"/>
      <c r="AJ1121" s="291"/>
      <c r="AK1121" s="291"/>
      <c r="AL1121" s="291"/>
      <c r="AM1121" s="291"/>
      <c r="AN1121" s="291"/>
      <c r="AO1121" s="291"/>
      <c r="AP1121" s="291"/>
      <c r="AQ1121" s="291"/>
      <c r="AR1121" s="291"/>
      <c r="AS1121" s="291"/>
      <c r="AT1121" s="291"/>
      <c r="AU1121" s="291"/>
      <c r="AV1121" s="291"/>
      <c r="AW1121" s="291"/>
      <c r="AX1121" s="291"/>
      <c r="AY1121" s="291"/>
      <c r="AZ1121" s="291"/>
      <c r="BA1121" s="291"/>
      <c r="BB1121" s="291"/>
      <c r="BC1121" s="291"/>
      <c r="BD1121" s="291"/>
      <c r="BE1121" s="291"/>
      <c r="BF1121" s="291"/>
      <c r="BG1121" s="291"/>
      <c r="BH1121" s="291"/>
      <c r="BI1121" s="291"/>
      <c r="BJ1121" s="291"/>
      <c r="BK1121" s="291"/>
      <c r="BL1121" s="291"/>
      <c r="BM1121" s="291"/>
      <c r="BN1121" s="291"/>
      <c r="BO1121" s="291"/>
      <c r="BP1121" s="291"/>
      <c r="BQ1121" s="291"/>
      <c r="BR1121" s="291"/>
      <c r="BS1121" s="291"/>
      <c r="BT1121" s="291"/>
      <c r="BU1121" s="291"/>
      <c r="BV1121" s="291"/>
      <c r="BW1121" s="291"/>
      <c r="BX1121" s="291"/>
      <c r="BY1121" s="291"/>
      <c r="BZ1121" s="291"/>
      <c r="CA1121" s="291"/>
      <c r="CB1121" s="291"/>
      <c r="CC1121" s="291"/>
      <c r="CD1121" s="291"/>
      <c r="CE1121" s="291"/>
      <c r="CF1121" s="291"/>
      <c r="CG1121" s="291"/>
      <c r="CH1121" s="291"/>
      <c r="CI1121" s="291"/>
      <c r="CJ1121" s="291"/>
      <c r="CK1121" s="291"/>
      <c r="CL1121" s="291"/>
      <c r="CM1121" s="291"/>
      <c r="CN1121" s="291"/>
      <c r="CO1121" s="291"/>
      <c r="CP1121" s="291"/>
      <c r="CQ1121" s="291"/>
      <c r="CR1121" s="291"/>
      <c r="CS1121" s="291"/>
      <c r="CT1121" s="291"/>
      <c r="CU1121" s="291"/>
      <c r="CV1121" s="291"/>
      <c r="CW1121" s="291"/>
      <c r="CX1121" s="291"/>
      <c r="CY1121" s="291"/>
      <c r="CZ1121" s="291"/>
      <c r="DA1121" s="291"/>
      <c r="DB1121" s="291"/>
      <c r="DC1121" s="291"/>
      <c r="DD1121" s="291"/>
      <c r="DE1121" s="291"/>
      <c r="DF1121" s="291"/>
      <c r="DG1121" s="291"/>
      <c r="DH1121" s="291"/>
      <c r="DI1121" s="291"/>
      <c r="DJ1121" s="291"/>
      <c r="DK1121" s="291"/>
      <c r="DL1121" s="291"/>
      <c r="DM1121" s="291"/>
      <c r="DN1121" s="291"/>
      <c r="DO1121" s="291"/>
      <c r="DP1121" s="291"/>
      <c r="DQ1121" s="291"/>
      <c r="DR1121" s="291"/>
      <c r="DS1121" s="291"/>
      <c r="DT1121" s="291"/>
      <c r="DU1121" s="291"/>
      <c r="DV1121" s="291"/>
      <c r="DW1121" s="291"/>
      <c r="DX1121" s="291"/>
      <c r="DY1121" s="291"/>
      <c r="DZ1121" s="291"/>
      <c r="EA1121" s="291"/>
      <c r="EB1121" s="291"/>
      <c r="EC1121" s="291"/>
      <c r="ED1121" s="291"/>
      <c r="EE1121" s="291"/>
      <c r="EF1121" s="291"/>
      <c r="EG1121" s="291"/>
      <c r="EH1121" s="291"/>
      <c r="EI1121" s="291"/>
      <c r="EJ1121" s="291"/>
      <c r="EK1121" s="291"/>
      <c r="EL1121" s="291"/>
      <c r="EM1121" s="291"/>
      <c r="EN1121" s="291"/>
      <c r="EO1121" s="291"/>
      <c r="EP1121" s="291"/>
      <c r="EQ1121" s="291"/>
      <c r="ER1121" s="291"/>
      <c r="ES1121" s="291"/>
      <c r="ET1121" s="291"/>
      <c r="EU1121" s="291"/>
      <c r="EV1121" s="291"/>
      <c r="EW1121" s="291"/>
      <c r="EX1121" s="291"/>
      <c r="EY1121" s="291"/>
      <c r="EZ1121" s="291"/>
      <c r="FA1121" s="291"/>
    </row>
    <row r="1122" spans="1:157" s="292" customFormat="1" ht="20.25" customHeight="1">
      <c r="A1122" s="291"/>
      <c r="H1122" s="437"/>
      <c r="I1122" s="437"/>
      <c r="J1122" s="437"/>
      <c r="K1122" s="437"/>
      <c r="N1122" s="438"/>
      <c r="O1122" s="291"/>
      <c r="P1122" s="291"/>
      <c r="Q1122" s="291"/>
      <c r="R1122" s="291"/>
      <c r="S1122" s="291"/>
      <c r="T1122" s="291"/>
      <c r="U1122" s="291"/>
      <c r="V1122" s="291"/>
      <c r="W1122" s="291"/>
      <c r="X1122" s="291"/>
      <c r="Y1122" s="291"/>
      <c r="Z1122" s="291"/>
      <c r="AA1122" s="291"/>
      <c r="AB1122" s="291"/>
      <c r="AC1122" s="291"/>
      <c r="AD1122" s="291"/>
      <c r="AE1122" s="291"/>
      <c r="AF1122" s="291"/>
      <c r="AG1122" s="291"/>
      <c r="AH1122" s="291"/>
      <c r="AI1122" s="291"/>
      <c r="AJ1122" s="291"/>
      <c r="AK1122" s="291"/>
      <c r="AL1122" s="291"/>
      <c r="AM1122" s="291"/>
      <c r="AN1122" s="291"/>
      <c r="AO1122" s="291"/>
      <c r="AP1122" s="291"/>
      <c r="AQ1122" s="291"/>
      <c r="AR1122" s="291"/>
      <c r="AS1122" s="291"/>
      <c r="AT1122" s="291"/>
      <c r="AU1122" s="291"/>
      <c r="AV1122" s="291"/>
      <c r="AW1122" s="291"/>
      <c r="AX1122" s="291"/>
      <c r="AY1122" s="291"/>
      <c r="AZ1122" s="291"/>
      <c r="BA1122" s="291"/>
      <c r="BB1122" s="291"/>
      <c r="BC1122" s="291"/>
      <c r="BD1122" s="291"/>
      <c r="BE1122" s="291"/>
      <c r="BF1122" s="291"/>
      <c r="BG1122" s="291"/>
      <c r="BH1122" s="291"/>
      <c r="BI1122" s="291"/>
      <c r="BJ1122" s="291"/>
      <c r="BK1122" s="291"/>
      <c r="BL1122" s="291"/>
      <c r="BM1122" s="291"/>
      <c r="BN1122" s="291"/>
      <c r="BO1122" s="291"/>
      <c r="BP1122" s="291"/>
      <c r="BQ1122" s="291"/>
      <c r="BR1122" s="291"/>
      <c r="BS1122" s="291"/>
      <c r="BT1122" s="291"/>
      <c r="BU1122" s="291"/>
      <c r="BV1122" s="291"/>
      <c r="BW1122" s="291"/>
      <c r="BX1122" s="291"/>
      <c r="BY1122" s="291"/>
      <c r="BZ1122" s="291"/>
      <c r="CA1122" s="291"/>
      <c r="CB1122" s="291"/>
      <c r="CC1122" s="291"/>
      <c r="CD1122" s="291"/>
      <c r="CE1122" s="291"/>
      <c r="CF1122" s="291"/>
      <c r="CG1122" s="291"/>
      <c r="CH1122" s="291"/>
      <c r="CI1122" s="291"/>
      <c r="CJ1122" s="291"/>
      <c r="CK1122" s="291"/>
      <c r="CL1122" s="291"/>
      <c r="CM1122" s="291"/>
      <c r="CN1122" s="291"/>
      <c r="CO1122" s="291"/>
      <c r="CP1122" s="291"/>
      <c r="CQ1122" s="291"/>
      <c r="CR1122" s="291"/>
      <c r="CS1122" s="291"/>
      <c r="CT1122" s="291"/>
      <c r="CU1122" s="291"/>
      <c r="CV1122" s="291"/>
      <c r="CW1122" s="291"/>
      <c r="CX1122" s="291"/>
      <c r="CY1122" s="291"/>
      <c r="CZ1122" s="291"/>
      <c r="DA1122" s="291"/>
      <c r="DB1122" s="291"/>
      <c r="DC1122" s="291"/>
      <c r="DD1122" s="291"/>
      <c r="DE1122" s="291"/>
      <c r="DF1122" s="291"/>
      <c r="DG1122" s="291"/>
      <c r="DH1122" s="291"/>
      <c r="DI1122" s="291"/>
      <c r="DJ1122" s="291"/>
      <c r="DK1122" s="291"/>
      <c r="DL1122" s="291"/>
      <c r="DM1122" s="291"/>
      <c r="DN1122" s="291"/>
      <c r="DO1122" s="291"/>
      <c r="DP1122" s="291"/>
      <c r="DQ1122" s="291"/>
      <c r="DR1122" s="291"/>
      <c r="DS1122" s="291"/>
      <c r="DT1122" s="291"/>
      <c r="DU1122" s="291"/>
      <c r="DV1122" s="291"/>
      <c r="DW1122" s="291"/>
      <c r="DX1122" s="291"/>
      <c r="DY1122" s="291"/>
      <c r="DZ1122" s="291"/>
      <c r="EA1122" s="291"/>
      <c r="EB1122" s="291"/>
      <c r="EC1122" s="291"/>
      <c r="ED1122" s="291"/>
      <c r="EE1122" s="291"/>
      <c r="EF1122" s="291"/>
      <c r="EG1122" s="291"/>
      <c r="EH1122" s="291"/>
      <c r="EI1122" s="291"/>
      <c r="EJ1122" s="291"/>
      <c r="EK1122" s="291"/>
      <c r="EL1122" s="291"/>
      <c r="EM1122" s="291"/>
      <c r="EN1122" s="291"/>
      <c r="EO1122" s="291"/>
      <c r="EP1122" s="291"/>
      <c r="EQ1122" s="291"/>
      <c r="ER1122" s="291"/>
      <c r="ES1122" s="291"/>
      <c r="ET1122" s="291"/>
      <c r="EU1122" s="291"/>
      <c r="EV1122" s="291"/>
      <c r="EW1122" s="291"/>
      <c r="EX1122" s="291"/>
      <c r="EY1122" s="291"/>
      <c r="EZ1122" s="291"/>
      <c r="FA1122" s="291"/>
    </row>
    <row r="1123" spans="1:157" s="292" customFormat="1" ht="20.25" customHeight="1">
      <c r="A1123" s="291"/>
      <c r="H1123" s="437"/>
      <c r="I1123" s="437"/>
      <c r="J1123" s="437"/>
      <c r="K1123" s="437"/>
      <c r="N1123" s="438"/>
      <c r="O1123" s="291"/>
      <c r="P1123" s="291"/>
      <c r="Q1123" s="291"/>
      <c r="R1123" s="291"/>
      <c r="S1123" s="291"/>
      <c r="T1123" s="291"/>
      <c r="U1123" s="291"/>
      <c r="V1123" s="291"/>
      <c r="W1123" s="291"/>
      <c r="X1123" s="291"/>
      <c r="Y1123" s="291"/>
      <c r="Z1123" s="291"/>
      <c r="AA1123" s="291"/>
      <c r="AB1123" s="291"/>
      <c r="AC1123" s="291"/>
      <c r="AD1123" s="291"/>
      <c r="AE1123" s="291"/>
      <c r="AF1123" s="291"/>
      <c r="AG1123" s="291"/>
      <c r="AH1123" s="291"/>
      <c r="AI1123" s="291"/>
      <c r="AJ1123" s="291"/>
      <c r="AK1123" s="291"/>
      <c r="AL1123" s="291"/>
      <c r="AM1123" s="291"/>
      <c r="AN1123" s="291"/>
      <c r="AO1123" s="291"/>
      <c r="AP1123" s="291"/>
      <c r="AQ1123" s="291"/>
      <c r="AR1123" s="291"/>
      <c r="AS1123" s="291"/>
      <c r="AT1123" s="291"/>
      <c r="AU1123" s="291"/>
      <c r="AV1123" s="291"/>
      <c r="AW1123" s="291"/>
      <c r="AX1123" s="291"/>
      <c r="AY1123" s="291"/>
      <c r="AZ1123" s="291"/>
      <c r="BA1123" s="291"/>
      <c r="BB1123" s="291"/>
      <c r="BC1123" s="291"/>
      <c r="BD1123" s="291"/>
      <c r="BE1123" s="291"/>
      <c r="BF1123" s="291"/>
      <c r="BG1123" s="291"/>
      <c r="BH1123" s="291"/>
      <c r="BI1123" s="291"/>
      <c r="BJ1123" s="291"/>
      <c r="BK1123" s="291"/>
      <c r="BL1123" s="291"/>
      <c r="BM1123" s="291"/>
      <c r="BN1123" s="291"/>
      <c r="BO1123" s="291"/>
      <c r="BP1123" s="291"/>
      <c r="BQ1123" s="291"/>
      <c r="BR1123" s="291"/>
      <c r="BS1123" s="291"/>
      <c r="BT1123" s="291"/>
      <c r="BU1123" s="291"/>
      <c r="BV1123" s="291"/>
      <c r="BW1123" s="291"/>
      <c r="BX1123" s="291"/>
      <c r="BY1123" s="291"/>
      <c r="BZ1123" s="291"/>
      <c r="CA1123" s="291"/>
      <c r="CB1123" s="291"/>
      <c r="CC1123" s="291"/>
      <c r="CD1123" s="291"/>
      <c r="CE1123" s="291"/>
      <c r="CF1123" s="291"/>
      <c r="CG1123" s="291"/>
      <c r="CH1123" s="291"/>
      <c r="CI1123" s="291"/>
      <c r="CJ1123" s="291"/>
      <c r="CK1123" s="291"/>
      <c r="CL1123" s="291"/>
      <c r="CM1123" s="291"/>
      <c r="CN1123" s="291"/>
      <c r="CO1123" s="291"/>
      <c r="CP1123" s="291"/>
      <c r="CQ1123" s="291"/>
      <c r="CR1123" s="291"/>
      <c r="CS1123" s="291"/>
      <c r="CT1123" s="291"/>
      <c r="CU1123" s="291"/>
      <c r="CV1123" s="291"/>
      <c r="CW1123" s="291"/>
      <c r="CX1123" s="291"/>
      <c r="CY1123" s="291"/>
      <c r="CZ1123" s="291"/>
      <c r="DA1123" s="291"/>
      <c r="DB1123" s="291"/>
      <c r="DC1123" s="291"/>
      <c r="DD1123" s="291"/>
      <c r="DE1123" s="291"/>
      <c r="DF1123" s="291"/>
      <c r="DG1123" s="291"/>
      <c r="DH1123" s="291"/>
      <c r="DI1123" s="291"/>
      <c r="DJ1123" s="291"/>
      <c r="DK1123" s="291"/>
      <c r="DL1123" s="291"/>
      <c r="DM1123" s="291"/>
      <c r="DN1123" s="291"/>
      <c r="DO1123" s="291"/>
      <c r="DP1123" s="291"/>
      <c r="DQ1123" s="291"/>
      <c r="DR1123" s="291"/>
      <c r="DS1123" s="291"/>
      <c r="DT1123" s="291"/>
      <c r="DU1123" s="291"/>
      <c r="DV1123" s="291"/>
      <c r="DW1123" s="291"/>
      <c r="DX1123" s="291"/>
      <c r="DY1123" s="291"/>
      <c r="DZ1123" s="291"/>
      <c r="EA1123" s="291"/>
      <c r="EB1123" s="291"/>
      <c r="EC1123" s="291"/>
      <c r="ED1123" s="291"/>
      <c r="EE1123" s="291"/>
      <c r="EF1123" s="291"/>
      <c r="EG1123" s="291"/>
      <c r="EH1123" s="291"/>
      <c r="EI1123" s="291"/>
      <c r="EJ1123" s="291"/>
      <c r="EK1123" s="291"/>
      <c r="EL1123" s="291"/>
      <c r="EM1123" s="291"/>
      <c r="EN1123" s="291"/>
      <c r="EO1123" s="291"/>
      <c r="EP1123" s="291"/>
      <c r="EQ1123" s="291"/>
      <c r="ER1123" s="291"/>
      <c r="ES1123" s="291"/>
      <c r="ET1123" s="291"/>
      <c r="EU1123" s="291"/>
      <c r="EV1123" s="291"/>
      <c r="EW1123" s="291"/>
      <c r="EX1123" s="291"/>
      <c r="EY1123" s="291"/>
      <c r="EZ1123" s="291"/>
      <c r="FA1123" s="291"/>
    </row>
    <row r="1124" spans="1:157" s="292" customFormat="1" ht="20.25" customHeight="1">
      <c r="A1124" s="291"/>
      <c r="H1124" s="437"/>
      <c r="I1124" s="437"/>
      <c r="J1124" s="437"/>
      <c r="K1124" s="437"/>
      <c r="N1124" s="438"/>
      <c r="O1124" s="291"/>
      <c r="P1124" s="291"/>
      <c r="Q1124" s="291"/>
      <c r="R1124" s="291"/>
      <c r="S1124" s="291"/>
      <c r="T1124" s="291"/>
      <c r="U1124" s="291"/>
      <c r="V1124" s="291"/>
      <c r="W1124" s="291"/>
      <c r="X1124" s="291"/>
      <c r="Y1124" s="291"/>
      <c r="Z1124" s="291"/>
      <c r="AA1124" s="291"/>
      <c r="AB1124" s="291"/>
      <c r="AC1124" s="291"/>
      <c r="AD1124" s="291"/>
      <c r="AE1124" s="291"/>
      <c r="AF1124" s="291"/>
      <c r="AG1124" s="291"/>
      <c r="AH1124" s="291"/>
      <c r="AI1124" s="291"/>
      <c r="AJ1124" s="291"/>
      <c r="AK1124" s="291"/>
      <c r="AL1124" s="291"/>
      <c r="AM1124" s="291"/>
      <c r="AN1124" s="291"/>
      <c r="AO1124" s="291"/>
      <c r="AP1124" s="291"/>
      <c r="AQ1124" s="291"/>
      <c r="AR1124" s="291"/>
      <c r="AS1124" s="291"/>
      <c r="AT1124" s="291"/>
      <c r="AU1124" s="291"/>
      <c r="AV1124" s="291"/>
      <c r="AW1124" s="291"/>
      <c r="AX1124" s="291"/>
      <c r="AY1124" s="291"/>
      <c r="AZ1124" s="291"/>
      <c r="BA1124" s="291"/>
      <c r="BB1124" s="291"/>
      <c r="BC1124" s="291"/>
      <c r="BD1124" s="291"/>
      <c r="BE1124" s="291"/>
      <c r="BF1124" s="291"/>
      <c r="BG1124" s="291"/>
      <c r="BH1124" s="291"/>
      <c r="BI1124" s="291"/>
      <c r="BJ1124" s="291"/>
      <c r="BK1124" s="291"/>
      <c r="BL1124" s="291"/>
      <c r="BM1124" s="291"/>
      <c r="BN1124" s="291"/>
      <c r="BO1124" s="291"/>
      <c r="BP1124" s="291"/>
      <c r="BQ1124" s="291"/>
      <c r="BR1124" s="291"/>
      <c r="BS1124" s="291"/>
      <c r="BT1124" s="291"/>
      <c r="BU1124" s="291"/>
      <c r="BV1124" s="291"/>
      <c r="BW1124" s="291"/>
      <c r="BX1124" s="291"/>
      <c r="BY1124" s="291"/>
      <c r="BZ1124" s="291"/>
      <c r="CA1124" s="291"/>
      <c r="CB1124" s="291"/>
      <c r="CC1124" s="291"/>
      <c r="CD1124" s="291"/>
      <c r="CE1124" s="291"/>
      <c r="CF1124" s="291"/>
      <c r="CG1124" s="291"/>
      <c r="CH1124" s="291"/>
      <c r="CI1124" s="291"/>
      <c r="CJ1124" s="291"/>
      <c r="CK1124" s="291"/>
      <c r="CL1124" s="291"/>
      <c r="CM1124" s="291"/>
      <c r="CN1124" s="291"/>
      <c r="CO1124" s="291"/>
      <c r="CP1124" s="291"/>
      <c r="CQ1124" s="291"/>
      <c r="CR1124" s="291"/>
      <c r="CS1124" s="291"/>
      <c r="CT1124" s="291"/>
      <c r="CU1124" s="291"/>
      <c r="CV1124" s="291"/>
      <c r="CW1124" s="291"/>
      <c r="CX1124" s="291"/>
      <c r="CY1124" s="291"/>
      <c r="CZ1124" s="291"/>
      <c r="DA1124" s="291"/>
      <c r="DB1124" s="291"/>
      <c r="DC1124" s="291"/>
      <c r="DD1124" s="291"/>
      <c r="DE1124" s="291"/>
      <c r="DF1124" s="291"/>
      <c r="DG1124" s="291"/>
      <c r="DH1124" s="291"/>
      <c r="DI1124" s="291"/>
      <c r="DJ1124" s="291"/>
      <c r="DK1124" s="291"/>
      <c r="DL1124" s="291"/>
      <c r="DM1124" s="291"/>
      <c r="DN1124" s="291"/>
      <c r="DO1124" s="291"/>
      <c r="DP1124" s="291"/>
      <c r="DQ1124" s="291"/>
      <c r="DR1124" s="291"/>
      <c r="DS1124" s="291"/>
      <c r="DT1124" s="291"/>
      <c r="DU1124" s="291"/>
      <c r="DV1124" s="291"/>
      <c r="DW1124" s="291"/>
      <c r="DX1124" s="291"/>
      <c r="DY1124" s="291"/>
      <c r="DZ1124" s="291"/>
      <c r="EA1124" s="291"/>
      <c r="EB1124" s="291"/>
      <c r="EC1124" s="291"/>
      <c r="ED1124" s="291"/>
      <c r="EE1124" s="291"/>
      <c r="EF1124" s="291"/>
      <c r="EG1124" s="291"/>
      <c r="EH1124" s="291"/>
      <c r="EI1124" s="291"/>
      <c r="EJ1124" s="291"/>
      <c r="EK1124" s="291"/>
      <c r="EL1124" s="291"/>
      <c r="EM1124" s="291"/>
      <c r="EN1124" s="291"/>
      <c r="EO1124" s="291"/>
      <c r="EP1124" s="291"/>
      <c r="EQ1124" s="291"/>
      <c r="ER1124" s="291"/>
      <c r="ES1124" s="291"/>
      <c r="ET1124" s="291"/>
      <c r="EU1124" s="291"/>
      <c r="EV1124" s="291"/>
      <c r="EW1124" s="291"/>
      <c r="EX1124" s="291"/>
      <c r="EY1124" s="291"/>
      <c r="EZ1124" s="291"/>
      <c r="FA1124" s="291"/>
    </row>
    <row r="1125" spans="1:157" s="292" customFormat="1" ht="20.25" customHeight="1">
      <c r="A1125" s="291"/>
      <c r="H1125" s="437"/>
      <c r="I1125" s="437"/>
      <c r="J1125" s="437"/>
      <c r="K1125" s="437"/>
      <c r="N1125" s="438"/>
      <c r="O1125" s="291"/>
      <c r="P1125" s="291"/>
      <c r="Q1125" s="291"/>
      <c r="R1125" s="291"/>
      <c r="S1125" s="291"/>
      <c r="T1125" s="291"/>
      <c r="U1125" s="291"/>
      <c r="V1125" s="291"/>
      <c r="W1125" s="291"/>
      <c r="X1125" s="291"/>
      <c r="Y1125" s="291"/>
      <c r="Z1125" s="291"/>
      <c r="AA1125" s="291"/>
      <c r="AB1125" s="291"/>
      <c r="AC1125" s="291"/>
      <c r="AD1125" s="291"/>
      <c r="AE1125" s="291"/>
      <c r="AF1125" s="291"/>
      <c r="AG1125" s="291"/>
      <c r="AH1125" s="291"/>
      <c r="AI1125" s="291"/>
      <c r="AJ1125" s="291"/>
      <c r="AK1125" s="291"/>
      <c r="AL1125" s="291"/>
      <c r="AM1125" s="291"/>
      <c r="AN1125" s="291"/>
      <c r="AO1125" s="291"/>
      <c r="AP1125" s="291"/>
      <c r="AQ1125" s="291"/>
      <c r="AR1125" s="291"/>
      <c r="AS1125" s="291"/>
      <c r="AT1125" s="291"/>
      <c r="AU1125" s="291"/>
      <c r="AV1125" s="291"/>
      <c r="AW1125" s="291"/>
      <c r="AX1125" s="291"/>
      <c r="AY1125" s="291"/>
      <c r="AZ1125" s="291"/>
      <c r="BA1125" s="291"/>
      <c r="BB1125" s="291"/>
      <c r="BC1125" s="291"/>
      <c r="BD1125" s="291"/>
      <c r="BE1125" s="291"/>
      <c r="BF1125" s="291"/>
      <c r="BG1125" s="291"/>
      <c r="BH1125" s="291"/>
      <c r="BI1125" s="291"/>
      <c r="BJ1125" s="291"/>
      <c r="BK1125" s="291"/>
      <c r="BL1125" s="291"/>
      <c r="BM1125" s="291"/>
      <c r="BN1125" s="291"/>
      <c r="BO1125" s="291"/>
      <c r="BP1125" s="291"/>
      <c r="BQ1125" s="291"/>
      <c r="BR1125" s="291"/>
      <c r="BS1125" s="291"/>
      <c r="BT1125" s="291"/>
      <c r="BU1125" s="291"/>
      <c r="BV1125" s="291"/>
      <c r="BW1125" s="291"/>
      <c r="BX1125" s="291"/>
      <c r="BY1125" s="291"/>
      <c r="BZ1125" s="291"/>
      <c r="CA1125" s="291"/>
      <c r="CB1125" s="291"/>
      <c r="CC1125" s="291"/>
      <c r="CD1125" s="291"/>
      <c r="CE1125" s="291"/>
      <c r="CF1125" s="291"/>
      <c r="CG1125" s="291"/>
      <c r="CH1125" s="291"/>
      <c r="CI1125" s="291"/>
      <c r="CJ1125" s="291"/>
      <c r="CK1125" s="291"/>
      <c r="CL1125" s="291"/>
      <c r="CM1125" s="291"/>
      <c r="CN1125" s="291"/>
      <c r="CO1125" s="291"/>
      <c r="CP1125" s="291"/>
      <c r="CQ1125" s="291"/>
      <c r="CR1125" s="291"/>
      <c r="CS1125" s="291"/>
      <c r="CT1125" s="291"/>
      <c r="CU1125" s="291"/>
      <c r="CV1125" s="291"/>
      <c r="CW1125" s="291"/>
      <c r="CX1125" s="291"/>
      <c r="CY1125" s="291"/>
      <c r="CZ1125" s="291"/>
      <c r="DA1125" s="291"/>
      <c r="DB1125" s="291"/>
      <c r="DC1125" s="291"/>
      <c r="DD1125" s="291"/>
      <c r="DE1125" s="291"/>
      <c r="DF1125" s="291"/>
      <c r="DG1125" s="291"/>
      <c r="DH1125" s="291"/>
      <c r="DI1125" s="291"/>
      <c r="DJ1125" s="291"/>
      <c r="DK1125" s="291"/>
      <c r="DL1125" s="291"/>
      <c r="DM1125" s="291"/>
      <c r="DN1125" s="291"/>
      <c r="DO1125" s="291"/>
      <c r="DP1125" s="291"/>
      <c r="DQ1125" s="291"/>
      <c r="DR1125" s="291"/>
      <c r="DS1125" s="291"/>
      <c r="DT1125" s="291"/>
      <c r="DU1125" s="291"/>
      <c r="DV1125" s="291"/>
      <c r="DW1125" s="291"/>
      <c r="DX1125" s="291"/>
      <c r="DY1125" s="291"/>
      <c r="DZ1125" s="291"/>
      <c r="EA1125" s="291"/>
      <c r="EB1125" s="291"/>
      <c r="EC1125" s="291"/>
      <c r="ED1125" s="291"/>
      <c r="EE1125" s="291"/>
      <c r="EF1125" s="291"/>
      <c r="EG1125" s="291"/>
      <c r="EH1125" s="291"/>
      <c r="EI1125" s="291"/>
      <c r="EJ1125" s="291"/>
      <c r="EK1125" s="291"/>
      <c r="EL1125" s="291"/>
      <c r="EM1125" s="291"/>
      <c r="EN1125" s="291"/>
      <c r="EO1125" s="291"/>
      <c r="EP1125" s="291"/>
      <c r="EQ1125" s="291"/>
      <c r="ER1125" s="291"/>
      <c r="ES1125" s="291"/>
      <c r="ET1125" s="291"/>
      <c r="EU1125" s="291"/>
      <c r="EV1125" s="291"/>
      <c r="EW1125" s="291"/>
      <c r="EX1125" s="291"/>
      <c r="EY1125" s="291"/>
      <c r="EZ1125" s="291"/>
      <c r="FA1125" s="291"/>
    </row>
    <row r="1126" spans="1:157" s="292" customFormat="1" ht="20.25" customHeight="1">
      <c r="A1126" s="291"/>
      <c r="H1126" s="437"/>
      <c r="I1126" s="437"/>
      <c r="J1126" s="437"/>
      <c r="K1126" s="437"/>
      <c r="N1126" s="438"/>
      <c r="O1126" s="291"/>
      <c r="P1126" s="291"/>
      <c r="Q1126" s="291"/>
      <c r="R1126" s="291"/>
      <c r="S1126" s="291"/>
      <c r="T1126" s="291"/>
      <c r="U1126" s="291"/>
      <c r="V1126" s="291"/>
      <c r="W1126" s="291"/>
      <c r="X1126" s="291"/>
      <c r="Y1126" s="291"/>
      <c r="Z1126" s="291"/>
      <c r="AA1126" s="291"/>
      <c r="AB1126" s="291"/>
      <c r="AC1126" s="291"/>
      <c r="AD1126" s="291"/>
      <c r="AE1126" s="291"/>
      <c r="AF1126" s="291"/>
      <c r="AG1126" s="291"/>
      <c r="AH1126" s="291"/>
      <c r="AI1126" s="291"/>
      <c r="AJ1126" s="291"/>
      <c r="AK1126" s="291"/>
      <c r="AL1126" s="291"/>
      <c r="AM1126" s="291"/>
      <c r="AN1126" s="291"/>
      <c r="AO1126" s="291"/>
      <c r="AP1126" s="291"/>
      <c r="AQ1126" s="291"/>
      <c r="AR1126" s="291"/>
      <c r="AS1126" s="291"/>
      <c r="AT1126" s="291"/>
      <c r="AU1126" s="291"/>
      <c r="AV1126" s="291"/>
      <c r="AW1126" s="291"/>
      <c r="AX1126" s="291"/>
      <c r="AY1126" s="291"/>
      <c r="AZ1126" s="291"/>
      <c r="BA1126" s="291"/>
      <c r="BB1126" s="291"/>
      <c r="BC1126" s="291"/>
      <c r="BD1126" s="291"/>
      <c r="BE1126" s="291"/>
      <c r="BF1126" s="291"/>
      <c r="BG1126" s="291"/>
      <c r="BH1126" s="291"/>
      <c r="BI1126" s="291"/>
      <c r="BJ1126" s="291"/>
      <c r="BK1126" s="291"/>
      <c r="BL1126" s="291"/>
      <c r="BM1126" s="291"/>
      <c r="BN1126" s="291"/>
      <c r="BO1126" s="291"/>
      <c r="BP1126" s="291"/>
      <c r="BQ1126" s="291"/>
      <c r="BR1126" s="291"/>
      <c r="BS1126" s="291"/>
      <c r="BT1126" s="291"/>
      <c r="BU1126" s="291"/>
      <c r="BV1126" s="291"/>
      <c r="BW1126" s="291"/>
      <c r="BX1126" s="291"/>
      <c r="BY1126" s="291"/>
      <c r="BZ1126" s="291"/>
      <c r="CA1126" s="291"/>
      <c r="CB1126" s="291"/>
      <c r="CC1126" s="291"/>
      <c r="CD1126" s="291"/>
      <c r="CE1126" s="291"/>
      <c r="CF1126" s="291"/>
      <c r="CG1126" s="291"/>
      <c r="CH1126" s="291"/>
      <c r="CI1126" s="291"/>
      <c r="CJ1126" s="291"/>
      <c r="CK1126" s="291"/>
      <c r="CL1126" s="291"/>
      <c r="CM1126" s="291"/>
      <c r="CN1126" s="291"/>
      <c r="CO1126" s="291"/>
      <c r="CP1126" s="291"/>
      <c r="CQ1126" s="291"/>
      <c r="CR1126" s="291"/>
      <c r="CS1126" s="291"/>
      <c r="CT1126" s="291"/>
      <c r="CU1126" s="291"/>
      <c r="CV1126" s="291"/>
      <c r="CW1126" s="291"/>
      <c r="CX1126" s="291"/>
      <c r="CY1126" s="291"/>
      <c r="CZ1126" s="291"/>
      <c r="DA1126" s="291"/>
      <c r="DB1126" s="291"/>
      <c r="DC1126" s="291"/>
      <c r="DD1126" s="291"/>
      <c r="DE1126" s="291"/>
      <c r="DF1126" s="291"/>
      <c r="DG1126" s="291"/>
      <c r="DH1126" s="291"/>
      <c r="DI1126" s="291"/>
      <c r="DJ1126" s="291"/>
      <c r="DK1126" s="291"/>
      <c r="DL1126" s="291"/>
      <c r="DM1126" s="291"/>
      <c r="DN1126" s="291"/>
      <c r="DO1126" s="291"/>
      <c r="DP1126" s="291"/>
      <c r="DQ1126" s="291"/>
      <c r="DR1126" s="291"/>
      <c r="DS1126" s="291"/>
      <c r="DT1126" s="291"/>
      <c r="DU1126" s="291"/>
      <c r="DV1126" s="291"/>
      <c r="DW1126" s="291"/>
      <c r="DX1126" s="291"/>
      <c r="DY1126" s="291"/>
      <c r="DZ1126" s="291"/>
      <c r="EA1126" s="291"/>
      <c r="EB1126" s="291"/>
      <c r="EC1126" s="291"/>
      <c r="ED1126" s="291"/>
      <c r="EE1126" s="291"/>
      <c r="EF1126" s="291"/>
      <c r="EG1126" s="291"/>
      <c r="EH1126" s="291"/>
      <c r="EI1126" s="291"/>
      <c r="EJ1126" s="291"/>
      <c r="EK1126" s="291"/>
      <c r="EL1126" s="291"/>
      <c r="EM1126" s="291"/>
      <c r="EN1126" s="291"/>
      <c r="EO1126" s="291"/>
      <c r="EP1126" s="291"/>
      <c r="EQ1126" s="291"/>
      <c r="ER1126" s="291"/>
      <c r="ES1126" s="291"/>
      <c r="ET1126" s="291"/>
      <c r="EU1126" s="291"/>
      <c r="EV1126" s="291"/>
      <c r="EW1126" s="291"/>
      <c r="EX1126" s="291"/>
      <c r="EY1126" s="291"/>
      <c r="EZ1126" s="291"/>
      <c r="FA1126" s="291"/>
    </row>
    <row r="1127" spans="1:157" s="292" customFormat="1" ht="20.25" customHeight="1">
      <c r="A1127" s="291"/>
      <c r="H1127" s="437"/>
      <c r="I1127" s="437"/>
      <c r="J1127" s="437"/>
      <c r="K1127" s="437"/>
      <c r="N1127" s="438"/>
      <c r="O1127" s="291"/>
      <c r="P1127" s="291"/>
      <c r="Q1127" s="291"/>
      <c r="R1127" s="291"/>
      <c r="S1127" s="291"/>
      <c r="T1127" s="291"/>
      <c r="U1127" s="291"/>
      <c r="V1127" s="291"/>
      <c r="W1127" s="291"/>
      <c r="X1127" s="291"/>
      <c r="Y1127" s="291"/>
      <c r="Z1127" s="291"/>
      <c r="AA1127" s="291"/>
      <c r="AB1127" s="291"/>
      <c r="AC1127" s="291"/>
      <c r="AD1127" s="291"/>
      <c r="AE1127" s="291"/>
      <c r="AF1127" s="291"/>
      <c r="AG1127" s="291"/>
      <c r="AH1127" s="291"/>
      <c r="AI1127" s="291"/>
      <c r="AJ1127" s="291"/>
      <c r="AK1127" s="291"/>
      <c r="AL1127" s="291"/>
      <c r="AM1127" s="291"/>
      <c r="AN1127" s="291"/>
      <c r="AO1127" s="291"/>
      <c r="AP1127" s="291"/>
      <c r="AQ1127" s="291"/>
      <c r="AR1127" s="291"/>
      <c r="AS1127" s="291"/>
      <c r="AT1127" s="291"/>
      <c r="AU1127" s="291"/>
      <c r="AV1127" s="291"/>
      <c r="AW1127" s="291"/>
      <c r="AX1127" s="291"/>
      <c r="AY1127" s="291"/>
      <c r="AZ1127" s="291"/>
      <c r="BA1127" s="291"/>
      <c r="BB1127" s="291"/>
      <c r="BC1127" s="291"/>
      <c r="BD1127" s="291"/>
      <c r="BE1127" s="291"/>
      <c r="BF1127" s="291"/>
      <c r="BG1127" s="291"/>
      <c r="BH1127" s="291"/>
      <c r="BI1127" s="291"/>
      <c r="BJ1127" s="291"/>
      <c r="BK1127" s="291"/>
      <c r="BL1127" s="291"/>
      <c r="BM1127" s="291"/>
      <c r="BN1127" s="291"/>
      <c r="BO1127" s="291"/>
      <c r="BP1127" s="291"/>
      <c r="BQ1127" s="291"/>
      <c r="BR1127" s="291"/>
      <c r="BS1127" s="291"/>
      <c r="BT1127" s="291"/>
      <c r="BU1127" s="291"/>
      <c r="BV1127" s="291"/>
      <c r="BW1127" s="291"/>
      <c r="BX1127" s="291"/>
      <c r="BY1127" s="291"/>
      <c r="BZ1127" s="291"/>
      <c r="CA1127" s="291"/>
      <c r="CB1127" s="291"/>
      <c r="CC1127" s="291"/>
      <c r="CD1127" s="291"/>
      <c r="CE1127" s="291"/>
      <c r="CF1127" s="291"/>
      <c r="CG1127" s="291"/>
      <c r="CH1127" s="291"/>
      <c r="CI1127" s="291"/>
      <c r="CJ1127" s="291"/>
      <c r="CK1127" s="291"/>
      <c r="CL1127" s="291"/>
      <c r="CM1127" s="291"/>
      <c r="CN1127" s="291"/>
      <c r="CO1127" s="291"/>
      <c r="CP1127" s="291"/>
      <c r="CQ1127" s="291"/>
      <c r="CR1127" s="291"/>
      <c r="CS1127" s="291"/>
      <c r="CT1127" s="291"/>
      <c r="CU1127" s="291"/>
      <c r="CV1127" s="291"/>
      <c r="CW1127" s="291"/>
      <c r="CX1127" s="291"/>
      <c r="CY1127" s="291"/>
      <c r="CZ1127" s="291"/>
      <c r="DA1127" s="291"/>
      <c r="DB1127" s="291"/>
      <c r="DC1127" s="291"/>
      <c r="DD1127" s="291"/>
      <c r="DE1127" s="291"/>
      <c r="DF1127" s="291"/>
      <c r="DG1127" s="291"/>
      <c r="DH1127" s="291"/>
      <c r="DI1127" s="291"/>
      <c r="DJ1127" s="291"/>
      <c r="DK1127" s="291"/>
      <c r="DL1127" s="291"/>
      <c r="DM1127" s="291"/>
      <c r="DN1127" s="291"/>
      <c r="DO1127" s="291"/>
      <c r="DP1127" s="291"/>
      <c r="DQ1127" s="291"/>
      <c r="DR1127" s="291"/>
      <c r="DS1127" s="291"/>
      <c r="DT1127" s="291"/>
      <c r="DU1127" s="291"/>
      <c r="DV1127" s="291"/>
      <c r="DW1127" s="291"/>
      <c r="DX1127" s="291"/>
      <c r="DY1127" s="291"/>
      <c r="DZ1127" s="291"/>
      <c r="EA1127" s="291"/>
      <c r="EB1127" s="291"/>
      <c r="EC1127" s="291"/>
      <c r="ED1127" s="291"/>
      <c r="EE1127" s="291"/>
      <c r="EF1127" s="291"/>
      <c r="EG1127" s="291"/>
      <c r="EH1127" s="291"/>
      <c r="EI1127" s="291"/>
      <c r="EJ1127" s="291"/>
      <c r="EK1127" s="291"/>
      <c r="EL1127" s="291"/>
      <c r="EM1127" s="291"/>
      <c r="EN1127" s="291"/>
      <c r="EO1127" s="291"/>
      <c r="EP1127" s="291"/>
      <c r="EQ1127" s="291"/>
      <c r="ER1127" s="291"/>
      <c r="ES1127" s="291"/>
      <c r="ET1127" s="291"/>
      <c r="EU1127" s="291"/>
      <c r="EV1127" s="291"/>
      <c r="EW1127" s="291"/>
      <c r="EX1127" s="291"/>
      <c r="EY1127" s="291"/>
      <c r="EZ1127" s="291"/>
      <c r="FA1127" s="291"/>
    </row>
    <row r="1128" spans="1:157" s="292" customFormat="1" ht="20.25" customHeight="1">
      <c r="A1128" s="291"/>
      <c r="H1128" s="437"/>
      <c r="I1128" s="437"/>
      <c r="J1128" s="437"/>
      <c r="K1128" s="437"/>
      <c r="N1128" s="438"/>
      <c r="O1128" s="291"/>
      <c r="P1128" s="291"/>
      <c r="Q1128" s="291"/>
      <c r="R1128" s="291"/>
      <c r="S1128" s="291"/>
      <c r="T1128" s="291"/>
      <c r="U1128" s="291"/>
      <c r="V1128" s="291"/>
      <c r="W1128" s="291"/>
      <c r="X1128" s="291"/>
      <c r="Y1128" s="291"/>
      <c r="Z1128" s="291"/>
      <c r="AA1128" s="291"/>
      <c r="AB1128" s="291"/>
      <c r="AC1128" s="291"/>
      <c r="AD1128" s="291"/>
      <c r="AE1128" s="291"/>
      <c r="AF1128" s="291"/>
      <c r="AG1128" s="291"/>
      <c r="AH1128" s="291"/>
      <c r="AI1128" s="291"/>
      <c r="AJ1128" s="291"/>
      <c r="AK1128" s="291"/>
      <c r="AL1128" s="291"/>
      <c r="AM1128" s="291"/>
      <c r="AN1128" s="291"/>
      <c r="AO1128" s="291"/>
      <c r="AP1128" s="291"/>
      <c r="AQ1128" s="291"/>
      <c r="AR1128" s="291"/>
      <c r="AS1128" s="291"/>
      <c r="AT1128" s="291"/>
      <c r="AU1128" s="291"/>
      <c r="AV1128" s="291"/>
      <c r="AW1128" s="291"/>
      <c r="AX1128" s="291"/>
      <c r="AY1128" s="291"/>
      <c r="AZ1128" s="291"/>
      <c r="BA1128" s="291"/>
      <c r="BB1128" s="291"/>
      <c r="BC1128" s="291"/>
      <c r="BD1128" s="291"/>
      <c r="BE1128" s="291"/>
      <c r="BF1128" s="291"/>
      <c r="BG1128" s="291"/>
      <c r="BH1128" s="291"/>
      <c r="BI1128" s="291"/>
      <c r="BJ1128" s="291"/>
      <c r="BK1128" s="291"/>
      <c r="BL1128" s="291"/>
      <c r="BM1128" s="291"/>
      <c r="BN1128" s="291"/>
      <c r="BO1128" s="291"/>
      <c r="BP1128" s="291"/>
      <c r="BQ1128" s="291"/>
      <c r="BR1128" s="291"/>
      <c r="BS1128" s="291"/>
      <c r="BT1128" s="291"/>
      <c r="BU1128" s="291"/>
      <c r="BV1128" s="291"/>
      <c r="BW1128" s="291"/>
      <c r="BX1128" s="291"/>
      <c r="BY1128" s="291"/>
      <c r="BZ1128" s="291"/>
      <c r="CA1128" s="291"/>
      <c r="CB1128" s="291"/>
      <c r="CC1128" s="291"/>
      <c r="CD1128" s="291"/>
      <c r="CE1128" s="291"/>
      <c r="CF1128" s="291"/>
      <c r="CG1128" s="291"/>
      <c r="CH1128" s="291"/>
      <c r="CI1128" s="291"/>
      <c r="CJ1128" s="291"/>
      <c r="CK1128" s="291"/>
      <c r="CL1128" s="291"/>
      <c r="CM1128" s="291"/>
      <c r="CN1128" s="291"/>
      <c r="CO1128" s="291"/>
      <c r="CP1128" s="291"/>
      <c r="CQ1128" s="291"/>
      <c r="CR1128" s="291"/>
      <c r="CS1128" s="291"/>
      <c r="CT1128" s="291"/>
      <c r="CU1128" s="291"/>
      <c r="CV1128" s="291"/>
      <c r="CW1128" s="291"/>
      <c r="CX1128" s="291"/>
      <c r="CY1128" s="291"/>
      <c r="CZ1128" s="291"/>
      <c r="DA1128" s="291"/>
      <c r="DB1128" s="291"/>
      <c r="DC1128" s="291"/>
      <c r="DD1128" s="291"/>
      <c r="DE1128" s="291"/>
      <c r="DF1128" s="291"/>
      <c r="DG1128" s="291"/>
      <c r="DH1128" s="291"/>
      <c r="DI1128" s="291"/>
      <c r="DJ1128" s="291"/>
      <c r="DK1128" s="291"/>
      <c r="DL1128" s="291"/>
      <c r="DM1128" s="291"/>
      <c r="DN1128" s="291"/>
      <c r="DO1128" s="291"/>
      <c r="DP1128" s="291"/>
      <c r="DQ1128" s="291"/>
      <c r="DR1128" s="291"/>
      <c r="DS1128" s="291"/>
      <c r="DT1128" s="291"/>
      <c r="DU1128" s="291"/>
      <c r="DV1128" s="291"/>
      <c r="DW1128" s="291"/>
      <c r="DX1128" s="291"/>
      <c r="DY1128" s="291"/>
      <c r="DZ1128" s="291"/>
      <c r="EA1128" s="291"/>
      <c r="EB1128" s="291"/>
      <c r="EC1128" s="291"/>
      <c r="ED1128" s="291"/>
      <c r="EE1128" s="291"/>
      <c r="EF1128" s="291"/>
      <c r="EG1128" s="291"/>
      <c r="EH1128" s="291"/>
      <c r="EI1128" s="291"/>
      <c r="EJ1128" s="291"/>
      <c r="EK1128" s="291"/>
      <c r="EL1128" s="291"/>
      <c r="EM1128" s="291"/>
      <c r="EN1128" s="291"/>
      <c r="EO1128" s="291"/>
      <c r="EP1128" s="291"/>
      <c r="EQ1128" s="291"/>
      <c r="ER1128" s="291"/>
      <c r="ES1128" s="291"/>
      <c r="ET1128" s="291"/>
      <c r="EU1128" s="291"/>
      <c r="EV1128" s="291"/>
      <c r="EW1128" s="291"/>
      <c r="EX1128" s="291"/>
      <c r="EY1128" s="291"/>
      <c r="EZ1128" s="291"/>
      <c r="FA1128" s="291"/>
    </row>
    <row r="1129" spans="1:157" s="292" customFormat="1" ht="20.25" customHeight="1">
      <c r="A1129" s="291"/>
      <c r="H1129" s="437"/>
      <c r="I1129" s="437"/>
      <c r="J1129" s="437"/>
      <c r="K1129" s="437"/>
      <c r="N1129" s="438"/>
      <c r="O1129" s="291"/>
      <c r="P1129" s="291"/>
      <c r="Q1129" s="291"/>
      <c r="R1129" s="291"/>
      <c r="S1129" s="291"/>
      <c r="T1129" s="291"/>
      <c r="U1129" s="291"/>
      <c r="V1129" s="291"/>
      <c r="W1129" s="291"/>
      <c r="X1129" s="291"/>
      <c r="Y1129" s="291"/>
      <c r="Z1129" s="291"/>
      <c r="AA1129" s="291"/>
      <c r="AB1129" s="291"/>
      <c r="AC1129" s="291"/>
      <c r="AD1129" s="291"/>
      <c r="AE1129" s="291"/>
      <c r="AF1129" s="291"/>
      <c r="AG1129" s="291"/>
      <c r="AH1129" s="291"/>
      <c r="AI1129" s="291"/>
      <c r="AJ1129" s="291"/>
      <c r="AK1129" s="291"/>
      <c r="AL1129" s="291"/>
      <c r="AM1129" s="291"/>
      <c r="AN1129" s="291"/>
      <c r="AO1129" s="291"/>
      <c r="AP1129" s="291"/>
      <c r="AQ1129" s="291"/>
      <c r="AR1129" s="291"/>
      <c r="AS1129" s="291"/>
      <c r="AT1129" s="291"/>
      <c r="AU1129" s="291"/>
      <c r="AV1129" s="291"/>
      <c r="AW1129" s="291"/>
      <c r="AX1129" s="291"/>
      <c r="AY1129" s="291"/>
      <c r="AZ1129" s="291"/>
      <c r="BA1129" s="291"/>
      <c r="BB1129" s="291"/>
      <c r="BC1129" s="291"/>
      <c r="BD1129" s="291"/>
      <c r="BE1129" s="291"/>
      <c r="BF1129" s="291"/>
      <c r="BG1129" s="291"/>
      <c r="BH1129" s="291"/>
      <c r="BI1129" s="291"/>
      <c r="BJ1129" s="291"/>
      <c r="BK1129" s="291"/>
      <c r="BL1129" s="291"/>
      <c r="BM1129" s="291"/>
      <c r="BN1129" s="291"/>
      <c r="BO1129" s="291"/>
      <c r="BP1129" s="291"/>
      <c r="BQ1129" s="291"/>
      <c r="BR1129" s="291"/>
      <c r="BS1129" s="291"/>
      <c r="BT1129" s="291"/>
      <c r="BU1129" s="291"/>
      <c r="BV1129" s="291"/>
      <c r="BW1129" s="291"/>
      <c r="BX1129" s="291"/>
      <c r="BY1129" s="291"/>
      <c r="BZ1129" s="291"/>
      <c r="CA1129" s="291"/>
      <c r="CB1129" s="291"/>
      <c r="CC1129" s="291"/>
      <c r="CD1129" s="291"/>
      <c r="CE1129" s="291"/>
      <c r="CF1129" s="291"/>
      <c r="CG1129" s="291"/>
      <c r="CH1129" s="291"/>
      <c r="CI1129" s="291"/>
      <c r="CJ1129" s="291"/>
      <c r="CK1129" s="291"/>
      <c r="CL1129" s="291"/>
      <c r="CM1129" s="291"/>
      <c r="CN1129" s="291"/>
      <c r="CO1129" s="291"/>
      <c r="CP1129" s="291"/>
      <c r="CQ1129" s="291"/>
      <c r="CR1129" s="291"/>
      <c r="CS1129" s="291"/>
      <c r="CT1129" s="291"/>
      <c r="CU1129" s="291"/>
      <c r="CV1129" s="291"/>
      <c r="CW1129" s="291"/>
      <c r="CX1129" s="291"/>
      <c r="CY1129" s="291"/>
      <c r="CZ1129" s="291"/>
      <c r="DA1129" s="291"/>
      <c r="DB1129" s="291"/>
      <c r="DC1129" s="291"/>
      <c r="DD1129" s="291"/>
      <c r="DE1129" s="291"/>
      <c r="DF1129" s="291"/>
      <c r="DG1129" s="291"/>
      <c r="DH1129" s="291"/>
      <c r="DI1129" s="291"/>
      <c r="DJ1129" s="291"/>
      <c r="DK1129" s="291"/>
      <c r="DL1129" s="291"/>
      <c r="DM1129" s="291"/>
      <c r="DN1129" s="291"/>
      <c r="DO1129" s="291"/>
      <c r="DP1129" s="291"/>
      <c r="DQ1129" s="291"/>
      <c r="DR1129" s="291"/>
      <c r="DS1129" s="291"/>
      <c r="DT1129" s="291"/>
      <c r="DU1129" s="291"/>
      <c r="DV1129" s="291"/>
      <c r="DW1129" s="291"/>
      <c r="DX1129" s="291"/>
      <c r="DY1129" s="291"/>
      <c r="DZ1129" s="291"/>
      <c r="EA1129" s="291"/>
      <c r="EB1129" s="291"/>
      <c r="EC1129" s="291"/>
      <c r="ED1129" s="291"/>
      <c r="EE1129" s="291"/>
      <c r="EF1129" s="291"/>
      <c r="EG1129" s="291"/>
      <c r="EH1129" s="291"/>
      <c r="EI1129" s="291"/>
      <c r="EJ1129" s="291"/>
      <c r="EK1129" s="291"/>
      <c r="EL1129" s="291"/>
      <c r="EM1129" s="291"/>
      <c r="EN1129" s="291"/>
      <c r="EO1129" s="291"/>
      <c r="EP1129" s="291"/>
      <c r="EQ1129" s="291"/>
      <c r="ER1129" s="291"/>
      <c r="ES1129" s="291"/>
      <c r="ET1129" s="291"/>
      <c r="EU1129" s="291"/>
      <c r="EV1129" s="291"/>
      <c r="EW1129" s="291"/>
      <c r="EX1129" s="291"/>
      <c r="EY1129" s="291"/>
      <c r="EZ1129" s="291"/>
      <c r="FA1129" s="291"/>
    </row>
    <row r="1130" spans="1:157" s="292" customFormat="1" ht="20.25" customHeight="1">
      <c r="A1130" s="291"/>
      <c r="H1130" s="437"/>
      <c r="I1130" s="437"/>
      <c r="J1130" s="437"/>
      <c r="K1130" s="437"/>
      <c r="N1130" s="438"/>
      <c r="O1130" s="291"/>
      <c r="P1130" s="291"/>
      <c r="Q1130" s="291"/>
      <c r="R1130" s="291"/>
      <c r="S1130" s="291"/>
      <c r="T1130" s="291"/>
      <c r="U1130" s="291"/>
      <c r="V1130" s="291"/>
      <c r="W1130" s="291"/>
      <c r="X1130" s="291"/>
      <c r="Y1130" s="291"/>
      <c r="Z1130" s="291"/>
      <c r="AA1130" s="291"/>
      <c r="AB1130" s="291"/>
      <c r="AC1130" s="291"/>
      <c r="AD1130" s="291"/>
      <c r="AE1130" s="291"/>
      <c r="AF1130" s="291"/>
      <c r="AG1130" s="291"/>
      <c r="AH1130" s="291"/>
      <c r="AI1130" s="291"/>
      <c r="AJ1130" s="291"/>
      <c r="AK1130" s="291"/>
      <c r="AL1130" s="291"/>
      <c r="AM1130" s="291"/>
      <c r="AN1130" s="291"/>
      <c r="AO1130" s="291"/>
      <c r="AP1130" s="291"/>
      <c r="AQ1130" s="291"/>
      <c r="AR1130" s="291"/>
      <c r="AS1130" s="291"/>
      <c r="AT1130" s="291"/>
      <c r="AU1130" s="291"/>
      <c r="AV1130" s="291"/>
      <c r="AW1130" s="291"/>
      <c r="AX1130" s="291"/>
      <c r="AY1130" s="291"/>
      <c r="AZ1130" s="291"/>
      <c r="BA1130" s="291"/>
      <c r="BB1130" s="291"/>
      <c r="BC1130" s="291"/>
      <c r="BD1130" s="291"/>
      <c r="BE1130" s="291"/>
      <c r="BF1130" s="291"/>
      <c r="BG1130" s="291"/>
      <c r="BH1130" s="291"/>
      <c r="BI1130" s="291"/>
      <c r="BJ1130" s="291"/>
      <c r="BK1130" s="291"/>
      <c r="BL1130" s="291"/>
      <c r="BM1130" s="291"/>
      <c r="BN1130" s="291"/>
      <c r="BO1130" s="291"/>
      <c r="BP1130" s="291"/>
      <c r="BQ1130" s="291"/>
      <c r="BR1130" s="291"/>
      <c r="BS1130" s="291"/>
      <c r="BT1130" s="291"/>
      <c r="BU1130" s="291"/>
      <c r="BV1130" s="291"/>
      <c r="BW1130" s="291"/>
      <c r="BX1130" s="291"/>
      <c r="BY1130" s="291"/>
      <c r="BZ1130" s="291"/>
      <c r="CA1130" s="291"/>
      <c r="CB1130" s="291"/>
      <c r="CC1130" s="291"/>
      <c r="CD1130" s="291"/>
      <c r="CE1130" s="291"/>
      <c r="CF1130" s="291"/>
      <c r="CG1130" s="291"/>
      <c r="CH1130" s="291"/>
      <c r="CI1130" s="291"/>
      <c r="CJ1130" s="291"/>
      <c r="CK1130" s="291"/>
      <c r="CL1130" s="291"/>
      <c r="CM1130" s="291"/>
      <c r="CN1130" s="291"/>
      <c r="CO1130" s="291"/>
      <c r="CP1130" s="291"/>
      <c r="CQ1130" s="291"/>
      <c r="CR1130" s="291"/>
      <c r="CS1130" s="291"/>
      <c r="CT1130" s="291"/>
      <c r="CU1130" s="291"/>
      <c r="CV1130" s="291"/>
      <c r="CW1130" s="291"/>
      <c r="CX1130" s="291"/>
      <c r="CY1130" s="291"/>
      <c r="CZ1130" s="291"/>
      <c r="DA1130" s="291"/>
      <c r="DB1130" s="291"/>
      <c r="DC1130" s="291"/>
      <c r="DD1130" s="291"/>
      <c r="DE1130" s="291"/>
      <c r="DF1130" s="291"/>
      <c r="DG1130" s="291"/>
      <c r="DH1130" s="291"/>
      <c r="DI1130" s="291"/>
      <c r="DJ1130" s="291"/>
      <c r="DK1130" s="291"/>
      <c r="DL1130" s="291"/>
      <c r="DM1130" s="291"/>
      <c r="DN1130" s="291"/>
      <c r="DO1130" s="291"/>
      <c r="DP1130" s="291"/>
      <c r="DQ1130" s="291"/>
      <c r="DR1130" s="291"/>
      <c r="DS1130" s="291"/>
      <c r="DT1130" s="291"/>
      <c r="DU1130" s="291"/>
      <c r="DV1130" s="291"/>
      <c r="DW1130" s="291"/>
      <c r="DX1130" s="291"/>
      <c r="DY1130" s="291"/>
      <c r="DZ1130" s="291"/>
      <c r="EA1130" s="291"/>
      <c r="EB1130" s="291"/>
      <c r="EC1130" s="291"/>
      <c r="ED1130" s="291"/>
      <c r="EE1130" s="291"/>
      <c r="EF1130" s="291"/>
      <c r="EG1130" s="291"/>
      <c r="EH1130" s="291"/>
      <c r="EI1130" s="291"/>
      <c r="EJ1130" s="291"/>
      <c r="EK1130" s="291"/>
      <c r="EL1130" s="291"/>
      <c r="EM1130" s="291"/>
      <c r="EN1130" s="291"/>
      <c r="EO1130" s="291"/>
      <c r="EP1130" s="291"/>
      <c r="EQ1130" s="291"/>
      <c r="ER1130" s="291"/>
      <c r="ES1130" s="291"/>
      <c r="ET1130" s="291"/>
      <c r="EU1130" s="291"/>
      <c r="EV1130" s="291"/>
      <c r="EW1130" s="291"/>
      <c r="EX1130" s="291"/>
      <c r="EY1130" s="291"/>
      <c r="EZ1130" s="291"/>
      <c r="FA1130" s="291"/>
    </row>
    <row r="1131" spans="1:157" s="292" customFormat="1" ht="20.25" customHeight="1">
      <c r="A1131" s="291"/>
      <c r="H1131" s="437"/>
      <c r="I1131" s="437"/>
      <c r="J1131" s="437"/>
      <c r="K1131" s="437"/>
      <c r="N1131" s="438"/>
      <c r="O1131" s="291"/>
      <c r="P1131" s="291"/>
      <c r="Q1131" s="291"/>
      <c r="R1131" s="291"/>
      <c r="S1131" s="291"/>
      <c r="T1131" s="291"/>
      <c r="U1131" s="291"/>
      <c r="V1131" s="291"/>
      <c r="W1131" s="291"/>
      <c r="X1131" s="291"/>
      <c r="Y1131" s="291"/>
      <c r="Z1131" s="291"/>
      <c r="AA1131" s="291"/>
      <c r="AB1131" s="291"/>
      <c r="AC1131" s="291"/>
      <c r="AD1131" s="291"/>
      <c r="AE1131" s="291"/>
      <c r="AF1131" s="291"/>
      <c r="AG1131" s="291"/>
      <c r="AH1131" s="291"/>
      <c r="AI1131" s="291"/>
      <c r="AJ1131" s="291"/>
      <c r="AK1131" s="291"/>
      <c r="AL1131" s="291"/>
      <c r="AM1131" s="291"/>
      <c r="AN1131" s="291"/>
      <c r="AO1131" s="291"/>
      <c r="AP1131" s="291"/>
      <c r="AQ1131" s="291"/>
      <c r="AR1131" s="291"/>
      <c r="AS1131" s="291"/>
      <c r="AT1131" s="291"/>
      <c r="AU1131" s="291"/>
      <c r="AV1131" s="291"/>
      <c r="AW1131" s="291"/>
      <c r="AX1131" s="291"/>
      <c r="AY1131" s="291"/>
      <c r="AZ1131" s="291"/>
      <c r="BA1131" s="291"/>
      <c r="BB1131" s="291"/>
      <c r="BC1131" s="291"/>
      <c r="BD1131" s="291"/>
      <c r="BE1131" s="291"/>
      <c r="BF1131" s="291"/>
      <c r="BG1131" s="291"/>
      <c r="BH1131" s="291"/>
      <c r="BI1131" s="291"/>
      <c r="BJ1131" s="291"/>
      <c r="BK1131" s="291"/>
      <c r="BL1131" s="291"/>
      <c r="BM1131" s="291"/>
      <c r="BN1131" s="291"/>
      <c r="BO1131" s="291"/>
      <c r="BP1131" s="291"/>
      <c r="BQ1131" s="291"/>
      <c r="BR1131" s="291"/>
      <c r="BS1131" s="291"/>
      <c r="BT1131" s="291"/>
      <c r="BU1131" s="291"/>
      <c r="BV1131" s="291"/>
      <c r="BW1131" s="291"/>
      <c r="BX1131" s="291"/>
      <c r="BY1131" s="291"/>
      <c r="BZ1131" s="291"/>
      <c r="CA1131" s="291"/>
      <c r="CB1131" s="291"/>
      <c r="CC1131" s="291"/>
      <c r="CD1131" s="291"/>
      <c r="CE1131" s="291"/>
      <c r="CF1131" s="291"/>
      <c r="CG1131" s="291"/>
      <c r="CH1131" s="291"/>
      <c r="CI1131" s="291"/>
      <c r="CJ1131" s="291"/>
      <c r="CK1131" s="291"/>
      <c r="CL1131" s="291"/>
      <c r="CM1131" s="291"/>
      <c r="CN1131" s="291"/>
      <c r="CO1131" s="291"/>
      <c r="CP1131" s="291"/>
      <c r="CQ1131" s="291"/>
      <c r="CR1131" s="291"/>
      <c r="CS1131" s="291"/>
      <c r="CT1131" s="291"/>
      <c r="CU1131" s="291"/>
      <c r="CV1131" s="291"/>
      <c r="CW1131" s="291"/>
      <c r="CX1131" s="291"/>
      <c r="CY1131" s="291"/>
      <c r="CZ1131" s="291"/>
      <c r="DA1131" s="291"/>
      <c r="DB1131" s="291"/>
      <c r="DC1131" s="291"/>
      <c r="DD1131" s="291"/>
      <c r="DE1131" s="291"/>
      <c r="DF1131" s="291"/>
      <c r="DG1131" s="291"/>
      <c r="DH1131" s="291"/>
      <c r="DI1131" s="291"/>
      <c r="DJ1131" s="291"/>
      <c r="DK1131" s="291"/>
      <c r="DL1131" s="291"/>
      <c r="DM1131" s="291"/>
      <c r="DN1131" s="291"/>
      <c r="DO1131" s="291"/>
      <c r="DP1131" s="291"/>
      <c r="DQ1131" s="291"/>
      <c r="DR1131" s="291"/>
      <c r="DS1131" s="291"/>
      <c r="DT1131" s="291"/>
      <c r="DU1131" s="291"/>
      <c r="DV1131" s="291"/>
      <c r="DW1131" s="291"/>
      <c r="DX1131" s="291"/>
      <c r="DY1131" s="291"/>
      <c r="DZ1131" s="291"/>
      <c r="EA1131" s="291"/>
      <c r="EB1131" s="291"/>
      <c r="EC1131" s="291"/>
      <c r="ED1131" s="291"/>
      <c r="EE1131" s="291"/>
      <c r="EF1131" s="291"/>
      <c r="EG1131" s="291"/>
      <c r="EH1131" s="291"/>
      <c r="EI1131" s="291"/>
      <c r="EJ1131" s="291"/>
      <c r="EK1131" s="291"/>
      <c r="EL1131" s="291"/>
      <c r="EM1131" s="291"/>
      <c r="EN1131" s="291"/>
      <c r="EO1131" s="291"/>
      <c r="EP1131" s="291"/>
      <c r="EQ1131" s="291"/>
      <c r="ER1131" s="291"/>
      <c r="ES1131" s="291"/>
      <c r="ET1131" s="291"/>
      <c r="EU1131" s="291"/>
      <c r="EV1131" s="291"/>
      <c r="EW1131" s="291"/>
      <c r="EX1131" s="291"/>
      <c r="EY1131" s="291"/>
      <c r="EZ1131" s="291"/>
      <c r="FA1131" s="291"/>
    </row>
    <row r="1132" spans="1:157" s="292" customFormat="1" ht="20.25" customHeight="1">
      <c r="A1132" s="291"/>
      <c r="H1132" s="437"/>
      <c r="I1132" s="437"/>
      <c r="J1132" s="437"/>
      <c r="K1132" s="437"/>
      <c r="N1132" s="438"/>
      <c r="O1132" s="291"/>
      <c r="P1132" s="291"/>
      <c r="Q1132" s="291"/>
      <c r="R1132" s="291"/>
      <c r="S1132" s="291"/>
      <c r="T1132" s="291"/>
      <c r="U1132" s="291"/>
      <c r="V1132" s="291"/>
      <c r="W1132" s="291"/>
      <c r="X1132" s="291"/>
      <c r="Y1132" s="291"/>
      <c r="Z1132" s="291"/>
      <c r="AA1132" s="291"/>
      <c r="AB1132" s="291"/>
      <c r="AC1132" s="291"/>
      <c r="AD1132" s="291"/>
      <c r="AE1132" s="291"/>
      <c r="AF1132" s="291"/>
      <c r="AG1132" s="291"/>
      <c r="AH1132" s="291"/>
      <c r="AI1132" s="291"/>
      <c r="AJ1132" s="291"/>
      <c r="AK1132" s="291"/>
      <c r="AL1132" s="291"/>
      <c r="AM1132" s="291"/>
      <c r="AN1132" s="291"/>
      <c r="AO1132" s="291"/>
      <c r="AP1132" s="291"/>
      <c r="AQ1132" s="291"/>
      <c r="AR1132" s="291"/>
      <c r="AS1132" s="291"/>
      <c r="AT1132" s="291"/>
      <c r="AU1132" s="291"/>
      <c r="AV1132" s="291"/>
      <c r="AW1132" s="291"/>
      <c r="AX1132" s="291"/>
      <c r="AY1132" s="291"/>
      <c r="AZ1132" s="291"/>
      <c r="BA1132" s="291"/>
      <c r="BB1132" s="291"/>
      <c r="BC1132" s="291"/>
      <c r="BD1132" s="291"/>
      <c r="BE1132" s="291"/>
      <c r="BF1132" s="291"/>
      <c r="BG1132" s="291"/>
      <c r="BH1132" s="291"/>
      <c r="BI1132" s="291"/>
      <c r="BJ1132" s="291"/>
      <c r="BK1132" s="291"/>
      <c r="BL1132" s="291"/>
      <c r="BM1132" s="291"/>
      <c r="BN1132" s="291"/>
      <c r="BO1132" s="291"/>
      <c r="BP1132" s="291"/>
      <c r="BQ1132" s="291"/>
      <c r="BR1132" s="291"/>
      <c r="BS1132" s="291"/>
      <c r="BT1132" s="291"/>
      <c r="BU1132" s="291"/>
      <c r="BV1132" s="291"/>
      <c r="BW1132" s="291"/>
      <c r="BX1132" s="291"/>
      <c r="BY1132" s="291"/>
      <c r="BZ1132" s="291"/>
      <c r="CA1132" s="291"/>
      <c r="CB1132" s="291"/>
      <c r="CC1132" s="291"/>
      <c r="CD1132" s="291"/>
      <c r="CE1132" s="291"/>
      <c r="CF1132" s="291"/>
      <c r="CG1132" s="291"/>
      <c r="CH1132" s="291"/>
      <c r="CI1132" s="291"/>
      <c r="CJ1132" s="291"/>
      <c r="CK1132" s="291"/>
      <c r="CL1132" s="291"/>
      <c r="CM1132" s="291"/>
      <c r="CN1132" s="291"/>
      <c r="CO1132" s="291"/>
      <c r="CP1132" s="291"/>
      <c r="CQ1132" s="291"/>
      <c r="CR1132" s="291"/>
      <c r="CS1132" s="291"/>
      <c r="CT1132" s="291"/>
      <c r="CU1132" s="291"/>
      <c r="CV1132" s="291"/>
      <c r="CW1132" s="291"/>
      <c r="CX1132" s="291"/>
      <c r="CY1132" s="291"/>
      <c r="CZ1132" s="291"/>
      <c r="DA1132" s="291"/>
      <c r="DB1132" s="291"/>
      <c r="DC1132" s="291"/>
      <c r="DD1132" s="291"/>
      <c r="DE1132" s="291"/>
      <c r="DF1132" s="291"/>
      <c r="DG1132" s="291"/>
      <c r="DH1132" s="291"/>
      <c r="DI1132" s="291"/>
      <c r="DJ1132" s="291"/>
      <c r="DK1132" s="291"/>
      <c r="DL1132" s="291"/>
      <c r="DM1132" s="291"/>
      <c r="DN1132" s="291"/>
      <c r="DO1132" s="291"/>
      <c r="DP1132" s="291"/>
      <c r="DQ1132" s="291"/>
      <c r="DR1132" s="291"/>
      <c r="DS1132" s="291"/>
      <c r="DT1132" s="291"/>
      <c r="DU1132" s="291"/>
      <c r="DV1132" s="291"/>
      <c r="DW1132" s="291"/>
      <c r="DX1132" s="291"/>
      <c r="DY1132" s="291"/>
      <c r="DZ1132" s="291"/>
      <c r="EA1132" s="291"/>
      <c r="EB1132" s="291"/>
      <c r="EC1132" s="291"/>
      <c r="ED1132" s="291"/>
      <c r="EE1132" s="291"/>
      <c r="EF1132" s="291"/>
      <c r="EG1132" s="291"/>
      <c r="EH1132" s="291"/>
      <c r="EI1132" s="291"/>
      <c r="EJ1132" s="291"/>
      <c r="EK1132" s="291"/>
      <c r="EL1132" s="291"/>
      <c r="EM1132" s="291"/>
      <c r="EN1132" s="291"/>
      <c r="EO1132" s="291"/>
      <c r="EP1132" s="291"/>
      <c r="EQ1132" s="291"/>
      <c r="ER1132" s="291"/>
      <c r="ES1132" s="291"/>
      <c r="ET1132" s="291"/>
      <c r="EU1132" s="291"/>
      <c r="EV1132" s="291"/>
      <c r="EW1132" s="291"/>
      <c r="EX1132" s="291"/>
      <c r="EY1132" s="291"/>
      <c r="EZ1132" s="291"/>
      <c r="FA1132" s="291"/>
    </row>
    <row r="1133" spans="1:157" s="292" customFormat="1" ht="20.25" customHeight="1">
      <c r="A1133" s="291"/>
      <c r="H1133" s="437"/>
      <c r="I1133" s="437"/>
      <c r="J1133" s="437"/>
      <c r="K1133" s="437"/>
      <c r="N1133" s="438"/>
      <c r="O1133" s="291"/>
      <c r="P1133" s="291"/>
      <c r="Q1133" s="291"/>
      <c r="R1133" s="291"/>
      <c r="S1133" s="291"/>
      <c r="T1133" s="291"/>
      <c r="U1133" s="291"/>
      <c r="V1133" s="291"/>
      <c r="W1133" s="291"/>
      <c r="X1133" s="291"/>
      <c r="Y1133" s="291"/>
      <c r="Z1133" s="291"/>
      <c r="AA1133" s="291"/>
      <c r="AB1133" s="291"/>
      <c r="AC1133" s="291"/>
      <c r="AD1133" s="291"/>
      <c r="AE1133" s="291"/>
      <c r="AF1133" s="291"/>
      <c r="AG1133" s="291"/>
      <c r="AH1133" s="291"/>
      <c r="AI1133" s="291"/>
      <c r="AJ1133" s="291"/>
      <c r="AK1133" s="291"/>
      <c r="AL1133" s="291"/>
      <c r="AM1133" s="291"/>
      <c r="AN1133" s="291"/>
      <c r="AO1133" s="291"/>
      <c r="AP1133" s="291"/>
      <c r="AQ1133" s="291"/>
      <c r="AR1133" s="291"/>
      <c r="AS1133" s="291"/>
      <c r="AT1133" s="291"/>
      <c r="AU1133" s="291"/>
      <c r="AV1133" s="291"/>
      <c r="AW1133" s="291"/>
      <c r="AX1133" s="291"/>
      <c r="AY1133" s="291"/>
      <c r="AZ1133" s="291"/>
      <c r="BA1133" s="291"/>
      <c r="BB1133" s="291"/>
      <c r="BC1133" s="291"/>
      <c r="BD1133" s="291"/>
      <c r="BE1133" s="291"/>
      <c r="BF1133" s="291"/>
      <c r="BG1133" s="291"/>
      <c r="BH1133" s="291"/>
      <c r="BI1133" s="291"/>
      <c r="BJ1133" s="291"/>
      <c r="BK1133" s="291"/>
      <c r="BL1133" s="291"/>
      <c r="BM1133" s="291"/>
      <c r="BN1133" s="291"/>
      <c r="BO1133" s="291"/>
      <c r="BP1133" s="291"/>
      <c r="BQ1133" s="291"/>
      <c r="BR1133" s="291"/>
      <c r="BS1133" s="291"/>
      <c r="BT1133" s="291"/>
      <c r="BU1133" s="291"/>
      <c r="BV1133" s="291"/>
      <c r="BW1133" s="291"/>
      <c r="BX1133" s="291"/>
      <c r="BY1133" s="291"/>
      <c r="BZ1133" s="291"/>
      <c r="CA1133" s="291"/>
      <c r="CB1133" s="291"/>
      <c r="CC1133" s="291"/>
      <c r="CD1133" s="291"/>
      <c r="CE1133" s="291"/>
      <c r="CF1133" s="291"/>
      <c r="CG1133" s="291"/>
      <c r="CH1133" s="291"/>
      <c r="CI1133" s="291"/>
      <c r="CJ1133" s="291"/>
      <c r="CK1133" s="291"/>
      <c r="CL1133" s="291"/>
      <c r="CM1133" s="291"/>
      <c r="CN1133" s="291"/>
      <c r="CO1133" s="291"/>
      <c r="CP1133" s="291"/>
      <c r="CQ1133" s="291"/>
      <c r="CR1133" s="291"/>
      <c r="CS1133" s="291"/>
      <c r="CT1133" s="291"/>
      <c r="CU1133" s="291"/>
      <c r="CV1133" s="291"/>
      <c r="CW1133" s="291"/>
      <c r="CX1133" s="291"/>
      <c r="CY1133" s="291"/>
      <c r="CZ1133" s="291"/>
      <c r="DA1133" s="291"/>
      <c r="DB1133" s="291"/>
      <c r="DC1133" s="291"/>
      <c r="DD1133" s="291"/>
      <c r="DE1133" s="291"/>
      <c r="DF1133" s="291"/>
      <c r="DG1133" s="291"/>
      <c r="DH1133" s="291"/>
      <c r="DI1133" s="291"/>
      <c r="DJ1133" s="291"/>
      <c r="DK1133" s="291"/>
      <c r="DL1133" s="291"/>
      <c r="DM1133" s="291"/>
      <c r="DN1133" s="291"/>
      <c r="DO1133" s="291"/>
      <c r="DP1133" s="291"/>
      <c r="DQ1133" s="291"/>
      <c r="DR1133" s="291"/>
      <c r="DS1133" s="291"/>
      <c r="DT1133" s="291"/>
      <c r="DU1133" s="291"/>
      <c r="DV1133" s="291"/>
      <c r="DW1133" s="291"/>
      <c r="DX1133" s="291"/>
      <c r="DY1133" s="291"/>
      <c r="DZ1133" s="291"/>
      <c r="EA1133" s="291"/>
      <c r="EB1133" s="291"/>
      <c r="EC1133" s="291"/>
      <c r="ED1133" s="291"/>
      <c r="EE1133" s="291"/>
      <c r="EF1133" s="291"/>
      <c r="EG1133" s="291"/>
      <c r="EH1133" s="291"/>
      <c r="EI1133" s="291"/>
      <c r="EJ1133" s="291"/>
      <c r="EK1133" s="291"/>
      <c r="EL1133" s="291"/>
      <c r="EM1133" s="291"/>
      <c r="EN1133" s="291"/>
      <c r="EO1133" s="291"/>
      <c r="EP1133" s="291"/>
      <c r="EQ1133" s="291"/>
      <c r="ER1133" s="291"/>
      <c r="ES1133" s="291"/>
      <c r="ET1133" s="291"/>
      <c r="EU1133" s="291"/>
      <c r="EV1133" s="291"/>
      <c r="EW1133" s="291"/>
      <c r="EX1133" s="291"/>
      <c r="EY1133" s="291"/>
      <c r="EZ1133" s="291"/>
      <c r="FA1133" s="291"/>
    </row>
    <row r="1134" spans="1:157" s="292" customFormat="1" ht="20.25" customHeight="1">
      <c r="A1134" s="291"/>
      <c r="H1134" s="437"/>
      <c r="I1134" s="437"/>
      <c r="J1134" s="437"/>
      <c r="K1134" s="437"/>
      <c r="N1134" s="438"/>
      <c r="O1134" s="291"/>
      <c r="P1134" s="291"/>
      <c r="Q1134" s="291"/>
      <c r="R1134" s="291"/>
      <c r="S1134" s="291"/>
      <c r="T1134" s="291"/>
      <c r="U1134" s="291"/>
      <c r="V1134" s="291"/>
      <c r="W1134" s="291"/>
      <c r="X1134" s="291"/>
      <c r="Y1134" s="291"/>
      <c r="Z1134" s="291"/>
      <c r="AA1134" s="291"/>
      <c r="AB1134" s="291"/>
      <c r="AC1134" s="291"/>
      <c r="AD1134" s="291"/>
      <c r="AE1134" s="291"/>
      <c r="AF1134" s="291"/>
      <c r="AG1134" s="291"/>
      <c r="AH1134" s="291"/>
      <c r="AI1134" s="291"/>
      <c r="AJ1134" s="291"/>
      <c r="AK1134" s="291"/>
      <c r="AL1134" s="291"/>
      <c r="AM1134" s="291"/>
      <c r="AN1134" s="291"/>
      <c r="AO1134" s="291"/>
      <c r="AP1134" s="291"/>
      <c r="AQ1134" s="291"/>
      <c r="AR1134" s="291"/>
      <c r="AS1134" s="291"/>
      <c r="AT1134" s="291"/>
      <c r="AU1134" s="291"/>
      <c r="AV1134" s="291"/>
      <c r="AW1134" s="291"/>
      <c r="AX1134" s="291"/>
      <c r="AY1134" s="291"/>
      <c r="AZ1134" s="291"/>
      <c r="BA1134" s="291"/>
      <c r="BB1134" s="291"/>
      <c r="BC1134" s="291"/>
      <c r="BD1134" s="291"/>
      <c r="BE1134" s="291"/>
      <c r="BF1134" s="291"/>
      <c r="BG1134" s="291"/>
      <c r="BH1134" s="291"/>
      <c r="BI1134" s="291"/>
      <c r="BJ1134" s="291"/>
      <c r="BK1134" s="291"/>
      <c r="BL1134" s="291"/>
      <c r="BM1134" s="291"/>
      <c r="BN1134" s="291"/>
      <c r="BO1134" s="291"/>
      <c r="BP1134" s="291"/>
      <c r="BQ1134" s="291"/>
      <c r="BR1134" s="291"/>
      <c r="BS1134" s="291"/>
      <c r="BT1134" s="291"/>
      <c r="BU1134" s="291"/>
      <c r="BV1134" s="291"/>
      <c r="BW1134" s="291"/>
      <c r="BX1134" s="291"/>
      <c r="BY1134" s="291"/>
      <c r="BZ1134" s="291"/>
      <c r="CA1134" s="291"/>
      <c r="CB1134" s="291"/>
      <c r="CC1134" s="291"/>
      <c r="CD1134" s="291"/>
      <c r="CE1134" s="291"/>
      <c r="CF1134" s="291"/>
      <c r="CG1134" s="291"/>
      <c r="CH1134" s="291"/>
      <c r="CI1134" s="291"/>
      <c r="CJ1134" s="291"/>
      <c r="CK1134" s="291"/>
      <c r="CL1134" s="291"/>
      <c r="CM1134" s="291"/>
      <c r="CN1134" s="291"/>
      <c r="CO1134" s="291"/>
      <c r="CP1134" s="291"/>
      <c r="CQ1134" s="291"/>
      <c r="CR1134" s="291"/>
      <c r="CS1134" s="291"/>
      <c r="CT1134" s="291"/>
      <c r="CU1134" s="291"/>
      <c r="CV1134" s="291"/>
      <c r="CW1134" s="291"/>
      <c r="CX1134" s="291"/>
      <c r="CY1134" s="291"/>
      <c r="CZ1134" s="291"/>
      <c r="DA1134" s="291"/>
      <c r="DB1134" s="291"/>
      <c r="DC1134" s="291"/>
      <c r="DD1134" s="291"/>
      <c r="DE1134" s="291"/>
      <c r="DF1134" s="291"/>
      <c r="DG1134" s="291"/>
      <c r="DH1134" s="291"/>
      <c r="DI1134" s="291"/>
      <c r="DJ1134" s="291"/>
      <c r="DK1134" s="291"/>
      <c r="DL1134" s="291"/>
      <c r="DM1134" s="291"/>
      <c r="DN1134" s="291"/>
      <c r="DO1134" s="291"/>
      <c r="DP1134" s="291"/>
      <c r="DQ1134" s="291"/>
      <c r="DR1134" s="291"/>
      <c r="DS1134" s="291"/>
      <c r="DT1134" s="291"/>
      <c r="DU1134" s="291"/>
      <c r="DV1134" s="291"/>
      <c r="DW1134" s="291"/>
      <c r="DX1134" s="291"/>
      <c r="DY1134" s="291"/>
      <c r="DZ1134" s="291"/>
      <c r="EA1134" s="291"/>
      <c r="EB1134" s="291"/>
      <c r="EC1134" s="291"/>
      <c r="ED1134" s="291"/>
      <c r="EE1134" s="291"/>
      <c r="EF1134" s="291"/>
      <c r="EG1134" s="291"/>
      <c r="EH1134" s="291"/>
      <c r="EI1134" s="291"/>
      <c r="EJ1134" s="291"/>
      <c r="EK1134" s="291"/>
      <c r="EL1134" s="291"/>
      <c r="EM1134" s="291"/>
      <c r="EN1134" s="291"/>
      <c r="EO1134" s="291"/>
      <c r="EP1134" s="291"/>
      <c r="EQ1134" s="291"/>
      <c r="ER1134" s="291"/>
      <c r="ES1134" s="291"/>
      <c r="ET1134" s="291"/>
      <c r="EU1134" s="291"/>
      <c r="EV1134" s="291"/>
      <c r="EW1134" s="291"/>
      <c r="EX1134" s="291"/>
      <c r="EY1134" s="291"/>
      <c r="EZ1134" s="291"/>
      <c r="FA1134" s="291"/>
    </row>
    <row r="1135" spans="1:157" s="292" customFormat="1" ht="20.25" customHeight="1">
      <c r="A1135" s="291"/>
      <c r="H1135" s="437"/>
      <c r="I1135" s="437"/>
      <c r="J1135" s="437"/>
      <c r="K1135" s="437"/>
      <c r="N1135" s="438"/>
      <c r="O1135" s="291"/>
      <c r="P1135" s="291"/>
      <c r="Q1135" s="291"/>
      <c r="R1135" s="291"/>
      <c r="S1135" s="291"/>
      <c r="T1135" s="291"/>
      <c r="U1135" s="291"/>
      <c r="V1135" s="291"/>
      <c r="W1135" s="291"/>
      <c r="X1135" s="291"/>
      <c r="Y1135" s="291"/>
      <c r="Z1135" s="291"/>
      <c r="AA1135" s="291"/>
      <c r="AB1135" s="291"/>
      <c r="AC1135" s="291"/>
      <c r="AD1135" s="291"/>
      <c r="AE1135" s="291"/>
      <c r="AF1135" s="291"/>
      <c r="AG1135" s="291"/>
      <c r="AH1135" s="291"/>
      <c r="AI1135" s="291"/>
      <c r="AJ1135" s="291"/>
      <c r="AK1135" s="291"/>
      <c r="AL1135" s="291"/>
      <c r="AM1135" s="291"/>
      <c r="AN1135" s="291"/>
      <c r="AO1135" s="291"/>
      <c r="AP1135" s="291"/>
      <c r="AQ1135" s="291"/>
      <c r="AR1135" s="291"/>
      <c r="AS1135" s="291"/>
      <c r="AT1135" s="291"/>
      <c r="AU1135" s="291"/>
      <c r="AV1135" s="291"/>
      <c r="AW1135" s="291"/>
      <c r="AX1135" s="291"/>
      <c r="AY1135" s="291"/>
      <c r="AZ1135" s="291"/>
      <c r="BA1135" s="291"/>
      <c r="BB1135" s="291"/>
      <c r="BC1135" s="291"/>
      <c r="BD1135" s="291"/>
      <c r="BE1135" s="291"/>
      <c r="BF1135" s="291"/>
      <c r="BG1135" s="291"/>
      <c r="BH1135" s="291"/>
      <c r="BI1135" s="291"/>
      <c r="BJ1135" s="291"/>
      <c r="BK1135" s="291"/>
      <c r="BL1135" s="291"/>
      <c r="BM1135" s="291"/>
      <c r="BN1135" s="291"/>
      <c r="BO1135" s="291"/>
      <c r="BP1135" s="291"/>
      <c r="BQ1135" s="291"/>
      <c r="BR1135" s="291"/>
      <c r="BS1135" s="291"/>
      <c r="BT1135" s="291"/>
      <c r="BU1135" s="291"/>
      <c r="BV1135" s="291"/>
      <c r="BW1135" s="291"/>
      <c r="BX1135" s="291"/>
      <c r="BY1135" s="291"/>
      <c r="BZ1135" s="291"/>
      <c r="CA1135" s="291"/>
      <c r="CB1135" s="291"/>
      <c r="CC1135" s="291"/>
      <c r="CD1135" s="291"/>
      <c r="CE1135" s="291"/>
      <c r="CF1135" s="291"/>
      <c r="CG1135" s="291"/>
      <c r="CH1135" s="291"/>
      <c r="CI1135" s="291"/>
      <c r="CJ1135" s="291"/>
      <c r="CK1135" s="291"/>
      <c r="CL1135" s="291"/>
      <c r="CM1135" s="291"/>
      <c r="CN1135" s="291"/>
      <c r="CO1135" s="291"/>
      <c r="CP1135" s="291"/>
      <c r="CQ1135" s="291"/>
      <c r="CR1135" s="291"/>
      <c r="CS1135" s="291"/>
      <c r="CT1135" s="291"/>
      <c r="CU1135" s="291"/>
      <c r="CV1135" s="291"/>
      <c r="CW1135" s="291"/>
      <c r="CX1135" s="291"/>
      <c r="CY1135" s="291"/>
      <c r="CZ1135" s="291"/>
      <c r="DA1135" s="291"/>
      <c r="DB1135" s="291"/>
      <c r="DC1135" s="291"/>
      <c r="DD1135" s="291"/>
      <c r="DE1135" s="291"/>
      <c r="DF1135" s="291"/>
      <c r="DG1135" s="291"/>
      <c r="DH1135" s="291"/>
      <c r="DI1135" s="291"/>
      <c r="DJ1135" s="291"/>
      <c r="DK1135" s="291"/>
      <c r="DL1135" s="291"/>
      <c r="DM1135" s="291"/>
      <c r="DN1135" s="291"/>
      <c r="DO1135" s="291"/>
      <c r="DP1135" s="291"/>
      <c r="DQ1135" s="291"/>
      <c r="DR1135" s="291"/>
      <c r="DS1135" s="291"/>
      <c r="DT1135" s="291"/>
      <c r="DU1135" s="291"/>
      <c r="DV1135" s="291"/>
      <c r="DW1135" s="291"/>
      <c r="DX1135" s="291"/>
      <c r="DY1135" s="291"/>
      <c r="DZ1135" s="291"/>
      <c r="EA1135" s="291"/>
      <c r="EB1135" s="291"/>
      <c r="EC1135" s="291"/>
      <c r="ED1135" s="291"/>
      <c r="EE1135" s="291"/>
      <c r="EF1135" s="291"/>
      <c r="EG1135" s="291"/>
      <c r="EH1135" s="291"/>
      <c r="EI1135" s="291"/>
      <c r="EJ1135" s="291"/>
      <c r="EK1135" s="291"/>
      <c r="EL1135" s="291"/>
      <c r="EM1135" s="291"/>
      <c r="EN1135" s="291"/>
      <c r="EO1135" s="291"/>
      <c r="EP1135" s="291"/>
      <c r="EQ1135" s="291"/>
      <c r="ER1135" s="291"/>
      <c r="ES1135" s="291"/>
      <c r="ET1135" s="291"/>
      <c r="EU1135" s="291"/>
      <c r="EV1135" s="291"/>
      <c r="EW1135" s="291"/>
      <c r="EX1135" s="291"/>
      <c r="EY1135" s="291"/>
      <c r="EZ1135" s="291"/>
      <c r="FA1135" s="291"/>
    </row>
    <row r="1136" spans="1:157" s="292" customFormat="1" ht="20.25" customHeight="1">
      <c r="A1136" s="291"/>
      <c r="H1136" s="437"/>
      <c r="I1136" s="437"/>
      <c r="J1136" s="437"/>
      <c r="K1136" s="437"/>
      <c r="N1136" s="438"/>
      <c r="O1136" s="291"/>
      <c r="P1136" s="291"/>
      <c r="Q1136" s="291"/>
      <c r="R1136" s="291"/>
      <c r="S1136" s="291"/>
      <c r="T1136" s="291"/>
      <c r="U1136" s="291"/>
      <c r="V1136" s="291"/>
      <c r="W1136" s="291"/>
      <c r="X1136" s="291"/>
      <c r="Y1136" s="291"/>
      <c r="Z1136" s="291"/>
      <c r="AA1136" s="291"/>
      <c r="AB1136" s="291"/>
      <c r="AC1136" s="291"/>
      <c r="AD1136" s="291"/>
      <c r="AE1136" s="291"/>
      <c r="AF1136" s="291"/>
      <c r="AG1136" s="291"/>
      <c r="AH1136" s="291"/>
      <c r="AI1136" s="291"/>
      <c r="AJ1136" s="291"/>
      <c r="AK1136" s="291"/>
      <c r="AL1136" s="291"/>
      <c r="AM1136" s="291"/>
      <c r="AN1136" s="291"/>
      <c r="AO1136" s="291"/>
      <c r="AP1136" s="291"/>
      <c r="AQ1136" s="291"/>
      <c r="AR1136" s="291"/>
      <c r="AS1136" s="291"/>
      <c r="AT1136" s="291"/>
      <c r="AU1136" s="291"/>
      <c r="AV1136" s="291"/>
      <c r="AW1136" s="291"/>
      <c r="AX1136" s="291"/>
      <c r="AY1136" s="291"/>
      <c r="AZ1136" s="291"/>
      <c r="BA1136" s="291"/>
      <c r="BB1136" s="291"/>
      <c r="BC1136" s="291"/>
      <c r="BD1136" s="291"/>
      <c r="BE1136" s="291"/>
      <c r="BF1136" s="291"/>
      <c r="BG1136" s="291"/>
      <c r="BH1136" s="291"/>
      <c r="BI1136" s="291"/>
      <c r="BJ1136" s="291"/>
      <c r="BK1136" s="291"/>
      <c r="BL1136" s="291"/>
      <c r="BM1136" s="291"/>
      <c r="BN1136" s="291"/>
      <c r="BO1136" s="291"/>
      <c r="BP1136" s="291"/>
      <c r="BQ1136" s="291"/>
      <c r="BR1136" s="291"/>
      <c r="BS1136" s="291"/>
      <c r="BT1136" s="291"/>
      <c r="BU1136" s="291"/>
      <c r="BV1136" s="291"/>
      <c r="BW1136" s="291"/>
      <c r="BX1136" s="291"/>
      <c r="BY1136" s="291"/>
      <c r="BZ1136" s="291"/>
      <c r="CA1136" s="291"/>
      <c r="CB1136" s="291"/>
      <c r="CC1136" s="291"/>
      <c r="CD1136" s="291"/>
      <c r="CE1136" s="291"/>
      <c r="CF1136" s="291"/>
      <c r="CG1136" s="291"/>
      <c r="CH1136" s="291"/>
      <c r="CI1136" s="291"/>
      <c r="CJ1136" s="291"/>
      <c r="CK1136" s="291"/>
      <c r="CL1136" s="291"/>
      <c r="CM1136" s="291"/>
      <c r="CN1136" s="291"/>
      <c r="CO1136" s="291"/>
      <c r="CP1136" s="291"/>
      <c r="CQ1136" s="291"/>
      <c r="CR1136" s="291"/>
      <c r="CS1136" s="291"/>
      <c r="CT1136" s="291"/>
      <c r="CU1136" s="291"/>
      <c r="CV1136" s="291"/>
      <c r="CW1136" s="291"/>
      <c r="CX1136" s="291"/>
      <c r="CY1136" s="291"/>
      <c r="CZ1136" s="291"/>
      <c r="DA1136" s="291"/>
      <c r="DB1136" s="291"/>
      <c r="DC1136" s="291"/>
      <c r="DD1136" s="291"/>
      <c r="DE1136" s="291"/>
      <c r="DF1136" s="291"/>
      <c r="DG1136" s="291"/>
      <c r="DH1136" s="291"/>
      <c r="DI1136" s="291"/>
      <c r="DJ1136" s="291"/>
      <c r="DK1136" s="291"/>
      <c r="DL1136" s="291"/>
      <c r="DM1136" s="291"/>
      <c r="DN1136" s="291"/>
      <c r="DO1136" s="291"/>
      <c r="DP1136" s="291"/>
      <c r="DQ1136" s="291"/>
      <c r="DR1136" s="291"/>
      <c r="DS1136" s="291"/>
      <c r="DT1136" s="291"/>
      <c r="DU1136" s="291"/>
      <c r="DV1136" s="291"/>
      <c r="DW1136" s="291"/>
      <c r="DX1136" s="291"/>
      <c r="DY1136" s="291"/>
      <c r="DZ1136" s="291"/>
      <c r="EA1136" s="291"/>
      <c r="EB1136" s="291"/>
      <c r="EC1136" s="291"/>
      <c r="ED1136" s="291"/>
      <c r="EE1136" s="291"/>
      <c r="EF1136" s="291"/>
      <c r="EG1136" s="291"/>
      <c r="EH1136" s="291"/>
      <c r="EI1136" s="291"/>
      <c r="EJ1136" s="291"/>
      <c r="EK1136" s="291"/>
      <c r="EL1136" s="291"/>
      <c r="EM1136" s="291"/>
      <c r="EN1136" s="291"/>
      <c r="EO1136" s="291"/>
      <c r="EP1136" s="291"/>
      <c r="EQ1136" s="291"/>
      <c r="ER1136" s="291"/>
      <c r="ES1136" s="291"/>
      <c r="ET1136" s="291"/>
      <c r="EU1136" s="291"/>
      <c r="EV1136" s="291"/>
      <c r="EW1136" s="291"/>
      <c r="EX1136" s="291"/>
      <c r="EY1136" s="291"/>
      <c r="EZ1136" s="291"/>
      <c r="FA1136" s="291"/>
    </row>
    <row r="1137" spans="1:157" s="292" customFormat="1" ht="20.25" customHeight="1">
      <c r="A1137" s="291"/>
      <c r="H1137" s="437"/>
      <c r="I1137" s="437"/>
      <c r="J1137" s="437"/>
      <c r="K1137" s="437"/>
      <c r="N1137" s="438"/>
      <c r="O1137" s="291"/>
      <c r="P1137" s="291"/>
      <c r="Q1137" s="291"/>
      <c r="R1137" s="291"/>
      <c r="S1137" s="291"/>
      <c r="T1137" s="291"/>
      <c r="U1137" s="291"/>
      <c r="V1137" s="291"/>
      <c r="W1137" s="291"/>
      <c r="X1137" s="291"/>
      <c r="Y1137" s="291"/>
      <c r="Z1137" s="291"/>
      <c r="AA1137" s="291"/>
      <c r="AB1137" s="291"/>
      <c r="AC1137" s="291"/>
      <c r="AD1137" s="291"/>
      <c r="AE1137" s="291"/>
      <c r="AF1137" s="291"/>
      <c r="AG1137" s="291"/>
      <c r="AH1137" s="291"/>
      <c r="AI1137" s="291"/>
      <c r="AJ1137" s="291"/>
      <c r="AK1137" s="291"/>
      <c r="AL1137" s="291"/>
      <c r="AM1137" s="291"/>
      <c r="AN1137" s="291"/>
      <c r="AO1137" s="291"/>
      <c r="AP1137" s="291"/>
      <c r="AQ1137" s="291"/>
      <c r="AR1137" s="291"/>
      <c r="AS1137" s="291"/>
      <c r="AT1137" s="291"/>
      <c r="AU1137" s="291"/>
      <c r="AV1137" s="291"/>
      <c r="AW1137" s="291"/>
      <c r="AX1137" s="291"/>
      <c r="AY1137" s="291"/>
      <c r="AZ1137" s="291"/>
      <c r="BA1137" s="291"/>
      <c r="BB1137" s="291"/>
      <c r="BC1137" s="291"/>
      <c r="BD1137" s="291"/>
      <c r="BE1137" s="291"/>
      <c r="BF1137" s="291"/>
      <c r="BG1137" s="291"/>
      <c r="BH1137" s="291"/>
      <c r="BI1137" s="291"/>
      <c r="BJ1137" s="291"/>
      <c r="BK1137" s="291"/>
      <c r="BL1137" s="291"/>
      <c r="BM1137" s="291"/>
      <c r="BN1137" s="291"/>
      <c r="BO1137" s="291"/>
      <c r="BP1137" s="291"/>
      <c r="BQ1137" s="291"/>
      <c r="BR1137" s="291"/>
      <c r="BS1137" s="291"/>
      <c r="BT1137" s="291"/>
      <c r="BU1137" s="291"/>
      <c r="BV1137" s="291"/>
      <c r="BW1137" s="291"/>
      <c r="BX1137" s="291"/>
      <c r="BY1137" s="291"/>
      <c r="BZ1137" s="291"/>
      <c r="CA1137" s="291"/>
      <c r="CB1137" s="291"/>
      <c r="CC1137" s="291"/>
      <c r="CD1137" s="291"/>
      <c r="CE1137" s="291"/>
      <c r="CF1137" s="291"/>
      <c r="CG1137" s="291"/>
      <c r="CH1137" s="291"/>
      <c r="CI1137" s="291"/>
      <c r="CJ1137" s="291"/>
      <c r="CK1137" s="291"/>
      <c r="CL1137" s="291"/>
      <c r="CM1137" s="291"/>
      <c r="CN1137" s="291"/>
      <c r="CO1137" s="291"/>
      <c r="CP1137" s="291"/>
      <c r="CQ1137" s="291"/>
      <c r="CR1137" s="291"/>
      <c r="CS1137" s="291"/>
      <c r="CT1137" s="291"/>
      <c r="CU1137" s="291"/>
      <c r="CV1137" s="291"/>
      <c r="CW1137" s="291"/>
      <c r="CX1137" s="291"/>
      <c r="CY1137" s="291"/>
      <c r="CZ1137" s="291"/>
      <c r="DA1137" s="291"/>
      <c r="DB1137" s="291"/>
      <c r="DC1137" s="291"/>
      <c r="DD1137" s="291"/>
      <c r="DE1137" s="291"/>
      <c r="DF1137" s="291"/>
      <c r="DG1137" s="291"/>
      <c r="DH1137" s="291"/>
      <c r="DI1137" s="291"/>
      <c r="DJ1137" s="291"/>
      <c r="DK1137" s="291"/>
      <c r="DL1137" s="291"/>
      <c r="DM1137" s="291"/>
      <c r="DN1137" s="291"/>
      <c r="DO1137" s="291"/>
      <c r="DP1137" s="291"/>
      <c r="DQ1137" s="291"/>
      <c r="DR1137" s="291"/>
      <c r="DS1137" s="291"/>
      <c r="DT1137" s="291"/>
      <c r="DU1137" s="291"/>
      <c r="DV1137" s="291"/>
      <c r="DW1137" s="291"/>
      <c r="DX1137" s="291"/>
      <c r="DY1137" s="291"/>
      <c r="DZ1137" s="291"/>
      <c r="EA1137" s="291"/>
      <c r="EB1137" s="291"/>
      <c r="EC1137" s="291"/>
      <c r="ED1137" s="291"/>
      <c r="EE1137" s="291"/>
      <c r="EF1137" s="291"/>
      <c r="EG1137" s="291"/>
      <c r="EH1137" s="291"/>
      <c r="EI1137" s="291"/>
      <c r="EJ1137" s="291"/>
      <c r="EK1137" s="291"/>
      <c r="EL1137" s="291"/>
      <c r="EM1137" s="291"/>
      <c r="EN1137" s="291"/>
      <c r="EO1137" s="291"/>
      <c r="EP1137" s="291"/>
      <c r="EQ1137" s="291"/>
      <c r="ER1137" s="291"/>
      <c r="ES1137" s="291"/>
      <c r="ET1137" s="291"/>
      <c r="EU1137" s="291"/>
      <c r="EV1137" s="291"/>
      <c r="EW1137" s="291"/>
      <c r="EX1137" s="291"/>
      <c r="EY1137" s="291"/>
      <c r="EZ1137" s="291"/>
      <c r="FA1137" s="291"/>
    </row>
    <row r="1138" spans="1:157" s="292" customFormat="1" ht="20.25" customHeight="1">
      <c r="A1138" s="291"/>
      <c r="H1138" s="437"/>
      <c r="I1138" s="437"/>
      <c r="J1138" s="437"/>
      <c r="K1138" s="437"/>
      <c r="N1138" s="438"/>
      <c r="O1138" s="291"/>
      <c r="P1138" s="291"/>
      <c r="Q1138" s="291"/>
      <c r="R1138" s="291"/>
      <c r="S1138" s="291"/>
      <c r="T1138" s="291"/>
      <c r="U1138" s="291"/>
      <c r="V1138" s="291"/>
      <c r="W1138" s="291"/>
      <c r="X1138" s="291"/>
      <c r="Y1138" s="291"/>
      <c r="Z1138" s="291"/>
      <c r="AA1138" s="291"/>
      <c r="AB1138" s="291"/>
      <c r="AC1138" s="291"/>
      <c r="AD1138" s="291"/>
      <c r="AE1138" s="291"/>
      <c r="AF1138" s="291"/>
      <c r="AG1138" s="291"/>
      <c r="AH1138" s="291"/>
      <c r="AI1138" s="291"/>
      <c r="AJ1138" s="291"/>
      <c r="AK1138" s="291"/>
      <c r="AL1138" s="291"/>
      <c r="AM1138" s="291"/>
      <c r="AN1138" s="291"/>
      <c r="AO1138" s="291"/>
      <c r="AP1138" s="291"/>
      <c r="AQ1138" s="291"/>
      <c r="AR1138" s="291"/>
      <c r="AS1138" s="291"/>
      <c r="AT1138" s="291"/>
      <c r="AU1138" s="291"/>
      <c r="AV1138" s="291"/>
      <c r="AW1138" s="291"/>
      <c r="AX1138" s="291"/>
      <c r="AY1138" s="291"/>
      <c r="AZ1138" s="291"/>
      <c r="BA1138" s="291"/>
      <c r="BB1138" s="291"/>
      <c r="BC1138" s="291"/>
      <c r="BD1138" s="291"/>
      <c r="BE1138" s="291"/>
      <c r="BF1138" s="291"/>
      <c r="BG1138" s="291"/>
      <c r="BH1138" s="291"/>
      <c r="BI1138" s="291"/>
      <c r="BJ1138" s="291"/>
      <c r="BK1138" s="291"/>
      <c r="BL1138" s="291"/>
      <c r="BM1138" s="291"/>
      <c r="BN1138" s="291"/>
      <c r="BO1138" s="291"/>
      <c r="BP1138" s="291"/>
      <c r="BQ1138" s="291"/>
      <c r="BR1138" s="291"/>
      <c r="BS1138" s="291"/>
      <c r="BT1138" s="291"/>
      <c r="BU1138" s="291"/>
      <c r="BV1138" s="291"/>
      <c r="BW1138" s="291"/>
      <c r="BX1138" s="291"/>
      <c r="BY1138" s="291"/>
      <c r="BZ1138" s="291"/>
      <c r="CA1138" s="291"/>
      <c r="CB1138" s="291"/>
      <c r="CC1138" s="291"/>
      <c r="CD1138" s="291"/>
      <c r="CE1138" s="291"/>
      <c r="CF1138" s="291"/>
      <c r="CG1138" s="291"/>
      <c r="CH1138" s="291"/>
      <c r="CI1138" s="291"/>
      <c r="CJ1138" s="291"/>
      <c r="CK1138" s="291"/>
      <c r="CL1138" s="291"/>
      <c r="CM1138" s="291"/>
      <c r="CN1138" s="291"/>
      <c r="CO1138" s="291"/>
      <c r="CP1138" s="291"/>
      <c r="CQ1138" s="291"/>
      <c r="CR1138" s="291"/>
      <c r="CS1138" s="291"/>
      <c r="CT1138" s="291"/>
      <c r="CU1138" s="291"/>
      <c r="CV1138" s="291"/>
      <c r="CW1138" s="291"/>
      <c r="CX1138" s="291"/>
      <c r="CY1138" s="291"/>
      <c r="CZ1138" s="291"/>
      <c r="DA1138" s="291"/>
      <c r="DB1138" s="291"/>
      <c r="DC1138" s="291"/>
      <c r="DD1138" s="291"/>
      <c r="DE1138" s="291"/>
      <c r="DF1138" s="291"/>
      <c r="DG1138" s="291"/>
      <c r="DH1138" s="291"/>
      <c r="DI1138" s="291"/>
      <c r="DJ1138" s="291"/>
      <c r="DK1138" s="291"/>
      <c r="DL1138" s="291"/>
      <c r="DM1138" s="291"/>
      <c r="DN1138" s="291"/>
      <c r="DO1138" s="291"/>
      <c r="DP1138" s="291"/>
      <c r="DQ1138" s="291"/>
      <c r="DR1138" s="291"/>
      <c r="DS1138" s="291"/>
      <c r="DT1138" s="291"/>
      <c r="DU1138" s="291"/>
      <c r="DV1138" s="291"/>
      <c r="DW1138" s="291"/>
      <c r="DX1138" s="291"/>
      <c r="DY1138" s="291"/>
      <c r="DZ1138" s="291"/>
      <c r="EA1138" s="291"/>
      <c r="EB1138" s="291"/>
      <c r="EC1138" s="291"/>
      <c r="ED1138" s="291"/>
      <c r="EE1138" s="291"/>
      <c r="EF1138" s="291"/>
      <c r="EG1138" s="291"/>
      <c r="EH1138" s="291"/>
      <c r="EI1138" s="291"/>
      <c r="EJ1138" s="291"/>
      <c r="EK1138" s="291"/>
      <c r="EL1138" s="291"/>
      <c r="EM1138" s="291"/>
      <c r="EN1138" s="291"/>
      <c r="EO1138" s="291"/>
      <c r="EP1138" s="291"/>
      <c r="EQ1138" s="291"/>
      <c r="ER1138" s="291"/>
      <c r="ES1138" s="291"/>
      <c r="ET1138" s="291"/>
      <c r="EU1138" s="291"/>
      <c r="EV1138" s="291"/>
      <c r="EW1138" s="291"/>
      <c r="EX1138" s="291"/>
      <c r="EY1138" s="291"/>
      <c r="EZ1138" s="291"/>
      <c r="FA1138" s="291"/>
    </row>
    <row r="1139" spans="1:157" s="292" customFormat="1" ht="20.25" customHeight="1">
      <c r="A1139" s="291"/>
      <c r="H1139" s="437"/>
      <c r="I1139" s="437"/>
      <c r="J1139" s="437"/>
      <c r="K1139" s="437"/>
      <c r="N1139" s="438"/>
      <c r="O1139" s="291"/>
      <c r="P1139" s="291"/>
      <c r="Q1139" s="291"/>
      <c r="R1139" s="291"/>
      <c r="S1139" s="291"/>
      <c r="T1139" s="291"/>
      <c r="U1139" s="291"/>
      <c r="V1139" s="291"/>
      <c r="W1139" s="291"/>
      <c r="X1139" s="291"/>
      <c r="Y1139" s="291"/>
      <c r="Z1139" s="291"/>
      <c r="AA1139" s="291"/>
      <c r="AB1139" s="291"/>
      <c r="AC1139" s="291"/>
      <c r="AD1139" s="291"/>
      <c r="AE1139" s="291"/>
      <c r="AF1139" s="291"/>
      <c r="AG1139" s="291"/>
      <c r="AH1139" s="291"/>
      <c r="AI1139" s="291"/>
      <c r="AJ1139" s="291"/>
      <c r="AK1139" s="291"/>
      <c r="AL1139" s="291"/>
      <c r="AM1139" s="291"/>
      <c r="AN1139" s="291"/>
      <c r="AO1139" s="291"/>
      <c r="AP1139" s="291"/>
      <c r="AQ1139" s="291"/>
      <c r="AR1139" s="291"/>
      <c r="AS1139" s="291"/>
      <c r="AT1139" s="291"/>
      <c r="AU1139" s="291"/>
      <c r="AV1139" s="291"/>
      <c r="AW1139" s="291"/>
      <c r="AX1139" s="291"/>
      <c r="AY1139" s="291"/>
      <c r="AZ1139" s="291"/>
      <c r="BA1139" s="291"/>
      <c r="BB1139" s="291"/>
      <c r="BC1139" s="291"/>
      <c r="BD1139" s="291"/>
      <c r="BE1139" s="291"/>
      <c r="BF1139" s="291"/>
      <c r="BG1139" s="291"/>
      <c r="BH1139" s="291"/>
      <c r="BI1139" s="291"/>
      <c r="BJ1139" s="291"/>
      <c r="BK1139" s="291"/>
      <c r="BL1139" s="291"/>
      <c r="BM1139" s="291"/>
      <c r="BN1139" s="291"/>
      <c r="BO1139" s="291"/>
      <c r="BP1139" s="291"/>
      <c r="BQ1139" s="291"/>
      <c r="BR1139" s="291"/>
      <c r="BS1139" s="291"/>
      <c r="BT1139" s="291"/>
      <c r="BU1139" s="291"/>
      <c r="BV1139" s="291"/>
      <c r="BW1139" s="291"/>
      <c r="BX1139" s="291"/>
      <c r="BY1139" s="291"/>
      <c r="BZ1139" s="291"/>
      <c r="CA1139" s="291"/>
      <c r="CB1139" s="291"/>
      <c r="CC1139" s="291"/>
      <c r="CD1139" s="291"/>
      <c r="CE1139" s="291"/>
      <c r="CF1139" s="291"/>
      <c r="CG1139" s="291"/>
      <c r="CH1139" s="291"/>
      <c r="CI1139" s="291"/>
      <c r="CJ1139" s="291"/>
      <c r="CK1139" s="291"/>
      <c r="CL1139" s="291"/>
      <c r="CM1139" s="291"/>
      <c r="CN1139" s="291"/>
      <c r="CO1139" s="291"/>
      <c r="CP1139" s="291"/>
      <c r="CQ1139" s="291"/>
      <c r="CR1139" s="291"/>
      <c r="CS1139" s="291"/>
      <c r="CT1139" s="291"/>
      <c r="CU1139" s="291"/>
      <c r="CV1139" s="291"/>
      <c r="CW1139" s="291"/>
      <c r="CX1139" s="291"/>
      <c r="CY1139" s="291"/>
      <c r="CZ1139" s="291"/>
      <c r="DA1139" s="291"/>
      <c r="DB1139" s="291"/>
      <c r="DC1139" s="291"/>
      <c r="DD1139" s="291"/>
      <c r="DE1139" s="291"/>
      <c r="DF1139" s="291"/>
      <c r="DG1139" s="291"/>
      <c r="DH1139" s="291"/>
      <c r="DI1139" s="291"/>
      <c r="DJ1139" s="291"/>
      <c r="DK1139" s="291"/>
      <c r="DL1139" s="291"/>
      <c r="DM1139" s="291"/>
      <c r="DN1139" s="291"/>
      <c r="DO1139" s="291"/>
      <c r="DP1139" s="291"/>
      <c r="DQ1139" s="291"/>
      <c r="DR1139" s="291"/>
      <c r="DS1139" s="291"/>
      <c r="DT1139" s="291"/>
      <c r="DU1139" s="291"/>
      <c r="DV1139" s="291"/>
      <c r="DW1139" s="291"/>
      <c r="DX1139" s="291"/>
      <c r="DY1139" s="291"/>
      <c r="DZ1139" s="291"/>
      <c r="EA1139" s="291"/>
      <c r="EB1139" s="291"/>
      <c r="EC1139" s="291"/>
      <c r="ED1139" s="291"/>
      <c r="EE1139" s="291"/>
      <c r="EF1139" s="291"/>
      <c r="EG1139" s="291"/>
      <c r="EH1139" s="291"/>
      <c r="EI1139" s="291"/>
      <c r="EJ1139" s="291"/>
      <c r="EK1139" s="291"/>
      <c r="EL1139" s="291"/>
      <c r="EM1139" s="291"/>
      <c r="EN1139" s="291"/>
      <c r="EO1139" s="291"/>
      <c r="EP1139" s="291"/>
      <c r="EQ1139" s="291"/>
      <c r="ER1139" s="291"/>
      <c r="ES1139" s="291"/>
      <c r="ET1139" s="291"/>
      <c r="EU1139" s="291"/>
      <c r="EV1139" s="291"/>
      <c r="EW1139" s="291"/>
      <c r="EX1139" s="291"/>
      <c r="EY1139" s="291"/>
      <c r="EZ1139" s="291"/>
      <c r="FA1139" s="291"/>
    </row>
    <row r="1140" spans="1:157" s="292" customFormat="1" ht="20.25" customHeight="1">
      <c r="A1140" s="291"/>
      <c r="H1140" s="437"/>
      <c r="I1140" s="437"/>
      <c r="J1140" s="437"/>
      <c r="K1140" s="437"/>
      <c r="N1140" s="438"/>
      <c r="O1140" s="291"/>
      <c r="P1140" s="291"/>
      <c r="Q1140" s="291"/>
      <c r="R1140" s="291"/>
      <c r="S1140" s="291"/>
      <c r="T1140" s="291"/>
      <c r="U1140" s="291"/>
      <c r="V1140" s="291"/>
      <c r="W1140" s="291"/>
      <c r="X1140" s="291"/>
      <c r="Y1140" s="291"/>
      <c r="Z1140" s="291"/>
      <c r="AA1140" s="291"/>
      <c r="AB1140" s="291"/>
      <c r="AC1140" s="291"/>
      <c r="AD1140" s="291"/>
      <c r="AE1140" s="291"/>
      <c r="AF1140" s="291"/>
      <c r="AG1140" s="291"/>
      <c r="AH1140" s="291"/>
      <c r="AI1140" s="291"/>
      <c r="AJ1140" s="291"/>
      <c r="AK1140" s="291"/>
      <c r="AL1140" s="291"/>
      <c r="AM1140" s="291"/>
      <c r="AN1140" s="291"/>
      <c r="AO1140" s="291"/>
      <c r="AP1140" s="291"/>
      <c r="AQ1140" s="291"/>
      <c r="AR1140" s="291"/>
      <c r="AS1140" s="291"/>
      <c r="AT1140" s="291"/>
      <c r="AU1140" s="291"/>
      <c r="AV1140" s="291"/>
      <c r="AW1140" s="291"/>
      <c r="AX1140" s="291"/>
      <c r="AY1140" s="291"/>
      <c r="AZ1140" s="291"/>
      <c r="BA1140" s="291"/>
      <c r="BB1140" s="291"/>
      <c r="BC1140" s="291"/>
      <c r="BD1140" s="291"/>
      <c r="BE1140" s="291"/>
      <c r="BF1140" s="291"/>
      <c r="BG1140" s="291"/>
      <c r="BH1140" s="291"/>
      <c r="BI1140" s="291"/>
      <c r="BJ1140" s="291"/>
      <c r="BK1140" s="291"/>
      <c r="BL1140" s="291"/>
      <c r="BM1140" s="291"/>
      <c r="BN1140" s="291"/>
      <c r="BO1140" s="291"/>
      <c r="BP1140" s="291"/>
      <c r="BQ1140" s="291"/>
      <c r="BR1140" s="291"/>
      <c r="BS1140" s="291"/>
      <c r="BT1140" s="291"/>
      <c r="BU1140" s="291"/>
      <c r="BV1140" s="291"/>
      <c r="BW1140" s="291"/>
      <c r="BX1140" s="291"/>
      <c r="BY1140" s="291"/>
      <c r="BZ1140" s="291"/>
      <c r="CA1140" s="291"/>
      <c r="CB1140" s="291"/>
      <c r="CC1140" s="291"/>
      <c r="CD1140" s="291"/>
      <c r="CE1140" s="291"/>
      <c r="CF1140" s="291"/>
      <c r="CG1140" s="291"/>
      <c r="CH1140" s="291"/>
      <c r="CI1140" s="291"/>
      <c r="CJ1140" s="291"/>
      <c r="CK1140" s="291"/>
      <c r="CL1140" s="291"/>
      <c r="CM1140" s="291"/>
      <c r="CN1140" s="291"/>
      <c r="CO1140" s="291"/>
      <c r="CP1140" s="291"/>
      <c r="CQ1140" s="291"/>
      <c r="CR1140" s="291"/>
      <c r="CS1140" s="291"/>
      <c r="CT1140" s="291"/>
      <c r="CU1140" s="291"/>
      <c r="CV1140" s="291"/>
      <c r="CW1140" s="291"/>
      <c r="CX1140" s="291"/>
      <c r="CY1140" s="291"/>
      <c r="CZ1140" s="291"/>
      <c r="DA1140" s="291"/>
      <c r="DB1140" s="291"/>
      <c r="DC1140" s="291"/>
      <c r="DD1140" s="291"/>
      <c r="DE1140" s="291"/>
      <c r="DF1140" s="291"/>
      <c r="DG1140" s="291"/>
      <c r="DH1140" s="291"/>
      <c r="DI1140" s="291"/>
      <c r="DJ1140" s="291"/>
      <c r="DK1140" s="291"/>
      <c r="DL1140" s="291"/>
      <c r="DM1140" s="291"/>
      <c r="DN1140" s="291"/>
      <c r="DO1140" s="291"/>
      <c r="DP1140" s="291"/>
      <c r="DQ1140" s="291"/>
      <c r="DR1140" s="291"/>
      <c r="DS1140" s="291"/>
      <c r="DT1140" s="291"/>
      <c r="DU1140" s="291"/>
      <c r="DV1140" s="291"/>
      <c r="DW1140" s="291"/>
      <c r="DX1140" s="291"/>
      <c r="DY1140" s="291"/>
      <c r="DZ1140" s="291"/>
      <c r="EA1140" s="291"/>
      <c r="EB1140" s="291"/>
      <c r="EC1140" s="291"/>
      <c r="ED1140" s="291"/>
      <c r="EE1140" s="291"/>
      <c r="EF1140" s="291"/>
      <c r="EG1140" s="291"/>
      <c r="EH1140" s="291"/>
      <c r="EI1140" s="291"/>
      <c r="EJ1140" s="291"/>
      <c r="EK1140" s="291"/>
      <c r="EL1140" s="291"/>
      <c r="EM1140" s="291"/>
      <c r="EN1140" s="291"/>
      <c r="EO1140" s="291"/>
      <c r="EP1140" s="291"/>
      <c r="EQ1140" s="291"/>
      <c r="ER1140" s="291"/>
      <c r="ES1140" s="291"/>
      <c r="ET1140" s="291"/>
      <c r="EU1140" s="291"/>
      <c r="EV1140" s="291"/>
      <c r="EW1140" s="291"/>
      <c r="EX1140" s="291"/>
      <c r="EY1140" s="291"/>
      <c r="EZ1140" s="291"/>
      <c r="FA1140" s="291"/>
    </row>
    <row r="1141" spans="1:157" s="292" customFormat="1" ht="20.25" customHeight="1">
      <c r="A1141" s="291"/>
      <c r="H1141" s="437"/>
      <c r="I1141" s="437"/>
      <c r="J1141" s="437"/>
      <c r="K1141" s="437"/>
      <c r="N1141" s="438"/>
      <c r="O1141" s="291"/>
      <c r="P1141" s="291"/>
      <c r="Q1141" s="291"/>
      <c r="R1141" s="291"/>
      <c r="S1141" s="291"/>
      <c r="T1141" s="291"/>
      <c r="U1141" s="291"/>
      <c r="V1141" s="291"/>
      <c r="W1141" s="291"/>
      <c r="X1141" s="291"/>
      <c r="Y1141" s="291"/>
      <c r="Z1141" s="291"/>
      <c r="AA1141" s="291"/>
      <c r="AB1141" s="291"/>
      <c r="AC1141" s="291"/>
      <c r="AD1141" s="291"/>
      <c r="AE1141" s="291"/>
      <c r="AF1141" s="291"/>
      <c r="AG1141" s="291"/>
      <c r="AH1141" s="291"/>
      <c r="AI1141" s="291"/>
      <c r="AJ1141" s="291"/>
      <c r="AK1141" s="291"/>
      <c r="AL1141" s="291"/>
      <c r="AM1141" s="291"/>
      <c r="AN1141" s="291"/>
      <c r="AO1141" s="291"/>
      <c r="AP1141" s="291"/>
      <c r="AQ1141" s="291"/>
      <c r="AR1141" s="291"/>
      <c r="AS1141" s="291"/>
      <c r="AT1141" s="291"/>
      <c r="AU1141" s="291"/>
      <c r="AV1141" s="291"/>
      <c r="AW1141" s="291"/>
      <c r="AX1141" s="291"/>
      <c r="AY1141" s="291"/>
      <c r="AZ1141" s="291"/>
      <c r="BA1141" s="291"/>
      <c r="BB1141" s="291"/>
      <c r="BC1141" s="291"/>
      <c r="BD1141" s="291"/>
      <c r="BE1141" s="291"/>
      <c r="BF1141" s="291"/>
      <c r="BG1141" s="291"/>
      <c r="BH1141" s="291"/>
      <c r="BI1141" s="291"/>
      <c r="BJ1141" s="291"/>
      <c r="BK1141" s="291"/>
      <c r="BL1141" s="291"/>
      <c r="BM1141" s="291"/>
      <c r="BN1141" s="291"/>
      <c r="BO1141" s="291"/>
      <c r="BP1141" s="291"/>
      <c r="BQ1141" s="291"/>
      <c r="BR1141" s="291"/>
      <c r="BS1141" s="291"/>
      <c r="BT1141" s="291"/>
      <c r="BU1141" s="291"/>
      <c r="BV1141" s="291"/>
      <c r="BW1141" s="291"/>
      <c r="BX1141" s="291"/>
      <c r="BY1141" s="291"/>
      <c r="BZ1141" s="291"/>
      <c r="CA1141" s="291"/>
      <c r="CB1141" s="291"/>
      <c r="CC1141" s="291"/>
      <c r="CD1141" s="291"/>
      <c r="CE1141" s="291"/>
      <c r="CF1141" s="291"/>
      <c r="CG1141" s="291"/>
      <c r="CH1141" s="291"/>
      <c r="CI1141" s="291"/>
      <c r="CJ1141" s="291"/>
      <c r="CK1141" s="291"/>
      <c r="CL1141" s="291"/>
      <c r="CM1141" s="291"/>
      <c r="CN1141" s="291"/>
      <c r="CO1141" s="291"/>
      <c r="CP1141" s="291"/>
      <c r="CQ1141" s="291"/>
      <c r="CR1141" s="291"/>
      <c r="CS1141" s="291"/>
      <c r="CT1141" s="291"/>
      <c r="CU1141" s="291"/>
      <c r="CV1141" s="291"/>
      <c r="CW1141" s="291"/>
      <c r="CX1141" s="291"/>
      <c r="CY1141" s="291"/>
      <c r="CZ1141" s="291"/>
      <c r="DA1141" s="291"/>
      <c r="DB1141" s="291"/>
      <c r="DC1141" s="291"/>
      <c r="DD1141" s="291"/>
      <c r="DE1141" s="291"/>
      <c r="DF1141" s="291"/>
      <c r="DG1141" s="291"/>
      <c r="DH1141" s="291"/>
      <c r="DI1141" s="291"/>
      <c r="DJ1141" s="291"/>
      <c r="DK1141" s="291"/>
      <c r="DL1141" s="291"/>
      <c r="DM1141" s="291"/>
      <c r="DN1141" s="291"/>
      <c r="DO1141" s="291"/>
      <c r="DP1141" s="291"/>
      <c r="DQ1141" s="291"/>
      <c r="DR1141" s="291"/>
      <c r="DS1141" s="291"/>
      <c r="DT1141" s="291"/>
      <c r="DU1141" s="291"/>
      <c r="DV1141" s="291"/>
      <c r="DW1141" s="291"/>
      <c r="DX1141" s="291"/>
      <c r="DY1141" s="291"/>
      <c r="DZ1141" s="291"/>
      <c r="EA1141" s="291"/>
      <c r="EB1141" s="291"/>
      <c r="EC1141" s="291"/>
      <c r="ED1141" s="291"/>
      <c r="EE1141" s="291"/>
      <c r="EF1141" s="291"/>
      <c r="EG1141" s="291"/>
      <c r="EH1141" s="291"/>
      <c r="EI1141" s="291"/>
      <c r="EJ1141" s="291"/>
      <c r="EK1141" s="291"/>
      <c r="EL1141" s="291"/>
      <c r="EM1141" s="291"/>
      <c r="EN1141" s="291"/>
      <c r="EO1141" s="291"/>
      <c r="EP1141" s="291"/>
      <c r="EQ1141" s="291"/>
      <c r="ER1141" s="291"/>
      <c r="ES1141" s="291"/>
      <c r="ET1141" s="291"/>
      <c r="EU1141" s="291"/>
      <c r="EV1141" s="291"/>
      <c r="EW1141" s="291"/>
      <c r="EX1141" s="291"/>
      <c r="EY1141" s="291"/>
      <c r="EZ1141" s="291"/>
      <c r="FA1141" s="291"/>
    </row>
    <row r="1142" spans="1:157" s="292" customFormat="1" ht="20.25" customHeight="1">
      <c r="A1142" s="291"/>
      <c r="H1142" s="437"/>
      <c r="I1142" s="437"/>
      <c r="J1142" s="437"/>
      <c r="K1142" s="437"/>
      <c r="N1142" s="438"/>
      <c r="O1142" s="291"/>
      <c r="P1142" s="291"/>
      <c r="Q1142" s="291"/>
      <c r="R1142" s="291"/>
      <c r="S1142" s="291"/>
      <c r="T1142" s="291"/>
      <c r="U1142" s="291"/>
      <c r="V1142" s="291"/>
      <c r="W1142" s="291"/>
      <c r="X1142" s="291"/>
      <c r="Y1142" s="291"/>
      <c r="Z1142" s="291"/>
      <c r="AA1142" s="291"/>
      <c r="AB1142" s="291"/>
      <c r="AC1142" s="291"/>
      <c r="AD1142" s="291"/>
      <c r="AE1142" s="291"/>
      <c r="AF1142" s="291"/>
      <c r="AG1142" s="291"/>
      <c r="AH1142" s="291"/>
      <c r="AI1142" s="291"/>
      <c r="AJ1142" s="291"/>
      <c r="AK1142" s="291"/>
      <c r="AL1142" s="291"/>
      <c r="AM1142" s="291"/>
      <c r="AN1142" s="291"/>
      <c r="AO1142" s="291"/>
      <c r="AP1142" s="291"/>
      <c r="AQ1142" s="291"/>
      <c r="AR1142" s="291"/>
      <c r="AS1142" s="291"/>
      <c r="AT1142" s="291"/>
      <c r="AU1142" s="291"/>
      <c r="AV1142" s="291"/>
      <c r="AW1142" s="291"/>
      <c r="AX1142" s="291"/>
      <c r="AY1142" s="291"/>
      <c r="AZ1142" s="291"/>
      <c r="BA1142" s="291"/>
      <c r="BB1142" s="291"/>
      <c r="BC1142" s="291"/>
      <c r="BD1142" s="291"/>
      <c r="BE1142" s="291"/>
      <c r="BF1142" s="291"/>
      <c r="BG1142" s="291"/>
      <c r="BH1142" s="291"/>
      <c r="BI1142" s="291"/>
      <c r="BJ1142" s="291"/>
      <c r="BK1142" s="291"/>
      <c r="BL1142" s="291"/>
      <c r="BM1142" s="291"/>
      <c r="BN1142" s="291"/>
      <c r="BO1142" s="291"/>
      <c r="BP1142" s="291"/>
      <c r="BQ1142" s="291"/>
      <c r="BR1142" s="291"/>
      <c r="BS1142" s="291"/>
      <c r="BT1142" s="291"/>
      <c r="BU1142" s="291"/>
      <c r="BV1142" s="291"/>
      <c r="BW1142" s="291"/>
      <c r="BX1142" s="291"/>
      <c r="BY1142" s="291"/>
      <c r="BZ1142" s="291"/>
      <c r="CA1142" s="291"/>
      <c r="CB1142" s="291"/>
      <c r="CC1142" s="291"/>
      <c r="CD1142" s="291"/>
      <c r="CE1142" s="291"/>
      <c r="CF1142" s="291"/>
      <c r="CG1142" s="291"/>
      <c r="CH1142" s="291"/>
      <c r="CI1142" s="291"/>
      <c r="CJ1142" s="291"/>
      <c r="CK1142" s="291"/>
      <c r="CL1142" s="291"/>
      <c r="CM1142" s="291"/>
      <c r="CN1142" s="291"/>
      <c r="CO1142" s="291"/>
      <c r="CP1142" s="291"/>
      <c r="CQ1142" s="291"/>
      <c r="CR1142" s="291"/>
      <c r="CS1142" s="291"/>
      <c r="CT1142" s="291"/>
      <c r="CU1142" s="291"/>
      <c r="CV1142" s="291"/>
      <c r="CW1142" s="291"/>
      <c r="CX1142" s="291"/>
      <c r="CY1142" s="291"/>
      <c r="CZ1142" s="291"/>
      <c r="DA1142" s="291"/>
      <c r="DB1142" s="291"/>
      <c r="DC1142" s="291"/>
      <c r="DD1142" s="291"/>
      <c r="DE1142" s="291"/>
      <c r="DF1142" s="291"/>
      <c r="DG1142" s="291"/>
      <c r="DH1142" s="291"/>
      <c r="DI1142" s="291"/>
      <c r="DJ1142" s="291"/>
      <c r="DK1142" s="291"/>
      <c r="DL1142" s="291"/>
      <c r="DM1142" s="291"/>
      <c r="DN1142" s="291"/>
      <c r="DO1142" s="291"/>
      <c r="DP1142" s="291"/>
      <c r="DQ1142" s="291"/>
      <c r="DR1142" s="291"/>
      <c r="DS1142" s="291"/>
      <c r="DT1142" s="291"/>
      <c r="DU1142" s="291"/>
      <c r="DV1142" s="291"/>
      <c r="DW1142" s="291"/>
      <c r="DX1142" s="291"/>
      <c r="DY1142" s="291"/>
      <c r="DZ1142" s="291"/>
      <c r="EA1142" s="291"/>
      <c r="EB1142" s="291"/>
      <c r="EC1142" s="291"/>
      <c r="ED1142" s="291"/>
      <c r="EE1142" s="291"/>
      <c r="EF1142" s="291"/>
      <c r="EG1142" s="291"/>
      <c r="EH1142" s="291"/>
      <c r="EI1142" s="291"/>
      <c r="EJ1142" s="291"/>
      <c r="EK1142" s="291"/>
      <c r="EL1142" s="291"/>
      <c r="EM1142" s="291"/>
      <c r="EN1142" s="291"/>
      <c r="EO1142" s="291"/>
      <c r="EP1142" s="291"/>
      <c r="EQ1142" s="291"/>
      <c r="ER1142" s="291"/>
      <c r="ES1142" s="291"/>
      <c r="ET1142" s="291"/>
      <c r="EU1142" s="291"/>
      <c r="EV1142" s="291"/>
      <c r="EW1142" s="291"/>
      <c r="EX1142" s="291"/>
      <c r="EY1142" s="291"/>
      <c r="EZ1142" s="291"/>
      <c r="FA1142" s="291"/>
    </row>
    <row r="1143" spans="1:157" s="292" customFormat="1" ht="20.25" customHeight="1">
      <c r="A1143" s="291"/>
      <c r="H1143" s="437"/>
      <c r="I1143" s="437"/>
      <c r="J1143" s="437"/>
      <c r="K1143" s="437"/>
      <c r="N1143" s="438"/>
      <c r="O1143" s="291"/>
      <c r="P1143" s="291"/>
      <c r="Q1143" s="291"/>
      <c r="R1143" s="291"/>
      <c r="S1143" s="291"/>
      <c r="T1143" s="291"/>
      <c r="U1143" s="291"/>
      <c r="V1143" s="291"/>
      <c r="W1143" s="291"/>
      <c r="X1143" s="291"/>
      <c r="Y1143" s="291"/>
      <c r="Z1143" s="291"/>
      <c r="AA1143" s="291"/>
      <c r="AB1143" s="291"/>
      <c r="AC1143" s="291"/>
      <c r="AD1143" s="291"/>
      <c r="AE1143" s="291"/>
      <c r="AF1143" s="291"/>
      <c r="AG1143" s="291"/>
      <c r="AH1143" s="291"/>
      <c r="AI1143" s="291"/>
      <c r="AJ1143" s="291"/>
      <c r="AK1143" s="291"/>
      <c r="AL1143" s="291"/>
      <c r="AM1143" s="291"/>
      <c r="AN1143" s="291"/>
      <c r="AO1143" s="291"/>
      <c r="AP1143" s="291"/>
      <c r="AQ1143" s="291"/>
      <c r="AR1143" s="291"/>
      <c r="AS1143" s="291"/>
      <c r="AT1143" s="291"/>
      <c r="AU1143" s="291"/>
      <c r="AV1143" s="291"/>
      <c r="AW1143" s="291"/>
      <c r="AX1143" s="291"/>
      <c r="AY1143" s="291"/>
      <c r="AZ1143" s="291"/>
      <c r="BA1143" s="291"/>
      <c r="BB1143" s="291"/>
      <c r="BC1143" s="291"/>
      <c r="BD1143" s="291"/>
      <c r="BE1143" s="291"/>
      <c r="BF1143" s="291"/>
      <c r="BG1143" s="291"/>
      <c r="BH1143" s="291"/>
      <c r="BI1143" s="291"/>
      <c r="BJ1143" s="291"/>
      <c r="BK1143" s="291"/>
      <c r="BL1143" s="291"/>
      <c r="BM1143" s="291"/>
      <c r="BN1143" s="291"/>
      <c r="BO1143" s="291"/>
      <c r="BP1143" s="291"/>
      <c r="BQ1143" s="291"/>
      <c r="BR1143" s="291"/>
      <c r="BS1143" s="291"/>
      <c r="BT1143" s="291"/>
      <c r="BU1143" s="291"/>
      <c r="BV1143" s="291"/>
      <c r="BW1143" s="291"/>
      <c r="BX1143" s="291"/>
      <c r="BY1143" s="291"/>
      <c r="BZ1143" s="291"/>
      <c r="CA1143" s="291"/>
      <c r="CB1143" s="291"/>
      <c r="CC1143" s="291"/>
      <c r="CD1143" s="291"/>
      <c r="CE1143" s="291"/>
      <c r="CF1143" s="291"/>
      <c r="CG1143" s="291"/>
      <c r="CH1143" s="291"/>
      <c r="CI1143" s="291"/>
      <c r="CJ1143" s="291"/>
      <c r="CK1143" s="291"/>
      <c r="CL1143" s="291"/>
      <c r="CM1143" s="291"/>
      <c r="CN1143" s="291"/>
      <c r="CO1143" s="291"/>
      <c r="CP1143" s="291"/>
      <c r="CQ1143" s="291"/>
      <c r="CR1143" s="291"/>
      <c r="CS1143" s="291"/>
      <c r="CT1143" s="291"/>
      <c r="CU1143" s="291"/>
      <c r="CV1143" s="291"/>
      <c r="CW1143" s="291"/>
      <c r="CX1143" s="291"/>
      <c r="CY1143" s="291"/>
      <c r="CZ1143" s="291"/>
      <c r="DA1143" s="291"/>
      <c r="DB1143" s="291"/>
      <c r="DC1143" s="291"/>
      <c r="DD1143" s="291"/>
      <c r="DE1143" s="291"/>
      <c r="DF1143" s="291"/>
      <c r="DG1143" s="291"/>
      <c r="DH1143" s="291"/>
      <c r="DI1143" s="291"/>
      <c r="DJ1143" s="291"/>
      <c r="DK1143" s="291"/>
      <c r="DL1143" s="291"/>
      <c r="DM1143" s="291"/>
      <c r="DN1143" s="291"/>
      <c r="DO1143" s="291"/>
      <c r="DP1143" s="291"/>
      <c r="DQ1143" s="291"/>
      <c r="DR1143" s="291"/>
      <c r="DS1143" s="291"/>
      <c r="DT1143" s="291"/>
      <c r="DU1143" s="291"/>
      <c r="DV1143" s="291"/>
      <c r="DW1143" s="291"/>
      <c r="DX1143" s="291"/>
      <c r="DY1143" s="291"/>
      <c r="DZ1143" s="291"/>
      <c r="EA1143" s="291"/>
      <c r="EB1143" s="291"/>
      <c r="EC1143" s="291"/>
      <c r="ED1143" s="291"/>
      <c r="EE1143" s="291"/>
      <c r="EF1143" s="291"/>
      <c r="EG1143" s="291"/>
      <c r="EH1143" s="291"/>
      <c r="EI1143" s="291"/>
      <c r="EJ1143" s="291"/>
      <c r="EK1143" s="291"/>
      <c r="EL1143" s="291"/>
      <c r="EM1143" s="291"/>
      <c r="EN1143" s="291"/>
      <c r="EO1143" s="291"/>
      <c r="EP1143" s="291"/>
      <c r="EQ1143" s="291"/>
      <c r="ER1143" s="291"/>
      <c r="ES1143" s="291"/>
      <c r="ET1143" s="291"/>
      <c r="EU1143" s="291"/>
      <c r="EV1143" s="291"/>
      <c r="EW1143" s="291"/>
      <c r="EX1143" s="291"/>
      <c r="EY1143" s="291"/>
      <c r="EZ1143" s="291"/>
      <c r="FA1143" s="291"/>
    </row>
    <row r="1144" spans="1:157" s="292" customFormat="1" ht="20.25" customHeight="1">
      <c r="A1144" s="291"/>
      <c r="H1144" s="437"/>
      <c r="I1144" s="437"/>
      <c r="J1144" s="437"/>
      <c r="K1144" s="437"/>
      <c r="N1144" s="438"/>
      <c r="O1144" s="291"/>
      <c r="P1144" s="291"/>
      <c r="Q1144" s="291"/>
      <c r="R1144" s="291"/>
      <c r="S1144" s="291"/>
      <c r="T1144" s="291"/>
      <c r="U1144" s="291"/>
      <c r="V1144" s="291"/>
      <c r="W1144" s="291"/>
      <c r="X1144" s="291"/>
      <c r="Y1144" s="291"/>
      <c r="Z1144" s="291"/>
      <c r="AA1144" s="291"/>
      <c r="AB1144" s="291"/>
      <c r="AC1144" s="291"/>
      <c r="AD1144" s="291"/>
      <c r="AE1144" s="291"/>
      <c r="AF1144" s="291"/>
      <c r="AG1144" s="291"/>
      <c r="AH1144" s="291"/>
      <c r="AI1144" s="291"/>
      <c r="AJ1144" s="291"/>
      <c r="AK1144" s="291"/>
      <c r="AL1144" s="291"/>
      <c r="AM1144" s="291"/>
      <c r="AN1144" s="291"/>
      <c r="AO1144" s="291"/>
      <c r="AP1144" s="291"/>
      <c r="AQ1144" s="291"/>
      <c r="AR1144" s="291"/>
      <c r="AS1144" s="291"/>
      <c r="AT1144" s="291"/>
      <c r="AU1144" s="291"/>
      <c r="AV1144" s="291"/>
      <c r="AW1144" s="291"/>
      <c r="AX1144" s="291"/>
      <c r="AY1144" s="291"/>
      <c r="AZ1144" s="291"/>
      <c r="BA1144" s="291"/>
      <c r="BB1144" s="291"/>
      <c r="BC1144" s="291"/>
      <c r="BD1144" s="291"/>
      <c r="BE1144" s="291"/>
      <c r="BF1144" s="291"/>
      <c r="BG1144" s="291"/>
      <c r="BH1144" s="291"/>
      <c r="BI1144" s="291"/>
      <c r="BJ1144" s="291"/>
      <c r="BK1144" s="291"/>
      <c r="BL1144" s="291"/>
      <c r="BM1144" s="291"/>
      <c r="BN1144" s="291"/>
      <c r="BO1144" s="291"/>
      <c r="BP1144" s="291"/>
      <c r="BQ1144" s="291"/>
      <c r="BR1144" s="291"/>
      <c r="BS1144" s="291"/>
      <c r="BT1144" s="291"/>
      <c r="BU1144" s="291"/>
      <c r="BV1144" s="291"/>
      <c r="BW1144" s="291"/>
      <c r="BX1144" s="291"/>
      <c r="BY1144" s="291"/>
      <c r="BZ1144" s="291"/>
      <c r="CA1144" s="291"/>
      <c r="CB1144" s="291"/>
      <c r="CC1144" s="291"/>
      <c r="CD1144" s="291"/>
      <c r="CE1144" s="291"/>
      <c r="CF1144" s="291"/>
      <c r="CG1144" s="291"/>
      <c r="CH1144" s="291"/>
      <c r="CI1144" s="291"/>
      <c r="CJ1144" s="291"/>
      <c r="CK1144" s="291"/>
      <c r="CL1144" s="291"/>
      <c r="CM1144" s="291"/>
      <c r="CN1144" s="291"/>
      <c r="CO1144" s="291"/>
      <c r="CP1144" s="291"/>
      <c r="CQ1144" s="291"/>
      <c r="CR1144" s="291"/>
      <c r="CS1144" s="291"/>
      <c r="CT1144" s="291"/>
      <c r="CU1144" s="291"/>
      <c r="CV1144" s="291"/>
      <c r="CW1144" s="291"/>
      <c r="CX1144" s="291"/>
      <c r="CY1144" s="291"/>
      <c r="CZ1144" s="291"/>
      <c r="DA1144" s="291"/>
      <c r="DB1144" s="291"/>
      <c r="DC1144" s="291"/>
      <c r="DD1144" s="291"/>
      <c r="DE1144" s="291"/>
      <c r="DF1144" s="291"/>
      <c r="DG1144" s="291"/>
      <c r="DH1144" s="291"/>
      <c r="DI1144" s="291"/>
      <c r="DJ1144" s="291"/>
      <c r="DK1144" s="291"/>
      <c r="DL1144" s="291"/>
      <c r="DM1144" s="291"/>
      <c r="DN1144" s="291"/>
      <c r="DO1144" s="291"/>
      <c r="DP1144" s="291"/>
      <c r="DQ1144" s="291"/>
      <c r="DR1144" s="291"/>
      <c r="DS1144" s="291"/>
      <c r="DT1144" s="291"/>
      <c r="DU1144" s="291"/>
      <c r="DV1144" s="291"/>
      <c r="DW1144" s="291"/>
      <c r="DX1144" s="291"/>
      <c r="DY1144" s="291"/>
      <c r="DZ1144" s="291"/>
      <c r="EA1144" s="291"/>
      <c r="EB1144" s="291"/>
      <c r="EC1144" s="291"/>
      <c r="ED1144" s="291"/>
      <c r="EE1144" s="291"/>
      <c r="EF1144" s="291"/>
      <c r="EG1144" s="291"/>
      <c r="EH1144" s="291"/>
      <c r="EI1144" s="291"/>
      <c r="EJ1144" s="291"/>
      <c r="EK1144" s="291"/>
      <c r="EL1144" s="291"/>
      <c r="EM1144" s="291"/>
      <c r="EN1144" s="291"/>
      <c r="EO1144" s="291"/>
      <c r="EP1144" s="291"/>
      <c r="EQ1144" s="291"/>
      <c r="ER1144" s="291"/>
      <c r="ES1144" s="291"/>
      <c r="ET1144" s="291"/>
      <c r="EU1144" s="291"/>
      <c r="EV1144" s="291"/>
      <c r="EW1144" s="291"/>
      <c r="EX1144" s="291"/>
      <c r="EY1144" s="291"/>
      <c r="EZ1144" s="291"/>
      <c r="FA1144" s="291"/>
    </row>
    <row r="1145" spans="1:157" s="292" customFormat="1" ht="20.25" customHeight="1">
      <c r="A1145" s="291"/>
      <c r="H1145" s="437"/>
      <c r="I1145" s="437"/>
      <c r="J1145" s="437"/>
      <c r="K1145" s="437"/>
      <c r="N1145" s="438"/>
      <c r="O1145" s="291"/>
      <c r="P1145" s="291"/>
      <c r="Q1145" s="291"/>
      <c r="R1145" s="291"/>
      <c r="S1145" s="291"/>
      <c r="T1145" s="291"/>
      <c r="U1145" s="291"/>
      <c r="V1145" s="291"/>
      <c r="W1145" s="291"/>
      <c r="X1145" s="291"/>
      <c r="Y1145" s="291"/>
      <c r="Z1145" s="291"/>
      <c r="AA1145" s="291"/>
      <c r="AB1145" s="291"/>
      <c r="AC1145" s="291"/>
      <c r="AD1145" s="291"/>
      <c r="AE1145" s="291"/>
      <c r="AF1145" s="291"/>
      <c r="AG1145" s="291"/>
      <c r="AH1145" s="291"/>
      <c r="AI1145" s="291"/>
      <c r="AJ1145" s="291"/>
      <c r="AK1145" s="291"/>
      <c r="AL1145" s="291"/>
      <c r="AM1145" s="291"/>
      <c r="AN1145" s="291"/>
      <c r="AO1145" s="291"/>
      <c r="AP1145" s="291"/>
      <c r="AQ1145" s="291"/>
      <c r="AR1145" s="291"/>
      <c r="AS1145" s="291"/>
      <c r="AT1145" s="291"/>
      <c r="AU1145" s="291"/>
      <c r="AV1145" s="291"/>
      <c r="AW1145" s="291"/>
      <c r="AX1145" s="291"/>
      <c r="AY1145" s="291"/>
      <c r="AZ1145" s="291"/>
      <c r="BA1145" s="291"/>
      <c r="BB1145" s="291"/>
      <c r="BC1145" s="291"/>
      <c r="BD1145" s="291"/>
      <c r="BE1145" s="291"/>
      <c r="BF1145" s="291"/>
      <c r="BG1145" s="291"/>
      <c r="BH1145" s="291"/>
      <c r="BI1145" s="291"/>
      <c r="BJ1145" s="291"/>
      <c r="BK1145" s="291"/>
      <c r="BL1145" s="291"/>
      <c r="BM1145" s="291"/>
      <c r="BN1145" s="291"/>
      <c r="BO1145" s="291"/>
      <c r="BP1145" s="291"/>
      <c r="BQ1145" s="291"/>
      <c r="BR1145" s="291"/>
      <c r="BS1145" s="291"/>
      <c r="BT1145" s="291"/>
      <c r="BU1145" s="291"/>
      <c r="BV1145" s="291"/>
      <c r="BW1145" s="291"/>
      <c r="BX1145" s="291"/>
      <c r="BY1145" s="291"/>
      <c r="BZ1145" s="291"/>
      <c r="CA1145" s="291"/>
      <c r="CB1145" s="291"/>
      <c r="CC1145" s="291"/>
      <c r="CD1145" s="291"/>
      <c r="CE1145" s="291"/>
      <c r="CF1145" s="291"/>
      <c r="CG1145" s="291"/>
      <c r="CH1145" s="291"/>
      <c r="CI1145" s="291"/>
      <c r="CJ1145" s="291"/>
      <c r="CK1145" s="291"/>
      <c r="CL1145" s="291"/>
      <c r="CM1145" s="291"/>
      <c r="CN1145" s="291"/>
      <c r="CO1145" s="291"/>
      <c r="CP1145" s="291"/>
      <c r="CQ1145" s="291"/>
      <c r="CR1145" s="291"/>
      <c r="CS1145" s="291"/>
      <c r="CT1145" s="291"/>
      <c r="CU1145" s="291"/>
      <c r="CV1145" s="291"/>
      <c r="CW1145" s="291"/>
      <c r="CX1145" s="291"/>
      <c r="CY1145" s="291"/>
      <c r="CZ1145" s="291"/>
      <c r="DA1145" s="291"/>
      <c r="DB1145" s="291"/>
      <c r="DC1145" s="291"/>
      <c r="DD1145" s="291"/>
      <c r="DE1145" s="291"/>
      <c r="DF1145" s="291"/>
      <c r="DG1145" s="291"/>
      <c r="DH1145" s="291"/>
      <c r="DI1145" s="291"/>
      <c r="DJ1145" s="291"/>
      <c r="DK1145" s="291"/>
      <c r="DL1145" s="291"/>
      <c r="DM1145" s="291"/>
      <c r="DN1145" s="291"/>
      <c r="DO1145" s="291"/>
      <c r="DP1145" s="291"/>
      <c r="DQ1145" s="291"/>
      <c r="DR1145" s="291"/>
      <c r="DS1145" s="291"/>
      <c r="DT1145" s="291"/>
      <c r="DU1145" s="291"/>
      <c r="DV1145" s="291"/>
      <c r="DW1145" s="291"/>
      <c r="DX1145" s="291"/>
      <c r="DY1145" s="291"/>
      <c r="DZ1145" s="291"/>
      <c r="EA1145" s="291"/>
      <c r="EB1145" s="291"/>
      <c r="EC1145" s="291"/>
      <c r="ED1145" s="291"/>
      <c r="EE1145" s="291"/>
      <c r="EF1145" s="291"/>
      <c r="EG1145" s="291"/>
      <c r="EH1145" s="291"/>
      <c r="EI1145" s="291"/>
      <c r="EJ1145" s="291"/>
      <c r="EK1145" s="291"/>
      <c r="EL1145" s="291"/>
      <c r="EM1145" s="291"/>
      <c r="EN1145" s="291"/>
      <c r="EO1145" s="291"/>
      <c r="EP1145" s="291"/>
      <c r="EQ1145" s="291"/>
      <c r="ER1145" s="291"/>
      <c r="ES1145" s="291"/>
      <c r="ET1145" s="291"/>
      <c r="EU1145" s="291"/>
      <c r="EV1145" s="291"/>
      <c r="EW1145" s="291"/>
      <c r="EX1145" s="291"/>
      <c r="EY1145" s="291"/>
      <c r="EZ1145" s="291"/>
      <c r="FA1145" s="291"/>
    </row>
    <row r="1146" spans="1:157" s="292" customFormat="1" ht="20.25" customHeight="1">
      <c r="A1146" s="291"/>
      <c r="H1146" s="437"/>
      <c r="I1146" s="437"/>
      <c r="J1146" s="437"/>
      <c r="K1146" s="437"/>
      <c r="N1146" s="438"/>
      <c r="O1146" s="291"/>
      <c r="P1146" s="291"/>
      <c r="Q1146" s="291"/>
      <c r="R1146" s="291"/>
      <c r="S1146" s="291"/>
      <c r="T1146" s="291"/>
      <c r="U1146" s="291"/>
      <c r="V1146" s="291"/>
      <c r="W1146" s="291"/>
      <c r="X1146" s="291"/>
      <c r="Y1146" s="291"/>
      <c r="Z1146" s="291"/>
      <c r="AA1146" s="291"/>
      <c r="AB1146" s="291"/>
      <c r="AC1146" s="291"/>
      <c r="AD1146" s="291"/>
      <c r="AE1146" s="291"/>
      <c r="AF1146" s="291"/>
      <c r="AG1146" s="291"/>
      <c r="AH1146" s="291"/>
      <c r="AI1146" s="291"/>
      <c r="AJ1146" s="291"/>
      <c r="AK1146" s="291"/>
      <c r="AL1146" s="291"/>
      <c r="AM1146" s="291"/>
      <c r="AN1146" s="291"/>
      <c r="AO1146" s="291"/>
      <c r="AP1146" s="291"/>
      <c r="AQ1146" s="291"/>
      <c r="AR1146" s="291"/>
      <c r="AS1146" s="291"/>
      <c r="AT1146" s="291"/>
      <c r="AU1146" s="291"/>
      <c r="AV1146" s="291"/>
      <c r="AW1146" s="291"/>
      <c r="AX1146" s="291"/>
      <c r="AY1146" s="291"/>
      <c r="AZ1146" s="291"/>
      <c r="BA1146" s="291"/>
      <c r="BB1146" s="291"/>
      <c r="BC1146" s="291"/>
      <c r="BD1146" s="291"/>
      <c r="BE1146" s="291"/>
      <c r="BF1146" s="291"/>
      <c r="BG1146" s="291"/>
      <c r="BH1146" s="291"/>
      <c r="BI1146" s="291"/>
      <c r="BJ1146" s="291"/>
      <c r="BK1146" s="291"/>
      <c r="BL1146" s="291"/>
      <c r="BM1146" s="291"/>
      <c r="BN1146" s="291"/>
      <c r="BO1146" s="291"/>
      <c r="BP1146" s="291"/>
      <c r="BQ1146" s="291"/>
      <c r="BR1146" s="291"/>
      <c r="BS1146" s="291"/>
      <c r="BT1146" s="291"/>
      <c r="BU1146" s="291"/>
      <c r="BV1146" s="291"/>
      <c r="BW1146" s="291"/>
      <c r="BX1146" s="291"/>
      <c r="BY1146" s="291"/>
      <c r="BZ1146" s="291"/>
      <c r="CA1146" s="291"/>
      <c r="CB1146" s="291"/>
      <c r="CC1146" s="291"/>
      <c r="CD1146" s="291"/>
      <c r="CE1146" s="291"/>
      <c r="CF1146" s="291"/>
      <c r="CG1146" s="291"/>
      <c r="CH1146" s="291"/>
      <c r="CI1146" s="291"/>
      <c r="CJ1146" s="291"/>
      <c r="CK1146" s="291"/>
      <c r="CL1146" s="291"/>
      <c r="CM1146" s="291"/>
      <c r="CN1146" s="291"/>
      <c r="CO1146" s="291"/>
      <c r="CP1146" s="291"/>
      <c r="CQ1146" s="291"/>
      <c r="CR1146" s="291"/>
      <c r="CS1146" s="291"/>
      <c r="CT1146" s="291"/>
      <c r="CU1146" s="291"/>
      <c r="CV1146" s="291"/>
      <c r="CW1146" s="291"/>
      <c r="CX1146" s="291"/>
      <c r="CY1146" s="291"/>
      <c r="CZ1146" s="291"/>
      <c r="DA1146" s="291"/>
      <c r="DB1146" s="291"/>
      <c r="DC1146" s="291"/>
      <c r="DD1146" s="291"/>
      <c r="DE1146" s="291"/>
      <c r="DF1146" s="291"/>
      <c r="DG1146" s="291"/>
      <c r="DH1146" s="291"/>
      <c r="DI1146" s="291"/>
      <c r="DJ1146" s="291"/>
      <c r="DK1146" s="291"/>
      <c r="DL1146" s="291"/>
      <c r="DM1146" s="291"/>
      <c r="DN1146" s="291"/>
      <c r="DO1146" s="291"/>
      <c r="DP1146" s="291"/>
      <c r="DQ1146" s="291"/>
      <c r="DR1146" s="291"/>
      <c r="DS1146" s="291"/>
      <c r="DT1146" s="291"/>
      <c r="DU1146" s="291"/>
      <c r="DV1146" s="291"/>
      <c r="DW1146" s="291"/>
      <c r="DX1146" s="291"/>
      <c r="DY1146" s="291"/>
      <c r="DZ1146" s="291"/>
      <c r="EA1146" s="291"/>
      <c r="EB1146" s="291"/>
      <c r="EC1146" s="291"/>
      <c r="ED1146" s="291"/>
      <c r="EE1146" s="291"/>
      <c r="EF1146" s="291"/>
      <c r="EG1146" s="291"/>
      <c r="EH1146" s="291"/>
      <c r="EI1146" s="291"/>
      <c r="EJ1146" s="291"/>
      <c r="EK1146" s="291"/>
      <c r="EL1146" s="291"/>
      <c r="EM1146" s="291"/>
      <c r="EN1146" s="291"/>
      <c r="EO1146" s="291"/>
      <c r="EP1146" s="291"/>
      <c r="EQ1146" s="291"/>
      <c r="ER1146" s="291"/>
      <c r="ES1146" s="291"/>
      <c r="ET1146" s="291"/>
      <c r="EU1146" s="291"/>
      <c r="EV1146" s="291"/>
      <c r="EW1146" s="291"/>
      <c r="EX1146" s="291"/>
      <c r="EY1146" s="291"/>
      <c r="EZ1146" s="291"/>
      <c r="FA1146" s="291"/>
    </row>
    <row r="1147" spans="1:157" s="292" customFormat="1" ht="20.25" customHeight="1">
      <c r="A1147" s="291"/>
      <c r="H1147" s="437"/>
      <c r="I1147" s="437"/>
      <c r="J1147" s="437"/>
      <c r="K1147" s="437"/>
      <c r="N1147" s="438"/>
      <c r="O1147" s="291"/>
      <c r="P1147" s="291"/>
      <c r="Q1147" s="291"/>
      <c r="R1147" s="291"/>
      <c r="S1147" s="291"/>
      <c r="T1147" s="291"/>
      <c r="U1147" s="291"/>
      <c r="V1147" s="291"/>
      <c r="W1147" s="291"/>
      <c r="X1147" s="291"/>
      <c r="Y1147" s="291"/>
      <c r="Z1147" s="291"/>
      <c r="AA1147" s="291"/>
      <c r="AB1147" s="291"/>
      <c r="AC1147" s="291"/>
      <c r="AD1147" s="291"/>
      <c r="AE1147" s="291"/>
      <c r="AF1147" s="291"/>
      <c r="AG1147" s="291"/>
      <c r="AH1147" s="291"/>
      <c r="AI1147" s="291"/>
      <c r="AJ1147" s="291"/>
      <c r="AK1147" s="291"/>
      <c r="AL1147" s="291"/>
      <c r="AM1147" s="291"/>
      <c r="AN1147" s="291"/>
      <c r="AO1147" s="291"/>
      <c r="AP1147" s="291"/>
      <c r="AQ1147" s="291"/>
      <c r="AR1147" s="291"/>
      <c r="AS1147" s="291"/>
      <c r="AT1147" s="291"/>
      <c r="AU1147" s="291"/>
      <c r="AV1147" s="291"/>
      <c r="AW1147" s="291"/>
      <c r="AX1147" s="291"/>
      <c r="AY1147" s="291"/>
      <c r="AZ1147" s="291"/>
      <c r="BA1147" s="291"/>
      <c r="BB1147" s="291"/>
      <c r="BC1147" s="291"/>
      <c r="BD1147" s="291"/>
      <c r="BE1147" s="291"/>
      <c r="BF1147" s="291"/>
      <c r="BG1147" s="291"/>
      <c r="BH1147" s="291"/>
      <c r="BI1147" s="291"/>
      <c r="BJ1147" s="291"/>
      <c r="BK1147" s="291"/>
      <c r="BL1147" s="291"/>
      <c r="BM1147" s="291"/>
      <c r="BN1147" s="291"/>
      <c r="BO1147" s="291"/>
      <c r="BP1147" s="291"/>
      <c r="BQ1147" s="291"/>
      <c r="BR1147" s="291"/>
      <c r="BS1147" s="291"/>
      <c r="BT1147" s="291"/>
      <c r="BU1147" s="291"/>
      <c r="BV1147" s="291"/>
      <c r="BW1147" s="291"/>
      <c r="BX1147" s="291"/>
      <c r="BY1147" s="291"/>
      <c r="BZ1147" s="291"/>
      <c r="CA1147" s="291"/>
      <c r="CB1147" s="291"/>
      <c r="CC1147" s="291"/>
      <c r="CD1147" s="291"/>
      <c r="CE1147" s="291"/>
      <c r="CF1147" s="291"/>
      <c r="CG1147" s="291"/>
      <c r="CH1147" s="291"/>
      <c r="CI1147" s="291"/>
      <c r="CJ1147" s="291"/>
      <c r="CK1147" s="291"/>
      <c r="CL1147" s="291"/>
      <c r="CM1147" s="291"/>
      <c r="CN1147" s="291"/>
      <c r="CO1147" s="291"/>
      <c r="CP1147" s="291"/>
      <c r="CQ1147" s="291"/>
      <c r="CR1147" s="291"/>
      <c r="CS1147" s="291"/>
      <c r="CT1147" s="291"/>
      <c r="CU1147" s="291"/>
      <c r="CV1147" s="291"/>
      <c r="CW1147" s="291"/>
      <c r="CX1147" s="291"/>
      <c r="CY1147" s="291"/>
      <c r="CZ1147" s="291"/>
      <c r="DA1147" s="291"/>
      <c r="DB1147" s="291"/>
      <c r="DC1147" s="291"/>
      <c r="DD1147" s="291"/>
      <c r="DE1147" s="291"/>
      <c r="DF1147" s="291"/>
      <c r="DG1147" s="291"/>
      <c r="DH1147" s="291"/>
      <c r="DI1147" s="291"/>
      <c r="DJ1147" s="291"/>
      <c r="DK1147" s="291"/>
      <c r="DL1147" s="291"/>
      <c r="DM1147" s="291"/>
      <c r="DN1147" s="291"/>
      <c r="DO1147" s="291"/>
      <c r="DP1147" s="291"/>
      <c r="DQ1147" s="291"/>
      <c r="DR1147" s="291"/>
      <c r="DS1147" s="291"/>
      <c r="DT1147" s="291"/>
      <c r="DU1147" s="291"/>
      <c r="DV1147" s="291"/>
      <c r="DW1147" s="291"/>
      <c r="DX1147" s="291"/>
      <c r="DY1147" s="291"/>
      <c r="DZ1147" s="291"/>
      <c r="EA1147" s="291"/>
      <c r="EB1147" s="291"/>
      <c r="EC1147" s="291"/>
      <c r="ED1147" s="291"/>
      <c r="EE1147" s="291"/>
      <c r="EF1147" s="291"/>
      <c r="EG1147" s="291"/>
      <c r="EH1147" s="291"/>
      <c r="EI1147" s="291"/>
      <c r="EJ1147" s="291"/>
      <c r="EK1147" s="291"/>
      <c r="EL1147" s="291"/>
      <c r="EM1147" s="291"/>
      <c r="EN1147" s="291"/>
      <c r="EO1147" s="291"/>
      <c r="EP1147" s="291"/>
      <c r="EQ1147" s="291"/>
      <c r="ER1147" s="291"/>
      <c r="ES1147" s="291"/>
      <c r="ET1147" s="291"/>
      <c r="EU1147" s="291"/>
      <c r="EV1147" s="291"/>
      <c r="EW1147" s="291"/>
      <c r="EX1147" s="291"/>
      <c r="EY1147" s="291"/>
      <c r="EZ1147" s="291"/>
      <c r="FA1147" s="291"/>
    </row>
    <row r="1148" spans="1:157" s="292" customFormat="1" ht="20.25" customHeight="1">
      <c r="A1148" s="291"/>
      <c r="H1148" s="437"/>
      <c r="I1148" s="437"/>
      <c r="J1148" s="437"/>
      <c r="K1148" s="437"/>
      <c r="N1148" s="438"/>
      <c r="O1148" s="291"/>
      <c r="P1148" s="291"/>
      <c r="Q1148" s="291"/>
      <c r="R1148" s="291"/>
      <c r="S1148" s="291"/>
      <c r="T1148" s="291"/>
      <c r="U1148" s="291"/>
      <c r="V1148" s="291"/>
      <c r="W1148" s="291"/>
      <c r="X1148" s="291"/>
      <c r="Y1148" s="291"/>
      <c r="Z1148" s="291"/>
      <c r="AA1148" s="291"/>
      <c r="AB1148" s="291"/>
      <c r="AC1148" s="291"/>
      <c r="AD1148" s="291"/>
      <c r="AE1148" s="291"/>
      <c r="AF1148" s="291"/>
      <c r="AG1148" s="291"/>
      <c r="AH1148" s="291"/>
      <c r="AI1148" s="291"/>
      <c r="AJ1148" s="291"/>
      <c r="AK1148" s="291"/>
      <c r="AL1148" s="291"/>
      <c r="AM1148" s="291"/>
      <c r="AN1148" s="291"/>
      <c r="AO1148" s="291"/>
      <c r="AP1148" s="291"/>
      <c r="AQ1148" s="291"/>
      <c r="AR1148" s="291"/>
      <c r="AS1148" s="291"/>
      <c r="AT1148" s="291"/>
      <c r="AU1148" s="291"/>
      <c r="AV1148" s="291"/>
      <c r="AW1148" s="291"/>
      <c r="AX1148" s="291"/>
      <c r="AY1148" s="291"/>
      <c r="AZ1148" s="291"/>
      <c r="BA1148" s="291"/>
      <c r="BB1148" s="291"/>
      <c r="BC1148" s="291"/>
      <c r="BD1148" s="291"/>
      <c r="BE1148" s="291"/>
      <c r="BF1148" s="291"/>
      <c r="BG1148" s="291"/>
      <c r="BH1148" s="291"/>
      <c r="BI1148" s="291"/>
      <c r="BJ1148" s="291"/>
      <c r="BK1148" s="291"/>
      <c r="BL1148" s="291"/>
      <c r="BM1148" s="291"/>
      <c r="BN1148" s="291"/>
      <c r="BO1148" s="291"/>
      <c r="BP1148" s="291"/>
      <c r="BQ1148" s="291"/>
      <c r="BR1148" s="291"/>
      <c r="BS1148" s="291"/>
      <c r="BT1148" s="291"/>
      <c r="BU1148" s="291"/>
      <c r="BV1148" s="291"/>
      <c r="BW1148" s="291"/>
      <c r="BX1148" s="291"/>
      <c r="BY1148" s="291"/>
      <c r="BZ1148" s="291"/>
      <c r="CA1148" s="291"/>
      <c r="CB1148" s="291"/>
      <c r="CC1148" s="291"/>
      <c r="CD1148" s="291"/>
      <c r="CE1148" s="291"/>
      <c r="CF1148" s="291"/>
      <c r="CG1148" s="291"/>
      <c r="CH1148" s="291"/>
      <c r="CI1148" s="291"/>
      <c r="CJ1148" s="291"/>
      <c r="CK1148" s="291"/>
      <c r="CL1148" s="291"/>
      <c r="CM1148" s="291"/>
      <c r="CN1148" s="291"/>
      <c r="CO1148" s="291"/>
      <c r="CP1148" s="291"/>
      <c r="CQ1148" s="291"/>
      <c r="CR1148" s="291"/>
      <c r="CS1148" s="291"/>
      <c r="CT1148" s="291"/>
      <c r="CU1148" s="291"/>
      <c r="CV1148" s="291"/>
      <c r="CW1148" s="291"/>
      <c r="CX1148" s="291"/>
      <c r="CY1148" s="291"/>
      <c r="CZ1148" s="291"/>
      <c r="DA1148" s="291"/>
      <c r="DB1148" s="291"/>
      <c r="DC1148" s="291"/>
      <c r="DD1148" s="291"/>
      <c r="DE1148" s="291"/>
      <c r="DF1148" s="291"/>
      <c r="DG1148" s="291"/>
      <c r="DH1148" s="291"/>
      <c r="DI1148" s="291"/>
      <c r="DJ1148" s="291"/>
      <c r="DK1148" s="291"/>
      <c r="DL1148" s="291"/>
      <c r="DM1148" s="291"/>
      <c r="DN1148" s="291"/>
      <c r="DO1148" s="291"/>
      <c r="DP1148" s="291"/>
      <c r="DQ1148" s="291"/>
      <c r="DR1148" s="291"/>
      <c r="DS1148" s="291"/>
      <c r="DT1148" s="291"/>
      <c r="DU1148" s="291"/>
      <c r="DV1148" s="291"/>
      <c r="DW1148" s="291"/>
      <c r="DX1148" s="291"/>
      <c r="DY1148" s="291"/>
      <c r="DZ1148" s="291"/>
      <c r="EA1148" s="291"/>
      <c r="EB1148" s="291"/>
      <c r="EC1148" s="291"/>
      <c r="ED1148" s="291"/>
      <c r="EE1148" s="291"/>
      <c r="EF1148" s="291"/>
      <c r="EG1148" s="291"/>
      <c r="EH1148" s="291"/>
      <c r="EI1148" s="291"/>
      <c r="EJ1148" s="291"/>
      <c r="EK1148" s="291"/>
      <c r="EL1148" s="291"/>
      <c r="EM1148" s="291"/>
      <c r="EN1148" s="291"/>
      <c r="EO1148" s="291"/>
      <c r="EP1148" s="291"/>
      <c r="EQ1148" s="291"/>
      <c r="ER1148" s="291"/>
      <c r="ES1148" s="291"/>
      <c r="ET1148" s="291"/>
      <c r="EU1148" s="291"/>
      <c r="EV1148" s="291"/>
      <c r="EW1148" s="291"/>
      <c r="EX1148" s="291"/>
      <c r="EY1148" s="291"/>
      <c r="EZ1148" s="291"/>
      <c r="FA1148" s="291"/>
    </row>
    <row r="1149" spans="1:157" s="292" customFormat="1" ht="20.25" customHeight="1">
      <c r="A1149" s="291"/>
      <c r="H1149" s="437"/>
      <c r="I1149" s="437"/>
      <c r="J1149" s="437"/>
      <c r="K1149" s="437"/>
      <c r="N1149" s="438"/>
      <c r="O1149" s="291"/>
      <c r="P1149" s="291"/>
      <c r="Q1149" s="291"/>
      <c r="R1149" s="291"/>
      <c r="S1149" s="291"/>
      <c r="T1149" s="291"/>
      <c r="U1149" s="291"/>
      <c r="V1149" s="291"/>
      <c r="W1149" s="291"/>
      <c r="X1149" s="291"/>
      <c r="Y1149" s="291"/>
      <c r="Z1149" s="291"/>
      <c r="AA1149" s="291"/>
      <c r="AB1149" s="291"/>
      <c r="AC1149" s="291"/>
      <c r="AD1149" s="291"/>
      <c r="AE1149" s="291"/>
      <c r="AF1149" s="291"/>
      <c r="AG1149" s="291"/>
      <c r="AH1149" s="291"/>
      <c r="AI1149" s="291"/>
      <c r="AJ1149" s="291"/>
      <c r="AK1149" s="291"/>
      <c r="AL1149" s="291"/>
      <c r="AM1149" s="291"/>
      <c r="AN1149" s="291"/>
      <c r="AO1149" s="291"/>
      <c r="AP1149" s="291"/>
      <c r="AQ1149" s="291"/>
      <c r="AR1149" s="291"/>
      <c r="AS1149" s="291"/>
      <c r="AT1149" s="291"/>
      <c r="AU1149" s="291"/>
      <c r="AV1149" s="291"/>
      <c r="AW1149" s="291"/>
      <c r="AX1149" s="291"/>
      <c r="AY1149" s="291"/>
      <c r="AZ1149" s="291"/>
      <c r="BA1149" s="291"/>
      <c r="BB1149" s="291"/>
      <c r="BC1149" s="291"/>
      <c r="BD1149" s="291"/>
      <c r="BE1149" s="291"/>
      <c r="BF1149" s="291"/>
      <c r="BG1149" s="291"/>
      <c r="BH1149" s="291"/>
      <c r="BI1149" s="291"/>
      <c r="BJ1149" s="291"/>
      <c r="BK1149" s="291"/>
      <c r="BL1149" s="291"/>
      <c r="BM1149" s="291"/>
      <c r="BN1149" s="291"/>
      <c r="BO1149" s="291"/>
      <c r="BP1149" s="291"/>
      <c r="BQ1149" s="291"/>
      <c r="BR1149" s="291"/>
      <c r="BS1149" s="291"/>
      <c r="BT1149" s="291"/>
      <c r="BU1149" s="291"/>
      <c r="BV1149" s="291"/>
      <c r="BW1149" s="291"/>
      <c r="BX1149" s="291"/>
      <c r="BY1149" s="291"/>
      <c r="BZ1149" s="291"/>
      <c r="CA1149" s="291"/>
      <c r="CB1149" s="291"/>
      <c r="CC1149" s="291"/>
      <c r="CD1149" s="291"/>
      <c r="CE1149" s="291"/>
      <c r="CF1149" s="291"/>
      <c r="CG1149" s="291"/>
      <c r="CH1149" s="291"/>
      <c r="CI1149" s="291"/>
      <c r="CJ1149" s="291"/>
      <c r="CK1149" s="291"/>
      <c r="CL1149" s="291"/>
      <c r="CM1149" s="291"/>
      <c r="CN1149" s="291"/>
      <c r="CO1149" s="291"/>
      <c r="CP1149" s="291"/>
      <c r="CQ1149" s="291"/>
      <c r="CR1149" s="291"/>
      <c r="CS1149" s="291"/>
      <c r="CT1149" s="291"/>
      <c r="CU1149" s="291"/>
      <c r="CV1149" s="291"/>
      <c r="CW1149" s="291"/>
      <c r="CX1149" s="291"/>
      <c r="CY1149" s="291"/>
      <c r="CZ1149" s="291"/>
      <c r="DA1149" s="291"/>
      <c r="DB1149" s="291"/>
      <c r="DC1149" s="291"/>
      <c r="DD1149" s="291"/>
      <c r="DE1149" s="291"/>
      <c r="DF1149" s="291"/>
      <c r="DG1149" s="291"/>
      <c r="DH1149" s="291"/>
      <c r="DI1149" s="291"/>
      <c r="DJ1149" s="291"/>
      <c r="DK1149" s="291"/>
      <c r="DL1149" s="291"/>
      <c r="DM1149" s="291"/>
      <c r="DN1149" s="291"/>
      <c r="DO1149" s="291"/>
      <c r="DP1149" s="291"/>
      <c r="DQ1149" s="291"/>
      <c r="DR1149" s="291"/>
      <c r="DS1149" s="291"/>
      <c r="DT1149" s="291"/>
      <c r="DU1149" s="291"/>
      <c r="DV1149" s="291"/>
      <c r="DW1149" s="291"/>
      <c r="DX1149" s="291"/>
      <c r="DY1149" s="291"/>
      <c r="DZ1149" s="291"/>
      <c r="EA1149" s="291"/>
      <c r="EB1149" s="291"/>
      <c r="EC1149" s="291"/>
      <c r="ED1149" s="291"/>
      <c r="EE1149" s="291"/>
      <c r="EF1149" s="291"/>
      <c r="EG1149" s="291"/>
      <c r="EH1149" s="291"/>
      <c r="EI1149" s="291"/>
      <c r="EJ1149" s="291"/>
      <c r="EK1149" s="291"/>
      <c r="EL1149" s="291"/>
      <c r="EM1149" s="291"/>
      <c r="EN1149" s="291"/>
      <c r="EO1149" s="291"/>
      <c r="EP1149" s="291"/>
      <c r="EQ1149" s="291"/>
      <c r="ER1149" s="291"/>
      <c r="ES1149" s="291"/>
      <c r="ET1149" s="291"/>
      <c r="EU1149" s="291"/>
      <c r="EV1149" s="291"/>
      <c r="EW1149" s="291"/>
      <c r="EX1149" s="291"/>
      <c r="EY1149" s="291"/>
      <c r="EZ1149" s="291"/>
      <c r="FA1149" s="291"/>
    </row>
    <row r="1150" spans="1:157" s="292" customFormat="1" ht="20.25" customHeight="1">
      <c r="A1150" s="291"/>
      <c r="H1150" s="437"/>
      <c r="I1150" s="437"/>
      <c r="J1150" s="437"/>
      <c r="K1150" s="437"/>
      <c r="N1150" s="438"/>
      <c r="O1150" s="291"/>
      <c r="P1150" s="291"/>
      <c r="Q1150" s="291"/>
      <c r="R1150" s="291"/>
      <c r="S1150" s="291"/>
      <c r="T1150" s="291"/>
      <c r="U1150" s="291"/>
      <c r="V1150" s="291"/>
      <c r="W1150" s="291"/>
      <c r="X1150" s="291"/>
      <c r="Y1150" s="291"/>
      <c r="Z1150" s="291"/>
      <c r="AA1150" s="291"/>
      <c r="AB1150" s="291"/>
      <c r="AC1150" s="291"/>
      <c r="AD1150" s="291"/>
      <c r="AE1150" s="291"/>
      <c r="AF1150" s="291"/>
      <c r="AG1150" s="291"/>
      <c r="AH1150" s="291"/>
      <c r="AI1150" s="291"/>
      <c r="AJ1150" s="291"/>
      <c r="AK1150" s="291"/>
      <c r="AL1150" s="291"/>
      <c r="AM1150" s="291"/>
      <c r="AN1150" s="291"/>
      <c r="AO1150" s="291"/>
      <c r="AP1150" s="291"/>
      <c r="AQ1150" s="291"/>
      <c r="AR1150" s="291"/>
      <c r="AS1150" s="291"/>
      <c r="AT1150" s="291"/>
      <c r="AU1150" s="291"/>
      <c r="AV1150" s="291"/>
      <c r="AW1150" s="291"/>
      <c r="AX1150" s="291"/>
      <c r="AY1150" s="291"/>
      <c r="AZ1150" s="291"/>
      <c r="BA1150" s="291"/>
      <c r="BB1150" s="291"/>
      <c r="BC1150" s="291"/>
      <c r="BD1150" s="291"/>
      <c r="BE1150" s="291"/>
      <c r="BF1150" s="291"/>
      <c r="BG1150" s="291"/>
      <c r="BH1150" s="291"/>
      <c r="BI1150" s="291"/>
      <c r="BJ1150" s="291"/>
      <c r="BK1150" s="291"/>
      <c r="BL1150" s="291"/>
      <c r="BM1150" s="291"/>
      <c r="BN1150" s="291"/>
      <c r="BO1150" s="291"/>
      <c r="BP1150" s="291"/>
      <c r="BQ1150" s="291"/>
      <c r="BR1150" s="291"/>
      <c r="BS1150" s="291"/>
      <c r="BT1150" s="291"/>
      <c r="BU1150" s="291"/>
      <c r="BV1150" s="291"/>
      <c r="BW1150" s="291"/>
      <c r="BX1150" s="291"/>
      <c r="BY1150" s="291"/>
      <c r="BZ1150" s="291"/>
      <c r="CA1150" s="291"/>
      <c r="CB1150" s="291"/>
      <c r="CC1150" s="291"/>
      <c r="CD1150" s="291"/>
      <c r="CE1150" s="291"/>
      <c r="CF1150" s="291"/>
      <c r="CG1150" s="291"/>
      <c r="CH1150" s="291"/>
      <c r="CI1150" s="291"/>
      <c r="CJ1150" s="291"/>
      <c r="CK1150" s="291"/>
      <c r="CL1150" s="291"/>
      <c r="CM1150" s="291"/>
      <c r="CN1150" s="291"/>
      <c r="CO1150" s="291"/>
      <c r="CP1150" s="291"/>
      <c r="CQ1150" s="291"/>
      <c r="CR1150" s="291"/>
      <c r="CS1150" s="291"/>
      <c r="CT1150" s="291"/>
      <c r="CU1150" s="291"/>
      <c r="CV1150" s="291"/>
      <c r="CW1150" s="291"/>
      <c r="CX1150" s="291"/>
      <c r="CY1150" s="291"/>
      <c r="CZ1150" s="291"/>
      <c r="DA1150" s="291"/>
      <c r="DB1150" s="291"/>
      <c r="DC1150" s="291"/>
      <c r="DD1150" s="291"/>
      <c r="DE1150" s="291"/>
      <c r="DF1150" s="291"/>
      <c r="DG1150" s="291"/>
      <c r="DH1150" s="291"/>
      <c r="DI1150" s="291"/>
      <c r="DJ1150" s="291"/>
      <c r="DK1150" s="291"/>
      <c r="DL1150" s="291"/>
      <c r="DM1150" s="291"/>
      <c r="DN1150" s="291"/>
      <c r="DO1150" s="291"/>
      <c r="DP1150" s="291"/>
      <c r="DQ1150" s="291"/>
      <c r="DR1150" s="291"/>
      <c r="DS1150" s="291"/>
      <c r="DT1150" s="291"/>
      <c r="DU1150" s="291"/>
      <c r="DV1150" s="291"/>
      <c r="DW1150" s="291"/>
      <c r="DX1150" s="291"/>
      <c r="DY1150" s="291"/>
      <c r="DZ1150" s="291"/>
      <c r="EA1150" s="291"/>
      <c r="EB1150" s="291"/>
      <c r="EC1150" s="291"/>
      <c r="ED1150" s="291"/>
      <c r="EE1150" s="291"/>
      <c r="EF1150" s="291"/>
      <c r="EG1150" s="291"/>
      <c r="EH1150" s="291"/>
      <c r="EI1150" s="291"/>
      <c r="EJ1150" s="291"/>
      <c r="EK1150" s="291"/>
      <c r="EL1150" s="291"/>
      <c r="EM1150" s="291"/>
      <c r="EN1150" s="291"/>
      <c r="EO1150" s="291"/>
      <c r="EP1150" s="291"/>
      <c r="EQ1150" s="291"/>
      <c r="ER1150" s="291"/>
      <c r="ES1150" s="291"/>
      <c r="ET1150" s="291"/>
      <c r="EU1150" s="291"/>
      <c r="EV1150" s="291"/>
      <c r="EW1150" s="291"/>
      <c r="EX1150" s="291"/>
      <c r="EY1150" s="291"/>
      <c r="EZ1150" s="291"/>
      <c r="FA1150" s="291"/>
    </row>
    <row r="1151" spans="1:157" s="292" customFormat="1" ht="20.25" customHeight="1">
      <c r="A1151" s="291"/>
      <c r="H1151" s="437"/>
      <c r="I1151" s="437"/>
      <c r="J1151" s="437"/>
      <c r="K1151" s="437"/>
      <c r="N1151" s="438"/>
      <c r="O1151" s="291"/>
      <c r="P1151" s="291"/>
      <c r="Q1151" s="291"/>
      <c r="R1151" s="291"/>
      <c r="S1151" s="291"/>
      <c r="T1151" s="291"/>
      <c r="U1151" s="291"/>
      <c r="V1151" s="291"/>
      <c r="W1151" s="291"/>
      <c r="X1151" s="291"/>
      <c r="Y1151" s="291"/>
      <c r="Z1151" s="291"/>
      <c r="AA1151" s="291"/>
      <c r="AB1151" s="291"/>
      <c r="AC1151" s="291"/>
      <c r="AD1151" s="291"/>
      <c r="AE1151" s="291"/>
      <c r="AF1151" s="291"/>
      <c r="AG1151" s="291"/>
      <c r="AH1151" s="291"/>
      <c r="AI1151" s="291"/>
      <c r="AJ1151" s="291"/>
      <c r="AK1151" s="291"/>
      <c r="AL1151" s="291"/>
      <c r="AM1151" s="291"/>
      <c r="AN1151" s="291"/>
      <c r="AO1151" s="291"/>
      <c r="AP1151" s="291"/>
      <c r="AQ1151" s="291"/>
      <c r="AR1151" s="291"/>
      <c r="AS1151" s="291"/>
      <c r="AT1151" s="291"/>
      <c r="AU1151" s="291"/>
      <c r="AV1151" s="291"/>
      <c r="AW1151" s="291"/>
      <c r="AX1151" s="291"/>
      <c r="AY1151" s="291"/>
      <c r="AZ1151" s="291"/>
      <c r="BA1151" s="291"/>
      <c r="BB1151" s="291"/>
      <c r="BC1151" s="291"/>
      <c r="BD1151" s="291"/>
      <c r="BE1151" s="291"/>
      <c r="BF1151" s="291"/>
      <c r="BG1151" s="291"/>
      <c r="BH1151" s="291"/>
      <c r="BI1151" s="291"/>
      <c r="BJ1151" s="291"/>
      <c r="BK1151" s="291"/>
      <c r="BL1151" s="291"/>
      <c r="BM1151" s="291"/>
      <c r="BN1151" s="291"/>
      <c r="BO1151" s="291"/>
      <c r="BP1151" s="291"/>
      <c r="BQ1151" s="291"/>
      <c r="BR1151" s="291"/>
      <c r="BS1151" s="291"/>
      <c r="BT1151" s="291"/>
      <c r="BU1151" s="291"/>
      <c r="BV1151" s="291"/>
      <c r="BW1151" s="291"/>
      <c r="BX1151" s="291"/>
      <c r="BY1151" s="291"/>
      <c r="BZ1151" s="291"/>
      <c r="CA1151" s="291"/>
      <c r="CB1151" s="291"/>
      <c r="CC1151" s="291"/>
      <c r="CD1151" s="291"/>
      <c r="CE1151" s="291"/>
      <c r="CF1151" s="291"/>
      <c r="CG1151" s="291"/>
      <c r="CH1151" s="291"/>
      <c r="CI1151" s="291"/>
      <c r="CJ1151" s="291"/>
      <c r="CK1151" s="291"/>
      <c r="CL1151" s="291"/>
      <c r="CM1151" s="291"/>
      <c r="CN1151" s="291"/>
      <c r="CO1151" s="291"/>
      <c r="CP1151" s="291"/>
      <c r="CQ1151" s="291"/>
      <c r="CR1151" s="291"/>
      <c r="CS1151" s="291"/>
      <c r="CT1151" s="291"/>
      <c r="CU1151" s="291"/>
      <c r="CV1151" s="291"/>
      <c r="CW1151" s="291"/>
      <c r="CX1151" s="291"/>
      <c r="CY1151" s="291"/>
      <c r="CZ1151" s="291"/>
      <c r="DA1151" s="291"/>
      <c r="DB1151" s="291"/>
      <c r="DC1151" s="291"/>
      <c r="DD1151" s="291"/>
      <c r="DE1151" s="291"/>
      <c r="DF1151" s="291"/>
      <c r="DG1151" s="291"/>
      <c r="DH1151" s="291"/>
      <c r="DI1151" s="291"/>
      <c r="DJ1151" s="291"/>
      <c r="DK1151" s="291"/>
      <c r="DL1151" s="291"/>
      <c r="DM1151" s="291"/>
      <c r="DN1151" s="291"/>
      <c r="DO1151" s="291"/>
      <c r="DP1151" s="291"/>
      <c r="DQ1151" s="291"/>
      <c r="DR1151" s="291"/>
      <c r="DS1151" s="291"/>
      <c r="DT1151" s="291"/>
      <c r="DU1151" s="291"/>
      <c r="DV1151" s="291"/>
      <c r="DW1151" s="291"/>
      <c r="DX1151" s="291"/>
      <c r="DY1151" s="291"/>
      <c r="DZ1151" s="291"/>
      <c r="EA1151" s="291"/>
      <c r="EB1151" s="291"/>
      <c r="EC1151" s="291"/>
      <c r="ED1151" s="291"/>
      <c r="EE1151" s="291"/>
      <c r="EF1151" s="291"/>
      <c r="EG1151" s="291"/>
      <c r="EH1151" s="291"/>
      <c r="EI1151" s="291"/>
      <c r="EJ1151" s="291"/>
      <c r="EK1151" s="291"/>
      <c r="EL1151" s="291"/>
      <c r="EM1151" s="291"/>
      <c r="EN1151" s="291"/>
      <c r="EO1151" s="291"/>
      <c r="EP1151" s="291"/>
      <c r="EQ1151" s="291"/>
      <c r="ER1151" s="291"/>
      <c r="ES1151" s="291"/>
      <c r="ET1151" s="291"/>
      <c r="EU1151" s="291"/>
      <c r="EV1151" s="291"/>
      <c r="EW1151" s="291"/>
      <c r="EX1151" s="291"/>
      <c r="EY1151" s="291"/>
      <c r="EZ1151" s="291"/>
      <c r="FA1151" s="291"/>
    </row>
    <row r="1152" spans="1:157" s="292" customFormat="1" ht="20.25" customHeight="1">
      <c r="A1152" s="291"/>
      <c r="H1152" s="437"/>
      <c r="I1152" s="437"/>
      <c r="J1152" s="437"/>
      <c r="K1152" s="437"/>
      <c r="N1152" s="438"/>
      <c r="O1152" s="291"/>
      <c r="P1152" s="291"/>
      <c r="Q1152" s="291"/>
      <c r="R1152" s="291"/>
      <c r="S1152" s="291"/>
      <c r="T1152" s="291"/>
      <c r="U1152" s="291"/>
      <c r="V1152" s="291"/>
      <c r="W1152" s="291"/>
      <c r="X1152" s="291"/>
      <c r="Y1152" s="291"/>
      <c r="Z1152" s="291"/>
      <c r="AA1152" s="291"/>
      <c r="AB1152" s="291"/>
      <c r="AC1152" s="291"/>
      <c r="AD1152" s="291"/>
      <c r="AE1152" s="291"/>
      <c r="AF1152" s="291"/>
      <c r="AG1152" s="291"/>
      <c r="AH1152" s="291"/>
      <c r="AI1152" s="291"/>
      <c r="AJ1152" s="291"/>
      <c r="AK1152" s="291"/>
      <c r="AL1152" s="291"/>
      <c r="AM1152" s="291"/>
      <c r="AN1152" s="291"/>
      <c r="AO1152" s="291"/>
      <c r="AP1152" s="291"/>
      <c r="AQ1152" s="291"/>
      <c r="AR1152" s="291"/>
      <c r="AS1152" s="291"/>
      <c r="AT1152" s="291"/>
      <c r="AU1152" s="291"/>
      <c r="AV1152" s="291"/>
      <c r="AW1152" s="291"/>
      <c r="AX1152" s="291"/>
      <c r="AY1152" s="291"/>
      <c r="AZ1152" s="291"/>
      <c r="BA1152" s="291"/>
      <c r="BB1152" s="291"/>
      <c r="BC1152" s="291"/>
      <c r="BD1152" s="291"/>
      <c r="BE1152" s="291"/>
      <c r="BF1152" s="291"/>
      <c r="BG1152" s="291"/>
      <c r="BH1152" s="291"/>
      <c r="BI1152" s="291"/>
      <c r="BJ1152" s="291"/>
      <c r="BK1152" s="291"/>
      <c r="BL1152" s="291"/>
      <c r="BM1152" s="291"/>
      <c r="BN1152" s="291"/>
      <c r="BO1152" s="291"/>
      <c r="BP1152" s="291"/>
      <c r="BQ1152" s="291"/>
      <c r="BR1152" s="291"/>
      <c r="BS1152" s="291"/>
      <c r="BT1152" s="291"/>
      <c r="BU1152" s="291"/>
      <c r="BV1152" s="291"/>
      <c r="BW1152" s="291"/>
      <c r="BX1152" s="291"/>
      <c r="BY1152" s="291"/>
      <c r="BZ1152" s="291"/>
      <c r="CA1152" s="291"/>
      <c r="CB1152" s="291"/>
      <c r="CC1152" s="291"/>
      <c r="CD1152" s="291"/>
      <c r="CE1152" s="291"/>
      <c r="CF1152" s="291"/>
      <c r="CG1152" s="291"/>
      <c r="CH1152" s="291"/>
      <c r="CI1152" s="291"/>
      <c r="CJ1152" s="291"/>
      <c r="CK1152" s="291"/>
      <c r="CL1152" s="291"/>
      <c r="CM1152" s="291"/>
      <c r="CN1152" s="291"/>
      <c r="CO1152" s="291"/>
      <c r="CP1152" s="291"/>
      <c r="CQ1152" s="291"/>
      <c r="CR1152" s="291"/>
      <c r="CS1152" s="291"/>
      <c r="CT1152" s="291"/>
      <c r="CU1152" s="291"/>
      <c r="CV1152" s="291"/>
      <c r="CW1152" s="291"/>
      <c r="CX1152" s="291"/>
      <c r="CY1152" s="291"/>
      <c r="CZ1152" s="291"/>
      <c r="DA1152" s="291"/>
      <c r="DB1152" s="291"/>
      <c r="DC1152" s="291"/>
      <c r="DD1152" s="291"/>
      <c r="DE1152" s="291"/>
      <c r="DF1152" s="291"/>
      <c r="DG1152" s="291"/>
      <c r="DH1152" s="291"/>
      <c r="DI1152" s="291"/>
      <c r="DJ1152" s="291"/>
      <c r="DK1152" s="291"/>
      <c r="DL1152" s="291"/>
      <c r="DM1152" s="291"/>
      <c r="DN1152" s="291"/>
      <c r="DO1152" s="291"/>
      <c r="DP1152" s="291"/>
      <c r="DQ1152" s="291"/>
      <c r="DR1152" s="291"/>
      <c r="DS1152" s="291"/>
      <c r="DT1152" s="291"/>
      <c r="DU1152" s="291"/>
      <c r="DV1152" s="291"/>
      <c r="DW1152" s="291"/>
      <c r="DX1152" s="291"/>
      <c r="DY1152" s="291"/>
      <c r="DZ1152" s="291"/>
      <c r="EA1152" s="291"/>
      <c r="EB1152" s="291"/>
      <c r="EC1152" s="291"/>
      <c r="ED1152" s="291"/>
      <c r="EE1152" s="291"/>
      <c r="EF1152" s="291"/>
      <c r="EG1152" s="291"/>
      <c r="EH1152" s="291"/>
      <c r="EI1152" s="291"/>
      <c r="EJ1152" s="291"/>
      <c r="EK1152" s="291"/>
      <c r="EL1152" s="291"/>
      <c r="EM1152" s="291"/>
      <c r="EN1152" s="291"/>
      <c r="EO1152" s="291"/>
      <c r="EP1152" s="291"/>
      <c r="EQ1152" s="291"/>
      <c r="ER1152" s="291"/>
      <c r="ES1152" s="291"/>
      <c r="ET1152" s="291"/>
      <c r="EU1152" s="291"/>
      <c r="EV1152" s="291"/>
      <c r="EW1152" s="291"/>
      <c r="EX1152" s="291"/>
      <c r="EY1152" s="291"/>
      <c r="EZ1152" s="291"/>
      <c r="FA1152" s="291"/>
    </row>
    <row r="1153" spans="1:157" s="292" customFormat="1" ht="20.25" customHeight="1">
      <c r="A1153" s="291"/>
      <c r="H1153" s="437"/>
      <c r="I1153" s="437"/>
      <c r="J1153" s="437"/>
      <c r="K1153" s="437"/>
      <c r="N1153" s="438"/>
      <c r="O1153" s="291"/>
      <c r="P1153" s="291"/>
      <c r="Q1153" s="291"/>
      <c r="R1153" s="291"/>
      <c r="S1153" s="291"/>
      <c r="T1153" s="291"/>
      <c r="U1153" s="291"/>
      <c r="V1153" s="291"/>
      <c r="W1153" s="291"/>
      <c r="X1153" s="291"/>
      <c r="Y1153" s="291"/>
      <c r="Z1153" s="291"/>
      <c r="AA1153" s="291"/>
      <c r="AB1153" s="291"/>
      <c r="AC1153" s="291"/>
      <c r="AD1153" s="291"/>
      <c r="AE1153" s="291"/>
      <c r="AF1153" s="291"/>
      <c r="AG1153" s="291"/>
      <c r="AH1153" s="291"/>
      <c r="AI1153" s="291"/>
      <c r="AJ1153" s="291"/>
      <c r="AK1153" s="291"/>
      <c r="AL1153" s="291"/>
      <c r="AM1153" s="291"/>
      <c r="AN1153" s="291"/>
      <c r="AO1153" s="291"/>
      <c r="AP1153" s="291"/>
      <c r="AQ1153" s="291"/>
      <c r="AR1153" s="291"/>
      <c r="AS1153" s="291"/>
      <c r="AT1153" s="291"/>
      <c r="AU1153" s="291"/>
      <c r="AV1153" s="291"/>
      <c r="AW1153" s="291"/>
      <c r="AX1153" s="291"/>
      <c r="AY1153" s="291"/>
      <c r="AZ1153" s="291"/>
      <c r="BA1153" s="291"/>
      <c r="BB1153" s="291"/>
      <c r="BC1153" s="291"/>
      <c r="BD1153" s="291"/>
      <c r="BE1153" s="291"/>
      <c r="BF1153" s="291"/>
      <c r="BG1153" s="291"/>
      <c r="BH1153" s="291"/>
      <c r="BI1153" s="291"/>
      <c r="BJ1153" s="291"/>
      <c r="BK1153" s="291"/>
      <c r="BL1153" s="291"/>
      <c r="BM1153" s="291"/>
      <c r="BN1153" s="291"/>
      <c r="BO1153" s="291"/>
      <c r="BP1153" s="291"/>
      <c r="BQ1153" s="291"/>
      <c r="BR1153" s="291"/>
      <c r="BS1153" s="291"/>
      <c r="BT1153" s="291"/>
      <c r="BU1153" s="291"/>
      <c r="BV1153" s="291"/>
      <c r="BW1153" s="291"/>
      <c r="BX1153" s="291"/>
      <c r="BY1153" s="291"/>
      <c r="BZ1153" s="291"/>
      <c r="CA1153" s="291"/>
      <c r="CB1153" s="291"/>
      <c r="CC1153" s="291"/>
      <c r="CD1153" s="291"/>
      <c r="CE1153" s="291"/>
      <c r="CF1153" s="291"/>
      <c r="CG1153" s="291"/>
      <c r="CH1153" s="291"/>
      <c r="CI1153" s="291"/>
      <c r="CJ1153" s="291"/>
      <c r="CK1153" s="291"/>
      <c r="CL1153" s="291"/>
      <c r="CM1153" s="291"/>
      <c r="CN1153" s="291"/>
      <c r="CO1153" s="291"/>
      <c r="CP1153" s="291"/>
      <c r="CQ1153" s="291"/>
      <c r="CR1153" s="291"/>
      <c r="CS1153" s="291"/>
      <c r="CT1153" s="291"/>
      <c r="CU1153" s="291"/>
      <c r="CV1153" s="291"/>
      <c r="CW1153" s="291"/>
      <c r="CX1153" s="291"/>
      <c r="CY1153" s="291"/>
      <c r="CZ1153" s="291"/>
      <c r="DA1153" s="291"/>
      <c r="DB1153" s="291"/>
      <c r="DC1153" s="291"/>
      <c r="DD1153" s="291"/>
      <c r="DE1153" s="291"/>
      <c r="DF1153" s="291"/>
      <c r="DG1153" s="291"/>
      <c r="DH1153" s="291"/>
      <c r="DI1153" s="291"/>
      <c r="DJ1153" s="291"/>
      <c r="DK1153" s="291"/>
      <c r="DL1153" s="291"/>
      <c r="DM1153" s="291"/>
      <c r="DN1153" s="291"/>
      <c r="DO1153" s="291"/>
      <c r="DP1153" s="291"/>
      <c r="DQ1153" s="291"/>
      <c r="DR1153" s="291"/>
      <c r="DS1153" s="291"/>
      <c r="DT1153" s="291"/>
      <c r="DU1153" s="291"/>
      <c r="DV1153" s="291"/>
      <c r="DW1153" s="291"/>
      <c r="DX1153" s="291"/>
      <c r="DY1153" s="291"/>
      <c r="DZ1153" s="291"/>
      <c r="EA1153" s="291"/>
      <c r="EB1153" s="291"/>
      <c r="EC1153" s="291"/>
      <c r="ED1153" s="291"/>
      <c r="EE1153" s="291"/>
      <c r="EF1153" s="291"/>
      <c r="EG1153" s="291"/>
      <c r="EH1153" s="291"/>
      <c r="EI1153" s="291"/>
      <c r="EJ1153" s="291"/>
      <c r="EK1153" s="291"/>
      <c r="EL1153" s="291"/>
      <c r="EM1153" s="291"/>
      <c r="EN1153" s="291"/>
      <c r="EO1153" s="291"/>
      <c r="EP1153" s="291"/>
      <c r="EQ1153" s="291"/>
      <c r="ER1153" s="291"/>
      <c r="ES1153" s="291"/>
      <c r="ET1153" s="291"/>
      <c r="EU1153" s="291"/>
      <c r="EV1153" s="291"/>
      <c r="EW1153" s="291"/>
      <c r="EX1153" s="291"/>
      <c r="EY1153" s="291"/>
      <c r="EZ1153" s="291"/>
      <c r="FA1153" s="291"/>
    </row>
    <row r="1154" spans="1:157" s="292" customFormat="1" ht="20.25" customHeight="1">
      <c r="A1154" s="291"/>
      <c r="H1154" s="437"/>
      <c r="I1154" s="437"/>
      <c r="J1154" s="437"/>
      <c r="K1154" s="437"/>
      <c r="N1154" s="438"/>
      <c r="O1154" s="291"/>
      <c r="P1154" s="291"/>
      <c r="Q1154" s="291"/>
      <c r="R1154" s="291"/>
      <c r="S1154" s="291"/>
      <c r="T1154" s="291"/>
      <c r="U1154" s="291"/>
      <c r="V1154" s="291"/>
      <c r="W1154" s="291"/>
      <c r="X1154" s="291"/>
      <c r="Y1154" s="291"/>
      <c r="Z1154" s="291"/>
      <c r="AA1154" s="291"/>
      <c r="AB1154" s="291"/>
      <c r="AC1154" s="291"/>
      <c r="AD1154" s="291"/>
      <c r="AE1154" s="291"/>
      <c r="AF1154" s="291"/>
      <c r="AG1154" s="291"/>
      <c r="AH1154" s="291"/>
      <c r="AI1154" s="291"/>
      <c r="AJ1154" s="291"/>
      <c r="AK1154" s="291"/>
      <c r="AL1154" s="291"/>
      <c r="AM1154" s="291"/>
      <c r="AN1154" s="291"/>
      <c r="AO1154" s="291"/>
      <c r="AP1154" s="291"/>
      <c r="AQ1154" s="291"/>
      <c r="AR1154" s="291"/>
      <c r="AS1154" s="291"/>
      <c r="AT1154" s="291"/>
      <c r="AU1154" s="291"/>
      <c r="AV1154" s="291"/>
      <c r="AW1154" s="291"/>
      <c r="AX1154" s="291"/>
      <c r="AY1154" s="291"/>
      <c r="AZ1154" s="291"/>
      <c r="BA1154" s="291"/>
      <c r="BB1154" s="291"/>
      <c r="BC1154" s="291"/>
      <c r="BD1154" s="291"/>
      <c r="BE1154" s="291"/>
      <c r="BF1154" s="291"/>
      <c r="BG1154" s="291"/>
      <c r="BH1154" s="291"/>
      <c r="BI1154" s="291"/>
      <c r="BJ1154" s="291"/>
      <c r="BK1154" s="291"/>
      <c r="BL1154" s="291"/>
      <c r="BM1154" s="291"/>
      <c r="BN1154" s="291"/>
      <c r="BO1154" s="291"/>
      <c r="BP1154" s="291"/>
      <c r="BQ1154" s="291"/>
      <c r="BR1154" s="291"/>
      <c r="BS1154" s="291"/>
      <c r="BT1154" s="291"/>
      <c r="BU1154" s="291"/>
      <c r="BV1154" s="291"/>
      <c r="BW1154" s="291"/>
      <c r="BX1154" s="291"/>
      <c r="BY1154" s="291"/>
      <c r="BZ1154" s="291"/>
      <c r="CA1154" s="291"/>
      <c r="CB1154" s="291"/>
      <c r="CC1154" s="291"/>
      <c r="CD1154" s="291"/>
      <c r="CE1154" s="291"/>
      <c r="CF1154" s="291"/>
      <c r="CG1154" s="291"/>
      <c r="CH1154" s="291"/>
      <c r="CI1154" s="291"/>
      <c r="CJ1154" s="291"/>
      <c r="CK1154" s="291"/>
      <c r="CL1154" s="291"/>
      <c r="CM1154" s="291"/>
      <c r="CN1154" s="291"/>
      <c r="CO1154" s="291"/>
      <c r="CP1154" s="291"/>
      <c r="CQ1154" s="291"/>
      <c r="CR1154" s="291"/>
      <c r="CS1154" s="291"/>
      <c r="CT1154" s="291"/>
      <c r="CU1154" s="291"/>
      <c r="CV1154" s="291"/>
      <c r="CW1154" s="291"/>
      <c r="CX1154" s="291"/>
      <c r="CY1154" s="291"/>
      <c r="CZ1154" s="291"/>
      <c r="DA1154" s="291"/>
      <c r="DB1154" s="291"/>
      <c r="DC1154" s="291"/>
      <c r="DD1154" s="291"/>
      <c r="DE1154" s="291"/>
      <c r="DF1154" s="291"/>
      <c r="DG1154" s="291"/>
      <c r="DH1154" s="291"/>
      <c r="DI1154" s="291"/>
      <c r="DJ1154" s="291"/>
      <c r="DK1154" s="291"/>
      <c r="DL1154" s="291"/>
      <c r="DM1154" s="291"/>
      <c r="DN1154" s="291"/>
      <c r="DO1154" s="291"/>
      <c r="DP1154" s="291"/>
      <c r="DQ1154" s="291"/>
      <c r="DR1154" s="291"/>
      <c r="DS1154" s="291"/>
      <c r="DT1154" s="291"/>
      <c r="DU1154" s="291"/>
      <c r="DV1154" s="291"/>
      <c r="DW1154" s="291"/>
      <c r="DX1154" s="291"/>
      <c r="DY1154" s="291"/>
      <c r="DZ1154" s="291"/>
      <c r="EA1154" s="291"/>
      <c r="EB1154" s="291"/>
      <c r="EC1154" s="291"/>
      <c r="ED1154" s="291"/>
      <c r="EE1154" s="291"/>
      <c r="EF1154" s="291"/>
      <c r="EG1154" s="291"/>
      <c r="EH1154" s="291"/>
      <c r="EI1154" s="291"/>
      <c r="EJ1154" s="291"/>
      <c r="EK1154" s="291"/>
      <c r="EL1154" s="291"/>
      <c r="EM1154" s="291"/>
      <c r="EN1154" s="291"/>
      <c r="EO1154" s="291"/>
      <c r="EP1154" s="291"/>
      <c r="EQ1154" s="291"/>
      <c r="ER1154" s="291"/>
      <c r="ES1154" s="291"/>
      <c r="ET1154" s="291"/>
      <c r="EU1154" s="291"/>
      <c r="EV1154" s="291"/>
      <c r="EW1154" s="291"/>
      <c r="EX1154" s="291"/>
      <c r="EY1154" s="291"/>
      <c r="EZ1154" s="291"/>
      <c r="FA1154" s="291"/>
    </row>
    <row r="1155" spans="1:157" s="292" customFormat="1" ht="20.25" customHeight="1">
      <c r="A1155" s="291"/>
      <c r="H1155" s="437"/>
      <c r="I1155" s="437"/>
      <c r="J1155" s="437"/>
      <c r="K1155" s="437"/>
      <c r="N1155" s="438"/>
      <c r="O1155" s="291"/>
      <c r="P1155" s="291"/>
      <c r="Q1155" s="291"/>
      <c r="R1155" s="291"/>
      <c r="S1155" s="291"/>
      <c r="T1155" s="291"/>
      <c r="U1155" s="291"/>
      <c r="V1155" s="291"/>
      <c r="W1155" s="291"/>
      <c r="X1155" s="291"/>
      <c r="Y1155" s="291"/>
      <c r="Z1155" s="291"/>
      <c r="AA1155" s="291"/>
      <c r="AB1155" s="291"/>
      <c r="AC1155" s="291"/>
      <c r="AD1155" s="291"/>
      <c r="AE1155" s="291"/>
      <c r="AF1155" s="291"/>
      <c r="AG1155" s="291"/>
      <c r="AH1155" s="291"/>
      <c r="AI1155" s="291"/>
      <c r="AJ1155" s="291"/>
      <c r="AK1155" s="291"/>
      <c r="AL1155" s="291"/>
      <c r="AM1155" s="291"/>
      <c r="AN1155" s="291"/>
      <c r="AO1155" s="291"/>
      <c r="AP1155" s="291"/>
      <c r="AQ1155" s="291"/>
      <c r="AR1155" s="291"/>
      <c r="AS1155" s="291"/>
      <c r="AT1155" s="291"/>
      <c r="AU1155" s="291"/>
      <c r="AV1155" s="291"/>
      <c r="AW1155" s="291"/>
      <c r="AX1155" s="291"/>
      <c r="AY1155" s="291"/>
      <c r="AZ1155" s="291"/>
      <c r="BA1155" s="291"/>
      <c r="BB1155" s="291"/>
      <c r="BC1155" s="291"/>
      <c r="BD1155" s="291"/>
      <c r="BE1155" s="291"/>
      <c r="BF1155" s="291"/>
      <c r="BG1155" s="291"/>
      <c r="BH1155" s="291"/>
      <c r="BI1155" s="291"/>
      <c r="BJ1155" s="291"/>
      <c r="BK1155" s="291"/>
      <c r="BL1155" s="291"/>
      <c r="BM1155" s="291"/>
      <c r="BN1155" s="291"/>
      <c r="BO1155" s="291"/>
      <c r="BP1155" s="291"/>
      <c r="BQ1155" s="291"/>
      <c r="BR1155" s="291"/>
      <c r="BS1155" s="291"/>
      <c r="BT1155" s="291"/>
      <c r="BU1155" s="291"/>
      <c r="BV1155" s="291"/>
      <c r="BW1155" s="291"/>
      <c r="BX1155" s="291"/>
      <c r="BY1155" s="291"/>
      <c r="BZ1155" s="291"/>
      <c r="CA1155" s="291"/>
      <c r="CB1155" s="291"/>
      <c r="CC1155" s="291"/>
      <c r="CD1155" s="291"/>
      <c r="CE1155" s="291"/>
      <c r="CF1155" s="291"/>
      <c r="CG1155" s="291"/>
      <c r="CH1155" s="291"/>
      <c r="CI1155" s="291"/>
      <c r="CJ1155" s="291"/>
      <c r="CK1155" s="291"/>
      <c r="CL1155" s="291"/>
      <c r="CM1155" s="291"/>
      <c r="CN1155" s="291"/>
      <c r="CO1155" s="291"/>
      <c r="CP1155" s="291"/>
      <c r="CQ1155" s="291"/>
      <c r="CR1155" s="291"/>
      <c r="CS1155" s="291"/>
      <c r="CT1155" s="291"/>
      <c r="CU1155" s="291"/>
      <c r="CV1155" s="291"/>
      <c r="CW1155" s="291"/>
      <c r="CX1155" s="291"/>
      <c r="CY1155" s="291"/>
      <c r="CZ1155" s="291"/>
      <c r="DA1155" s="291"/>
      <c r="DB1155" s="291"/>
      <c r="DC1155" s="291"/>
      <c r="DD1155" s="291"/>
      <c r="DE1155" s="291"/>
      <c r="DF1155" s="291"/>
      <c r="DG1155" s="291"/>
      <c r="DH1155" s="291"/>
      <c r="DI1155" s="291"/>
      <c r="DJ1155" s="291"/>
      <c r="DK1155" s="291"/>
      <c r="DL1155" s="291"/>
      <c r="DM1155" s="291"/>
      <c r="DN1155" s="291"/>
      <c r="DO1155" s="291"/>
      <c r="DP1155" s="291"/>
      <c r="DQ1155" s="291"/>
      <c r="DR1155" s="291"/>
      <c r="DS1155" s="291"/>
      <c r="DT1155" s="291"/>
      <c r="DU1155" s="291"/>
      <c r="DV1155" s="291"/>
      <c r="DW1155" s="291"/>
      <c r="DX1155" s="291"/>
      <c r="DY1155" s="291"/>
      <c r="DZ1155" s="291"/>
      <c r="EA1155" s="291"/>
      <c r="EB1155" s="291"/>
      <c r="EC1155" s="291"/>
      <c r="ED1155" s="291"/>
      <c r="EE1155" s="291"/>
      <c r="EF1155" s="291"/>
      <c r="EG1155" s="291"/>
      <c r="EH1155" s="291"/>
      <c r="EI1155" s="291"/>
      <c r="EJ1155" s="291"/>
      <c r="EK1155" s="291"/>
      <c r="EL1155" s="291"/>
      <c r="EM1155" s="291"/>
      <c r="EN1155" s="291"/>
      <c r="EO1155" s="291"/>
      <c r="EP1155" s="291"/>
      <c r="EQ1155" s="291"/>
      <c r="ER1155" s="291"/>
      <c r="ES1155" s="291"/>
      <c r="ET1155" s="291"/>
      <c r="EU1155" s="291"/>
      <c r="EV1155" s="291"/>
      <c r="EW1155" s="291"/>
      <c r="EX1155" s="291"/>
      <c r="EY1155" s="291"/>
      <c r="EZ1155" s="291"/>
      <c r="FA1155" s="291"/>
    </row>
    <row r="1156" spans="1:157" s="292" customFormat="1" ht="20.25" customHeight="1">
      <c r="A1156" s="291"/>
      <c r="H1156" s="437"/>
      <c r="I1156" s="437"/>
      <c r="J1156" s="437"/>
      <c r="K1156" s="437"/>
      <c r="N1156" s="438"/>
      <c r="O1156" s="291"/>
      <c r="P1156" s="291"/>
      <c r="Q1156" s="291"/>
      <c r="R1156" s="291"/>
      <c r="S1156" s="291"/>
      <c r="T1156" s="291"/>
      <c r="U1156" s="291"/>
      <c r="V1156" s="291"/>
      <c r="W1156" s="291"/>
      <c r="X1156" s="291"/>
      <c r="Y1156" s="291"/>
      <c r="Z1156" s="291"/>
      <c r="AA1156" s="291"/>
      <c r="AB1156" s="291"/>
      <c r="AC1156" s="291"/>
      <c r="AD1156" s="291"/>
      <c r="AE1156" s="291"/>
      <c r="AF1156" s="291"/>
      <c r="AG1156" s="291"/>
      <c r="AH1156" s="291"/>
      <c r="AI1156" s="291"/>
      <c r="AJ1156" s="291"/>
      <c r="AK1156" s="291"/>
      <c r="AL1156" s="291"/>
      <c r="AM1156" s="291"/>
      <c r="AN1156" s="291"/>
      <c r="AO1156" s="291"/>
      <c r="AP1156" s="291"/>
      <c r="AQ1156" s="291"/>
      <c r="AR1156" s="291"/>
      <c r="AS1156" s="291"/>
      <c r="AT1156" s="291"/>
      <c r="AU1156" s="291"/>
      <c r="AV1156" s="291"/>
      <c r="AW1156" s="291"/>
      <c r="AX1156" s="291"/>
      <c r="AY1156" s="291"/>
      <c r="AZ1156" s="291"/>
      <c r="BA1156" s="291"/>
      <c r="BB1156" s="291"/>
      <c r="BC1156" s="291"/>
      <c r="BD1156" s="291"/>
      <c r="BE1156" s="291"/>
      <c r="BF1156" s="291"/>
      <c r="BG1156" s="291"/>
      <c r="BH1156" s="291"/>
      <c r="BI1156" s="291"/>
      <c r="BJ1156" s="291"/>
      <c r="BK1156" s="291"/>
      <c r="BL1156" s="291"/>
      <c r="BM1156" s="291"/>
      <c r="BN1156" s="291"/>
      <c r="BO1156" s="291"/>
      <c r="BP1156" s="291"/>
      <c r="BQ1156" s="291"/>
      <c r="BR1156" s="291"/>
      <c r="BS1156" s="291"/>
      <c r="BT1156" s="291"/>
      <c r="BU1156" s="291"/>
      <c r="BV1156" s="291"/>
      <c r="BW1156" s="291"/>
      <c r="BX1156" s="291"/>
      <c r="BY1156" s="291"/>
      <c r="BZ1156" s="291"/>
      <c r="CA1156" s="291"/>
      <c r="CB1156" s="291"/>
      <c r="CC1156" s="291"/>
      <c r="CD1156" s="291"/>
      <c r="CE1156" s="291"/>
      <c r="CF1156" s="291"/>
      <c r="CG1156" s="291"/>
      <c r="CH1156" s="291"/>
      <c r="CI1156" s="291"/>
      <c r="CJ1156" s="291"/>
      <c r="CK1156" s="291"/>
      <c r="CL1156" s="291"/>
      <c r="CM1156" s="291"/>
      <c r="CN1156" s="291"/>
      <c r="CO1156" s="291"/>
      <c r="CP1156" s="291"/>
      <c r="CQ1156" s="291"/>
      <c r="CR1156" s="291"/>
      <c r="CS1156" s="291"/>
      <c r="CT1156" s="291"/>
      <c r="CU1156" s="291"/>
      <c r="CV1156" s="291"/>
      <c r="CW1156" s="291"/>
      <c r="CX1156" s="291"/>
      <c r="CY1156" s="291"/>
      <c r="CZ1156" s="291"/>
      <c r="DA1156" s="291"/>
      <c r="DB1156" s="291"/>
      <c r="DC1156" s="291"/>
      <c r="DD1156" s="291"/>
      <c r="DE1156" s="291"/>
      <c r="DF1156" s="291"/>
      <c r="DG1156" s="291"/>
      <c r="DH1156" s="291"/>
      <c r="DI1156" s="291"/>
      <c r="DJ1156" s="291"/>
      <c r="DK1156" s="291"/>
      <c r="DL1156" s="291"/>
      <c r="DM1156" s="291"/>
      <c r="DN1156" s="291"/>
      <c r="DO1156" s="291"/>
      <c r="DP1156" s="291"/>
      <c r="DQ1156" s="291"/>
      <c r="DR1156" s="291"/>
      <c r="DS1156" s="291"/>
      <c r="DT1156" s="291"/>
      <c r="DU1156" s="291"/>
      <c r="DV1156" s="291"/>
      <c r="DW1156" s="291"/>
      <c r="DX1156" s="291"/>
      <c r="DY1156" s="291"/>
      <c r="DZ1156" s="291"/>
      <c r="EA1156" s="291"/>
      <c r="EB1156" s="291"/>
      <c r="EC1156" s="291"/>
      <c r="ED1156" s="291"/>
      <c r="EE1156" s="291"/>
      <c r="EF1156" s="291"/>
      <c r="EG1156" s="291"/>
      <c r="EH1156" s="291"/>
      <c r="EI1156" s="291"/>
      <c r="EJ1156" s="291"/>
      <c r="EK1156" s="291"/>
      <c r="EL1156" s="291"/>
      <c r="EM1156" s="291"/>
      <c r="EN1156" s="291"/>
      <c r="EO1156" s="291"/>
      <c r="EP1156" s="291"/>
      <c r="EQ1156" s="291"/>
      <c r="ER1156" s="291"/>
      <c r="ES1156" s="291"/>
      <c r="ET1156" s="291"/>
      <c r="EU1156" s="291"/>
      <c r="EV1156" s="291"/>
      <c r="EW1156" s="291"/>
      <c r="EX1156" s="291"/>
      <c r="EY1156" s="291"/>
      <c r="EZ1156" s="291"/>
      <c r="FA1156" s="291"/>
    </row>
    <row r="1157" spans="1:157" s="292" customFormat="1" ht="20.25" customHeight="1">
      <c r="A1157" s="291"/>
      <c r="H1157" s="437"/>
      <c r="I1157" s="437"/>
      <c r="J1157" s="437"/>
      <c r="K1157" s="437"/>
      <c r="N1157" s="438"/>
      <c r="O1157" s="291"/>
      <c r="P1157" s="291"/>
      <c r="Q1157" s="291"/>
      <c r="R1157" s="291"/>
      <c r="S1157" s="291"/>
      <c r="T1157" s="291"/>
      <c r="U1157" s="291"/>
      <c r="V1157" s="291"/>
      <c r="W1157" s="291"/>
      <c r="X1157" s="291"/>
      <c r="Y1157" s="291"/>
      <c r="Z1157" s="291"/>
      <c r="AA1157" s="291"/>
      <c r="AB1157" s="291"/>
      <c r="AC1157" s="291"/>
      <c r="AD1157" s="291"/>
      <c r="AE1157" s="291"/>
      <c r="AF1157" s="291"/>
      <c r="AG1157" s="291"/>
      <c r="AH1157" s="291"/>
      <c r="AI1157" s="291"/>
      <c r="AJ1157" s="291"/>
      <c r="AK1157" s="291"/>
      <c r="AL1157" s="291"/>
      <c r="AM1157" s="291"/>
      <c r="AN1157" s="291"/>
      <c r="AO1157" s="291"/>
      <c r="AP1157" s="291"/>
      <c r="AQ1157" s="291"/>
      <c r="AR1157" s="291"/>
      <c r="AS1157" s="291"/>
      <c r="AT1157" s="291"/>
      <c r="AU1157" s="291"/>
      <c r="AV1157" s="291"/>
      <c r="AW1157" s="291"/>
      <c r="AX1157" s="291"/>
      <c r="AY1157" s="291"/>
      <c r="AZ1157" s="291"/>
      <c r="BA1157" s="291"/>
      <c r="BB1157" s="291"/>
      <c r="BC1157" s="291"/>
      <c r="BD1157" s="291"/>
      <c r="BE1157" s="291"/>
      <c r="BF1157" s="291"/>
      <c r="BG1157" s="291"/>
      <c r="BH1157" s="291"/>
      <c r="BI1157" s="291"/>
      <c r="BJ1157" s="291"/>
      <c r="BK1157" s="291"/>
      <c r="BL1157" s="291"/>
      <c r="BM1157" s="291"/>
      <c r="BN1157" s="291"/>
      <c r="BO1157" s="291"/>
      <c r="BP1157" s="291"/>
      <c r="BQ1157" s="291"/>
      <c r="BR1157" s="291"/>
      <c r="BS1157" s="291"/>
      <c r="BT1157" s="291"/>
      <c r="BU1157" s="291"/>
      <c r="BV1157" s="291"/>
      <c r="BW1157" s="291"/>
      <c r="BX1157" s="291"/>
      <c r="BY1157" s="291"/>
      <c r="BZ1157" s="291"/>
      <c r="CA1157" s="291"/>
      <c r="CB1157" s="291"/>
      <c r="CC1157" s="291"/>
      <c r="CD1157" s="291"/>
      <c r="CE1157" s="291"/>
      <c r="CF1157" s="291"/>
      <c r="CG1157" s="291"/>
      <c r="CH1157" s="291"/>
      <c r="CI1157" s="291"/>
      <c r="CJ1157" s="291"/>
      <c r="CK1157" s="291"/>
      <c r="CL1157" s="291"/>
      <c r="CM1157" s="291"/>
      <c r="CN1157" s="291"/>
      <c r="CO1157" s="291"/>
      <c r="CP1157" s="291"/>
      <c r="CQ1157" s="291"/>
      <c r="CR1157" s="291"/>
      <c r="CS1157" s="291"/>
      <c r="CT1157" s="291"/>
      <c r="CU1157" s="291"/>
      <c r="CV1157" s="291"/>
      <c r="CW1157" s="291"/>
      <c r="CX1157" s="291"/>
      <c r="CY1157" s="291"/>
      <c r="CZ1157" s="291"/>
      <c r="DA1157" s="291"/>
      <c r="DB1157" s="291"/>
      <c r="DC1157" s="291"/>
      <c r="DD1157" s="291"/>
      <c r="DE1157" s="291"/>
      <c r="DF1157" s="291"/>
      <c r="DG1157" s="291"/>
      <c r="DH1157" s="291"/>
      <c r="DI1157" s="291"/>
      <c r="DJ1157" s="291"/>
      <c r="DK1157" s="291"/>
      <c r="DL1157" s="291"/>
      <c r="DM1157" s="291"/>
      <c r="DN1157" s="291"/>
      <c r="DO1157" s="291"/>
      <c r="DP1157" s="291"/>
      <c r="DQ1157" s="291"/>
      <c r="DR1157" s="291"/>
      <c r="DS1157" s="291"/>
      <c r="DT1157" s="291"/>
      <c r="DU1157" s="291"/>
      <c r="DV1157" s="291"/>
      <c r="DW1157" s="291"/>
      <c r="DX1157" s="291"/>
      <c r="DY1157" s="291"/>
      <c r="DZ1157" s="291"/>
      <c r="EA1157" s="291"/>
      <c r="EB1157" s="291"/>
      <c r="EC1157" s="291"/>
      <c r="ED1157" s="291"/>
      <c r="EE1157" s="291"/>
      <c r="EF1157" s="291"/>
      <c r="EG1157" s="291"/>
      <c r="EH1157" s="291"/>
      <c r="EI1157" s="291"/>
      <c r="EJ1157" s="291"/>
      <c r="EK1157" s="291"/>
      <c r="EL1157" s="291"/>
      <c r="EM1157" s="291"/>
      <c r="EN1157" s="291"/>
      <c r="EO1157" s="291"/>
      <c r="EP1157" s="291"/>
      <c r="EQ1157" s="291"/>
      <c r="ER1157" s="291"/>
      <c r="ES1157" s="291"/>
      <c r="ET1157" s="291"/>
      <c r="EU1157" s="291"/>
      <c r="EV1157" s="291"/>
      <c r="EW1157" s="291"/>
      <c r="EX1157" s="291"/>
      <c r="EY1157" s="291"/>
      <c r="EZ1157" s="291"/>
      <c r="FA1157" s="291"/>
    </row>
    <row r="1158" spans="1:157" s="292" customFormat="1" ht="20.25" customHeight="1">
      <c r="A1158" s="291"/>
      <c r="H1158" s="437"/>
      <c r="I1158" s="437"/>
      <c r="J1158" s="437"/>
      <c r="K1158" s="437"/>
      <c r="N1158" s="438"/>
      <c r="O1158" s="291"/>
      <c r="P1158" s="291"/>
      <c r="Q1158" s="291"/>
      <c r="R1158" s="291"/>
      <c r="S1158" s="291"/>
      <c r="T1158" s="291"/>
      <c r="U1158" s="291"/>
      <c r="V1158" s="291"/>
      <c r="W1158" s="291"/>
      <c r="X1158" s="291"/>
      <c r="Y1158" s="291"/>
      <c r="Z1158" s="291"/>
      <c r="AA1158" s="291"/>
      <c r="AB1158" s="291"/>
      <c r="AC1158" s="291"/>
      <c r="AD1158" s="291"/>
      <c r="AE1158" s="291"/>
      <c r="AF1158" s="291"/>
      <c r="AG1158" s="291"/>
      <c r="AH1158" s="291"/>
      <c r="AI1158" s="291"/>
      <c r="AJ1158" s="291"/>
      <c r="AK1158" s="291"/>
      <c r="AL1158" s="291"/>
      <c r="AM1158" s="291"/>
      <c r="AN1158" s="291"/>
      <c r="AO1158" s="291"/>
      <c r="AP1158" s="291"/>
      <c r="AQ1158" s="291"/>
      <c r="AR1158" s="291"/>
      <c r="AS1158" s="291"/>
      <c r="AT1158" s="291"/>
      <c r="AU1158" s="291"/>
      <c r="AV1158" s="291"/>
      <c r="AW1158" s="291"/>
      <c r="AX1158" s="291"/>
      <c r="AY1158" s="291"/>
      <c r="AZ1158" s="291"/>
      <c r="BA1158" s="291"/>
      <c r="BB1158" s="291"/>
      <c r="BC1158" s="291"/>
      <c r="BD1158" s="291"/>
      <c r="BE1158" s="291"/>
      <c r="BF1158" s="291"/>
      <c r="BG1158" s="291"/>
      <c r="BH1158" s="291"/>
      <c r="BI1158" s="291"/>
      <c r="BJ1158" s="291"/>
      <c r="BK1158" s="291"/>
      <c r="BL1158" s="291"/>
      <c r="BM1158" s="291"/>
      <c r="BN1158" s="291"/>
      <c r="BO1158" s="291"/>
      <c r="BP1158" s="291"/>
      <c r="BQ1158" s="291"/>
      <c r="BR1158" s="291"/>
      <c r="BS1158" s="291"/>
      <c r="BT1158" s="291"/>
      <c r="BU1158" s="291"/>
      <c r="BV1158" s="291"/>
      <c r="BW1158" s="291"/>
      <c r="BX1158" s="291"/>
      <c r="BY1158" s="291"/>
      <c r="BZ1158" s="291"/>
      <c r="CA1158" s="291"/>
      <c r="CB1158" s="291"/>
      <c r="CC1158" s="291"/>
      <c r="CD1158" s="291"/>
      <c r="CE1158" s="291"/>
      <c r="CF1158" s="291"/>
      <c r="CG1158" s="291"/>
      <c r="CH1158" s="291"/>
      <c r="CI1158" s="291"/>
      <c r="CJ1158" s="291"/>
      <c r="CK1158" s="291"/>
      <c r="CL1158" s="291"/>
      <c r="CM1158" s="291"/>
      <c r="CN1158" s="291"/>
      <c r="CO1158" s="291"/>
      <c r="CP1158" s="291"/>
      <c r="CQ1158" s="291"/>
      <c r="CR1158" s="291"/>
      <c r="CS1158" s="291"/>
      <c r="CT1158" s="291"/>
      <c r="CU1158" s="291"/>
      <c r="CV1158" s="291"/>
      <c r="CW1158" s="291"/>
      <c r="CX1158" s="291"/>
      <c r="CY1158" s="291"/>
      <c r="CZ1158" s="291"/>
      <c r="DA1158" s="291"/>
      <c r="DB1158" s="291"/>
      <c r="DC1158" s="291"/>
      <c r="DD1158" s="291"/>
      <c r="DE1158" s="291"/>
      <c r="DF1158" s="291"/>
      <c r="DG1158" s="291"/>
      <c r="DH1158" s="291"/>
      <c r="DI1158" s="291"/>
      <c r="DJ1158" s="291"/>
      <c r="DK1158" s="291"/>
      <c r="DL1158" s="291"/>
      <c r="DM1158" s="291"/>
      <c r="DN1158" s="291"/>
      <c r="DO1158" s="291"/>
      <c r="DP1158" s="291"/>
      <c r="DQ1158" s="291"/>
      <c r="DR1158" s="291"/>
      <c r="DS1158" s="291"/>
      <c r="DT1158" s="291"/>
      <c r="DU1158" s="291"/>
      <c r="DV1158" s="291"/>
      <c r="DW1158" s="291"/>
      <c r="DX1158" s="291"/>
      <c r="DY1158" s="291"/>
      <c r="DZ1158" s="291"/>
      <c r="EA1158" s="291"/>
      <c r="EB1158" s="291"/>
      <c r="EC1158" s="291"/>
      <c r="ED1158" s="291"/>
      <c r="EE1158" s="291"/>
      <c r="EF1158" s="291"/>
      <c r="EG1158" s="291"/>
      <c r="EH1158" s="291"/>
      <c r="EI1158" s="291"/>
      <c r="EJ1158" s="291"/>
      <c r="EK1158" s="291"/>
      <c r="EL1158" s="291"/>
      <c r="EM1158" s="291"/>
      <c r="EN1158" s="291"/>
      <c r="EO1158" s="291"/>
      <c r="EP1158" s="291"/>
      <c r="EQ1158" s="291"/>
      <c r="ER1158" s="291"/>
      <c r="ES1158" s="291"/>
      <c r="ET1158" s="291"/>
      <c r="EU1158" s="291"/>
      <c r="EV1158" s="291"/>
      <c r="EW1158" s="291"/>
      <c r="EX1158" s="291"/>
      <c r="EY1158" s="291"/>
      <c r="EZ1158" s="291"/>
      <c r="FA1158" s="291"/>
    </row>
    <row r="1159" spans="1:157" s="292" customFormat="1" ht="20.25" customHeight="1">
      <c r="A1159" s="291"/>
      <c r="H1159" s="437"/>
      <c r="I1159" s="437"/>
      <c r="J1159" s="437"/>
      <c r="K1159" s="437"/>
      <c r="N1159" s="438"/>
      <c r="O1159" s="291"/>
      <c r="P1159" s="291"/>
      <c r="Q1159" s="291"/>
      <c r="R1159" s="291"/>
      <c r="S1159" s="291"/>
      <c r="T1159" s="291"/>
      <c r="U1159" s="291"/>
      <c r="V1159" s="291"/>
      <c r="W1159" s="291"/>
      <c r="X1159" s="291"/>
      <c r="Y1159" s="291"/>
      <c r="Z1159" s="291"/>
      <c r="AA1159" s="291"/>
      <c r="AB1159" s="291"/>
      <c r="AC1159" s="291"/>
      <c r="AD1159" s="291"/>
      <c r="AE1159" s="291"/>
      <c r="AF1159" s="291"/>
      <c r="AG1159" s="291"/>
      <c r="AH1159" s="291"/>
      <c r="AI1159" s="291"/>
      <c r="AJ1159" s="291"/>
      <c r="AK1159" s="291"/>
      <c r="AL1159" s="291"/>
      <c r="AM1159" s="291"/>
      <c r="AN1159" s="291"/>
      <c r="AO1159" s="291"/>
      <c r="AP1159" s="291"/>
      <c r="AQ1159" s="291"/>
      <c r="AR1159" s="291"/>
      <c r="AS1159" s="291"/>
      <c r="AT1159" s="291"/>
      <c r="AU1159" s="291"/>
      <c r="AV1159" s="291"/>
      <c r="AW1159" s="291"/>
      <c r="AX1159" s="291"/>
      <c r="AY1159" s="291"/>
      <c r="AZ1159" s="291"/>
      <c r="BA1159" s="291"/>
      <c r="BB1159" s="291"/>
      <c r="BC1159" s="291"/>
      <c r="BD1159" s="291"/>
      <c r="BE1159" s="291"/>
      <c r="BF1159" s="291"/>
      <c r="BG1159" s="291"/>
      <c r="BH1159" s="291"/>
      <c r="BI1159" s="291"/>
      <c r="BJ1159" s="291"/>
      <c r="BK1159" s="291"/>
      <c r="BL1159" s="291"/>
      <c r="BM1159" s="291"/>
      <c r="BN1159" s="291"/>
      <c r="BO1159" s="291"/>
      <c r="BP1159" s="291"/>
      <c r="BQ1159" s="291"/>
      <c r="BR1159" s="291"/>
      <c r="BS1159" s="291"/>
      <c r="BT1159" s="291"/>
      <c r="BU1159" s="291"/>
      <c r="BV1159" s="291"/>
      <c r="BW1159" s="291"/>
      <c r="BX1159" s="291"/>
      <c r="BY1159" s="291"/>
      <c r="BZ1159" s="291"/>
      <c r="CA1159" s="291"/>
      <c r="CB1159" s="291"/>
      <c r="CC1159" s="291"/>
      <c r="CD1159" s="291"/>
      <c r="CE1159" s="291"/>
      <c r="CF1159" s="291"/>
      <c r="CG1159" s="291"/>
      <c r="CH1159" s="291"/>
      <c r="CI1159" s="291"/>
      <c r="CJ1159" s="291"/>
      <c r="CK1159" s="291"/>
      <c r="CL1159" s="291"/>
      <c r="CM1159" s="291"/>
      <c r="CN1159" s="291"/>
      <c r="CO1159" s="291"/>
      <c r="CP1159" s="291"/>
      <c r="CQ1159" s="291"/>
      <c r="CR1159" s="291"/>
      <c r="CS1159" s="291"/>
      <c r="CT1159" s="291"/>
      <c r="CU1159" s="291"/>
      <c r="CV1159" s="291"/>
      <c r="CW1159" s="291"/>
      <c r="CX1159" s="291"/>
      <c r="CY1159" s="291"/>
      <c r="CZ1159" s="291"/>
      <c r="DA1159" s="291"/>
      <c r="DB1159" s="291"/>
      <c r="DC1159" s="291"/>
      <c r="DD1159" s="291"/>
      <c r="DE1159" s="291"/>
      <c r="DF1159" s="291"/>
      <c r="DG1159" s="291"/>
      <c r="DH1159" s="291"/>
      <c r="DI1159" s="291"/>
      <c r="DJ1159" s="291"/>
      <c r="DK1159" s="291"/>
      <c r="DL1159" s="291"/>
      <c r="DM1159" s="291"/>
      <c r="DN1159" s="291"/>
      <c r="DO1159" s="291"/>
      <c r="DP1159" s="291"/>
      <c r="DQ1159" s="291"/>
      <c r="DR1159" s="291"/>
      <c r="DS1159" s="291"/>
      <c r="DT1159" s="291"/>
      <c r="DU1159" s="291"/>
      <c r="DV1159" s="291"/>
      <c r="DW1159" s="291"/>
      <c r="DX1159" s="291"/>
      <c r="DY1159" s="291"/>
      <c r="DZ1159" s="291"/>
      <c r="EA1159" s="291"/>
      <c r="EB1159" s="291"/>
      <c r="EC1159" s="291"/>
      <c r="ED1159" s="291"/>
      <c r="EE1159" s="291"/>
      <c r="EF1159" s="291"/>
      <c r="EG1159" s="291"/>
      <c r="EH1159" s="291"/>
      <c r="EI1159" s="291"/>
      <c r="EJ1159" s="291"/>
      <c r="EK1159" s="291"/>
      <c r="EL1159" s="291"/>
      <c r="EM1159" s="291"/>
      <c r="EN1159" s="291"/>
      <c r="EO1159" s="291"/>
      <c r="EP1159" s="291"/>
      <c r="EQ1159" s="291"/>
      <c r="ER1159" s="291"/>
      <c r="ES1159" s="291"/>
      <c r="ET1159" s="291"/>
      <c r="EU1159" s="291"/>
      <c r="EV1159" s="291"/>
      <c r="EW1159" s="291"/>
      <c r="EX1159" s="291"/>
      <c r="EY1159" s="291"/>
      <c r="EZ1159" s="291"/>
      <c r="FA1159" s="291"/>
    </row>
    <row r="1160" spans="1:157" s="292" customFormat="1" ht="20.25" customHeight="1">
      <c r="A1160" s="291"/>
      <c r="H1160" s="437"/>
      <c r="I1160" s="437"/>
      <c r="J1160" s="437"/>
      <c r="K1160" s="437"/>
      <c r="N1160" s="438"/>
      <c r="O1160" s="291"/>
      <c r="P1160" s="291"/>
      <c r="Q1160" s="291"/>
      <c r="R1160" s="291"/>
      <c r="S1160" s="291"/>
      <c r="T1160" s="291"/>
      <c r="U1160" s="291"/>
      <c r="V1160" s="291"/>
      <c r="W1160" s="291"/>
      <c r="X1160" s="291"/>
      <c r="Y1160" s="291"/>
      <c r="Z1160" s="291"/>
      <c r="AA1160" s="291"/>
      <c r="AB1160" s="291"/>
      <c r="AC1160" s="291"/>
      <c r="AD1160" s="291"/>
      <c r="AE1160" s="291"/>
      <c r="AF1160" s="291"/>
      <c r="AG1160" s="291"/>
      <c r="AH1160" s="291"/>
      <c r="AI1160" s="291"/>
      <c r="AJ1160" s="291"/>
      <c r="AK1160" s="291"/>
      <c r="AL1160" s="291"/>
      <c r="AM1160" s="291"/>
      <c r="AN1160" s="291"/>
      <c r="AO1160" s="291"/>
      <c r="AP1160" s="291"/>
      <c r="AQ1160" s="291"/>
      <c r="AR1160" s="291"/>
      <c r="AS1160" s="291"/>
      <c r="AT1160" s="291"/>
      <c r="AU1160" s="291"/>
      <c r="AV1160" s="291"/>
      <c r="AW1160" s="291"/>
      <c r="AX1160" s="291"/>
      <c r="AY1160" s="291"/>
      <c r="AZ1160" s="291"/>
      <c r="BA1160" s="291"/>
      <c r="BB1160" s="291"/>
      <c r="BC1160" s="291"/>
      <c r="BD1160" s="291"/>
      <c r="BE1160" s="291"/>
      <c r="BF1160" s="291"/>
      <c r="BG1160" s="291"/>
      <c r="BH1160" s="291"/>
      <c r="BI1160" s="291"/>
      <c r="BJ1160" s="291"/>
      <c r="BK1160" s="291"/>
      <c r="BL1160" s="291"/>
      <c r="BM1160" s="291"/>
      <c r="BN1160" s="291"/>
      <c r="BO1160" s="291"/>
      <c r="BP1160" s="291"/>
      <c r="BQ1160" s="291"/>
      <c r="BR1160" s="291"/>
      <c r="BS1160" s="291"/>
      <c r="BT1160" s="291"/>
      <c r="BU1160" s="291"/>
      <c r="BV1160" s="291"/>
      <c r="BW1160" s="291"/>
      <c r="BX1160" s="291"/>
      <c r="BY1160" s="291"/>
      <c r="BZ1160" s="291"/>
      <c r="CA1160" s="291"/>
      <c r="CB1160" s="291"/>
      <c r="CC1160" s="291"/>
      <c r="CD1160" s="291"/>
      <c r="CE1160" s="291"/>
      <c r="CF1160" s="291"/>
      <c r="CG1160" s="291"/>
      <c r="CH1160" s="291"/>
      <c r="CI1160" s="291"/>
      <c r="CJ1160" s="291"/>
      <c r="CK1160" s="291"/>
      <c r="CL1160" s="291"/>
      <c r="CM1160" s="291"/>
      <c r="CN1160" s="291"/>
      <c r="CO1160" s="291"/>
      <c r="CP1160" s="291"/>
      <c r="CQ1160" s="291"/>
      <c r="CR1160" s="291"/>
      <c r="CS1160" s="291"/>
      <c r="CT1160" s="291"/>
      <c r="CU1160" s="291"/>
      <c r="CV1160" s="291"/>
      <c r="CW1160" s="291"/>
      <c r="CX1160" s="291"/>
      <c r="CY1160" s="291"/>
      <c r="CZ1160" s="291"/>
      <c r="DA1160" s="291"/>
      <c r="DB1160" s="291"/>
      <c r="DC1160" s="291"/>
      <c r="DD1160" s="291"/>
      <c r="DE1160" s="291"/>
      <c r="DF1160" s="291"/>
      <c r="DG1160" s="291"/>
      <c r="DH1160" s="291"/>
      <c r="DI1160" s="291"/>
      <c r="DJ1160" s="291"/>
      <c r="DK1160" s="291"/>
      <c r="DL1160" s="291"/>
      <c r="DM1160" s="291"/>
      <c r="DN1160" s="291"/>
      <c r="DO1160" s="291"/>
      <c r="DP1160" s="291"/>
      <c r="DQ1160" s="291"/>
      <c r="DR1160" s="291"/>
      <c r="DS1160" s="291"/>
      <c r="DT1160" s="291"/>
      <c r="DU1160" s="291"/>
      <c r="DV1160" s="291"/>
      <c r="DW1160" s="291"/>
      <c r="DX1160" s="291"/>
      <c r="DY1160" s="291"/>
      <c r="DZ1160" s="291"/>
      <c r="EA1160" s="291"/>
      <c r="EB1160" s="291"/>
      <c r="EC1160" s="291"/>
      <c r="ED1160" s="291"/>
      <c r="EE1160" s="291"/>
      <c r="EF1160" s="291"/>
      <c r="EG1160" s="291"/>
      <c r="EH1160" s="291"/>
      <c r="EI1160" s="291"/>
      <c r="EJ1160" s="291"/>
      <c r="EK1160" s="291"/>
      <c r="EL1160" s="291"/>
      <c r="EM1160" s="291"/>
      <c r="EN1160" s="291"/>
      <c r="EO1160" s="291"/>
      <c r="EP1160" s="291"/>
      <c r="EQ1160" s="291"/>
      <c r="ER1160" s="291"/>
      <c r="ES1160" s="291"/>
      <c r="ET1160" s="291"/>
      <c r="EU1160" s="291"/>
      <c r="EV1160" s="291"/>
      <c r="EW1160" s="291"/>
      <c r="EX1160" s="291"/>
      <c r="EY1160" s="291"/>
      <c r="EZ1160" s="291"/>
      <c r="FA1160" s="291"/>
    </row>
    <row r="1161" spans="1:157" s="292" customFormat="1" ht="20.25" customHeight="1">
      <c r="A1161" s="291"/>
      <c r="H1161" s="437"/>
      <c r="I1161" s="437"/>
      <c r="J1161" s="437"/>
      <c r="K1161" s="437"/>
      <c r="N1161" s="438"/>
      <c r="O1161" s="291"/>
      <c r="P1161" s="291"/>
      <c r="Q1161" s="291"/>
      <c r="R1161" s="291"/>
      <c r="S1161" s="291"/>
      <c r="T1161" s="291"/>
      <c r="U1161" s="291"/>
      <c r="V1161" s="291"/>
      <c r="W1161" s="291"/>
      <c r="X1161" s="291"/>
      <c r="Y1161" s="291"/>
      <c r="Z1161" s="291"/>
      <c r="AA1161" s="291"/>
      <c r="AB1161" s="291"/>
      <c r="AC1161" s="291"/>
      <c r="AD1161" s="291"/>
      <c r="AE1161" s="291"/>
      <c r="AF1161" s="291"/>
      <c r="AG1161" s="291"/>
      <c r="AH1161" s="291"/>
      <c r="AI1161" s="291"/>
      <c r="AJ1161" s="291"/>
      <c r="AK1161" s="291"/>
      <c r="AL1161" s="291"/>
      <c r="AM1161" s="291"/>
      <c r="AN1161" s="291"/>
      <c r="AO1161" s="291"/>
      <c r="AP1161" s="291"/>
      <c r="AQ1161" s="291"/>
      <c r="AR1161" s="291"/>
      <c r="AS1161" s="291"/>
      <c r="AT1161" s="291"/>
      <c r="AU1161" s="291"/>
      <c r="AV1161" s="291"/>
      <c r="AW1161" s="291"/>
      <c r="AX1161" s="291"/>
      <c r="AY1161" s="291"/>
      <c r="AZ1161" s="291"/>
      <c r="BA1161" s="291"/>
      <c r="BB1161" s="291"/>
      <c r="BC1161" s="291"/>
      <c r="BD1161" s="291"/>
      <c r="BE1161" s="291"/>
      <c r="BF1161" s="291"/>
      <c r="BG1161" s="291"/>
      <c r="BH1161" s="291"/>
      <c r="BI1161" s="291"/>
      <c r="BJ1161" s="291"/>
      <c r="BK1161" s="291"/>
      <c r="BL1161" s="291"/>
      <c r="BM1161" s="291"/>
      <c r="BN1161" s="291"/>
      <c r="BO1161" s="291"/>
      <c r="BP1161" s="291"/>
      <c r="BQ1161" s="291"/>
      <c r="BR1161" s="291"/>
      <c r="BS1161" s="291"/>
      <c r="BT1161" s="291"/>
      <c r="BU1161" s="291"/>
      <c r="BV1161" s="291"/>
      <c r="BW1161" s="291"/>
      <c r="BX1161" s="291"/>
      <c r="BY1161" s="291"/>
      <c r="BZ1161" s="291"/>
      <c r="CA1161" s="291"/>
      <c r="CB1161" s="291"/>
      <c r="CC1161" s="291"/>
      <c r="CD1161" s="291"/>
      <c r="CE1161" s="291"/>
      <c r="CF1161" s="291"/>
      <c r="CG1161" s="291"/>
      <c r="CH1161" s="291"/>
      <c r="CI1161" s="291"/>
      <c r="CJ1161" s="291"/>
      <c r="CK1161" s="291"/>
      <c r="CL1161" s="291"/>
      <c r="CM1161" s="291"/>
      <c r="CN1161" s="291"/>
      <c r="CO1161" s="291"/>
      <c r="CP1161" s="291"/>
      <c r="CQ1161" s="291"/>
      <c r="CR1161" s="291"/>
      <c r="CS1161" s="291"/>
      <c r="CT1161" s="291"/>
      <c r="CU1161" s="291"/>
      <c r="CV1161" s="291"/>
      <c r="CW1161" s="291"/>
      <c r="CX1161" s="291"/>
      <c r="CY1161" s="291"/>
      <c r="CZ1161" s="291"/>
      <c r="DA1161" s="291"/>
      <c r="DB1161" s="291"/>
      <c r="DC1161" s="291"/>
      <c r="DD1161" s="291"/>
      <c r="DE1161" s="291"/>
      <c r="DF1161" s="291"/>
      <c r="DG1161" s="291"/>
      <c r="DH1161" s="291"/>
      <c r="DI1161" s="291"/>
      <c r="DJ1161" s="291"/>
      <c r="DK1161" s="291"/>
      <c r="DL1161" s="291"/>
      <c r="DM1161" s="291"/>
      <c r="DN1161" s="291"/>
      <c r="DO1161" s="291"/>
      <c r="DP1161" s="291"/>
      <c r="DQ1161" s="291"/>
      <c r="DR1161" s="291"/>
      <c r="DS1161" s="291"/>
      <c r="DT1161" s="291"/>
      <c r="DU1161" s="291"/>
      <c r="DV1161" s="291"/>
      <c r="DW1161" s="291"/>
      <c r="DX1161" s="291"/>
      <c r="DY1161" s="291"/>
      <c r="DZ1161" s="291"/>
      <c r="EA1161" s="291"/>
      <c r="EB1161" s="291"/>
      <c r="EC1161" s="291"/>
      <c r="ED1161" s="291"/>
      <c r="EE1161" s="291"/>
      <c r="EF1161" s="291"/>
      <c r="EG1161" s="291"/>
      <c r="EH1161" s="291"/>
      <c r="EI1161" s="291"/>
      <c r="EJ1161" s="291"/>
      <c r="EK1161" s="291"/>
      <c r="EL1161" s="291"/>
      <c r="EM1161" s="291"/>
      <c r="EN1161" s="291"/>
      <c r="EO1161" s="291"/>
      <c r="EP1161" s="291"/>
      <c r="EQ1161" s="291"/>
      <c r="ER1161" s="291"/>
      <c r="ES1161" s="291"/>
      <c r="ET1161" s="291"/>
      <c r="EU1161" s="291"/>
      <c r="EV1161" s="291"/>
      <c r="EW1161" s="291"/>
      <c r="EX1161" s="291"/>
      <c r="EY1161" s="291"/>
      <c r="EZ1161" s="291"/>
      <c r="FA1161" s="291"/>
    </row>
    <row r="1162" spans="1:157" s="292" customFormat="1" ht="20.25" customHeight="1">
      <c r="A1162" s="291"/>
      <c r="H1162" s="437"/>
      <c r="I1162" s="437"/>
      <c r="J1162" s="437"/>
      <c r="K1162" s="437"/>
      <c r="N1162" s="438"/>
      <c r="O1162" s="291"/>
      <c r="P1162" s="291"/>
      <c r="Q1162" s="291"/>
      <c r="R1162" s="291"/>
      <c r="S1162" s="291"/>
      <c r="T1162" s="291"/>
      <c r="U1162" s="291"/>
      <c r="V1162" s="291"/>
      <c r="W1162" s="291"/>
      <c r="X1162" s="291"/>
      <c r="Y1162" s="291"/>
      <c r="Z1162" s="291"/>
      <c r="AA1162" s="291"/>
      <c r="AB1162" s="291"/>
      <c r="AC1162" s="291"/>
      <c r="AD1162" s="291"/>
      <c r="AE1162" s="291"/>
      <c r="AF1162" s="291"/>
      <c r="AG1162" s="291"/>
      <c r="AH1162" s="291"/>
      <c r="AI1162" s="291"/>
      <c r="AJ1162" s="291"/>
      <c r="AK1162" s="291"/>
      <c r="AL1162" s="291"/>
      <c r="AM1162" s="291"/>
      <c r="AN1162" s="291"/>
      <c r="AO1162" s="291"/>
      <c r="AP1162" s="291"/>
      <c r="AQ1162" s="291"/>
      <c r="AR1162" s="291"/>
      <c r="AS1162" s="291"/>
      <c r="AT1162" s="291"/>
      <c r="AU1162" s="291"/>
      <c r="AV1162" s="291"/>
      <c r="AW1162" s="291"/>
      <c r="AX1162" s="291"/>
      <c r="AY1162" s="291"/>
      <c r="AZ1162" s="291"/>
      <c r="BA1162" s="291"/>
      <c r="BB1162" s="291"/>
      <c r="BC1162" s="291"/>
      <c r="BD1162" s="291"/>
      <c r="BE1162" s="291"/>
      <c r="BF1162" s="291"/>
      <c r="BG1162" s="291"/>
      <c r="BH1162" s="291"/>
      <c r="BI1162" s="291"/>
      <c r="BJ1162" s="291"/>
      <c r="BK1162" s="291"/>
      <c r="BL1162" s="291"/>
      <c r="BM1162" s="291"/>
      <c r="BN1162" s="291"/>
      <c r="BO1162" s="291"/>
      <c r="BP1162" s="291"/>
      <c r="BQ1162" s="291"/>
      <c r="BR1162" s="291"/>
      <c r="BS1162" s="291"/>
      <c r="BT1162" s="291"/>
      <c r="BU1162" s="291"/>
      <c r="BV1162" s="291"/>
      <c r="BW1162" s="291"/>
      <c r="BX1162" s="291"/>
      <c r="BY1162" s="291"/>
      <c r="BZ1162" s="291"/>
      <c r="CA1162" s="291"/>
      <c r="CB1162" s="291"/>
      <c r="CC1162" s="291"/>
      <c r="CD1162" s="291"/>
      <c r="CE1162" s="291"/>
      <c r="CF1162" s="291"/>
      <c r="CG1162" s="291"/>
      <c r="CH1162" s="291"/>
      <c r="CI1162" s="291"/>
      <c r="CJ1162" s="291"/>
      <c r="CK1162" s="291"/>
      <c r="CL1162" s="291"/>
      <c r="CM1162" s="291"/>
      <c r="CN1162" s="291"/>
      <c r="CO1162" s="291"/>
      <c r="CP1162" s="291"/>
      <c r="CQ1162" s="291"/>
      <c r="CR1162" s="291"/>
      <c r="CS1162" s="291"/>
      <c r="CT1162" s="291"/>
      <c r="CU1162" s="291"/>
      <c r="CV1162" s="291"/>
      <c r="CW1162" s="291"/>
      <c r="CX1162" s="291"/>
      <c r="CY1162" s="291"/>
      <c r="CZ1162" s="291"/>
      <c r="DA1162" s="291"/>
      <c r="DB1162" s="291"/>
      <c r="DC1162" s="291"/>
      <c r="DD1162" s="291"/>
      <c r="DE1162" s="291"/>
      <c r="DF1162" s="291"/>
      <c r="DG1162" s="291"/>
      <c r="DH1162" s="291"/>
      <c r="DI1162" s="291"/>
      <c r="DJ1162" s="291"/>
      <c r="DK1162" s="291"/>
      <c r="DL1162" s="291"/>
      <c r="DM1162" s="291"/>
      <c r="DN1162" s="291"/>
      <c r="DO1162" s="291"/>
      <c r="DP1162" s="291"/>
      <c r="DQ1162" s="291"/>
      <c r="DR1162" s="291"/>
      <c r="DS1162" s="291"/>
      <c r="DT1162" s="291"/>
      <c r="DU1162" s="291"/>
      <c r="DV1162" s="291"/>
      <c r="DW1162" s="291"/>
      <c r="DX1162" s="291"/>
      <c r="DY1162" s="291"/>
      <c r="DZ1162" s="291"/>
      <c r="EA1162" s="291"/>
      <c r="EB1162" s="291"/>
      <c r="EC1162" s="291"/>
      <c r="ED1162" s="291"/>
      <c r="EE1162" s="291"/>
      <c r="EF1162" s="291"/>
      <c r="EG1162" s="291"/>
      <c r="EH1162" s="291"/>
      <c r="EI1162" s="291"/>
      <c r="EJ1162" s="291"/>
      <c r="EK1162" s="291"/>
      <c r="EL1162" s="291"/>
      <c r="EM1162" s="291"/>
      <c r="EN1162" s="291"/>
      <c r="EO1162" s="291"/>
      <c r="EP1162" s="291"/>
      <c r="EQ1162" s="291"/>
      <c r="ER1162" s="291"/>
      <c r="ES1162" s="291"/>
      <c r="ET1162" s="291"/>
      <c r="EU1162" s="291"/>
      <c r="EV1162" s="291"/>
      <c r="EW1162" s="291"/>
      <c r="EX1162" s="291"/>
      <c r="EY1162" s="291"/>
      <c r="EZ1162" s="291"/>
      <c r="FA1162" s="291"/>
    </row>
    <row r="1163" spans="1:157" s="292" customFormat="1" ht="20.25" customHeight="1">
      <c r="A1163" s="291"/>
      <c r="H1163" s="437"/>
      <c r="I1163" s="437"/>
      <c r="J1163" s="437"/>
      <c r="K1163" s="437"/>
      <c r="N1163" s="438"/>
      <c r="O1163" s="291"/>
      <c r="P1163" s="291"/>
      <c r="Q1163" s="291"/>
      <c r="R1163" s="291"/>
      <c r="S1163" s="291"/>
      <c r="T1163" s="291"/>
      <c r="U1163" s="291"/>
      <c r="V1163" s="291"/>
      <c r="W1163" s="291"/>
      <c r="X1163" s="291"/>
      <c r="Y1163" s="291"/>
      <c r="Z1163" s="291"/>
      <c r="AA1163" s="291"/>
      <c r="AB1163" s="291"/>
      <c r="AC1163" s="291"/>
      <c r="AD1163" s="291"/>
      <c r="AE1163" s="291"/>
      <c r="AF1163" s="291"/>
      <c r="AG1163" s="291"/>
      <c r="AH1163" s="291"/>
      <c r="AI1163" s="291"/>
      <c r="AJ1163" s="291"/>
      <c r="AK1163" s="291"/>
      <c r="AL1163" s="291"/>
      <c r="AM1163" s="291"/>
      <c r="AN1163" s="291"/>
      <c r="AO1163" s="291"/>
      <c r="AP1163" s="291"/>
      <c r="AQ1163" s="291"/>
      <c r="AR1163" s="291"/>
      <c r="AS1163" s="291"/>
      <c r="AT1163" s="291"/>
      <c r="AU1163" s="291"/>
      <c r="AV1163" s="291"/>
      <c r="AW1163" s="291"/>
      <c r="AX1163" s="291"/>
      <c r="AY1163" s="291"/>
      <c r="AZ1163" s="291"/>
      <c r="BA1163" s="291"/>
      <c r="BB1163" s="291"/>
      <c r="BC1163" s="291"/>
      <c r="BD1163" s="291"/>
      <c r="BE1163" s="291"/>
      <c r="BF1163" s="291"/>
      <c r="BG1163" s="291"/>
      <c r="BH1163" s="291"/>
      <c r="BI1163" s="291"/>
      <c r="BJ1163" s="291"/>
      <c r="BK1163" s="291"/>
      <c r="BL1163" s="291"/>
      <c r="BM1163" s="291"/>
      <c r="BN1163" s="291"/>
      <c r="BO1163" s="291"/>
      <c r="BP1163" s="291"/>
      <c r="BQ1163" s="291"/>
      <c r="BR1163" s="291"/>
      <c r="BS1163" s="291"/>
      <c r="BT1163" s="291"/>
      <c r="BU1163" s="291"/>
      <c r="BV1163" s="291"/>
      <c r="BW1163" s="291"/>
      <c r="BX1163" s="291"/>
      <c r="BY1163" s="291"/>
      <c r="BZ1163" s="291"/>
      <c r="CA1163" s="291"/>
      <c r="CB1163" s="291"/>
      <c r="CC1163" s="291"/>
      <c r="CD1163" s="291"/>
      <c r="CE1163" s="291"/>
      <c r="CF1163" s="291"/>
      <c r="CG1163" s="291"/>
      <c r="CH1163" s="291"/>
      <c r="CI1163" s="291"/>
      <c r="CJ1163" s="291"/>
      <c r="CK1163" s="291"/>
      <c r="CL1163" s="291"/>
      <c r="CM1163" s="291"/>
      <c r="CN1163" s="291"/>
      <c r="CO1163" s="291"/>
      <c r="CP1163" s="291"/>
      <c r="CQ1163" s="291"/>
      <c r="CR1163" s="291"/>
      <c r="CS1163" s="291"/>
      <c r="CT1163" s="291"/>
      <c r="CU1163" s="291"/>
      <c r="CV1163" s="291"/>
      <c r="CW1163" s="291"/>
      <c r="CX1163" s="291"/>
      <c r="CY1163" s="291"/>
      <c r="CZ1163" s="291"/>
      <c r="DA1163" s="291"/>
      <c r="DB1163" s="291"/>
      <c r="DC1163" s="291"/>
      <c r="DD1163" s="291"/>
      <c r="DE1163" s="291"/>
      <c r="DF1163" s="291"/>
      <c r="DG1163" s="291"/>
      <c r="DH1163" s="291"/>
      <c r="DI1163" s="291"/>
      <c r="DJ1163" s="291"/>
      <c r="DK1163" s="291"/>
      <c r="DL1163" s="291"/>
      <c r="DM1163" s="291"/>
      <c r="DN1163" s="291"/>
      <c r="DO1163" s="291"/>
      <c r="DP1163" s="291"/>
      <c r="DQ1163" s="291"/>
      <c r="DR1163" s="291"/>
      <c r="DS1163" s="291"/>
      <c r="DT1163" s="291"/>
      <c r="DU1163" s="291"/>
      <c r="DV1163" s="291"/>
      <c r="DW1163" s="291"/>
      <c r="DX1163" s="291"/>
      <c r="DY1163" s="291"/>
      <c r="DZ1163" s="291"/>
      <c r="EA1163" s="291"/>
      <c r="EB1163" s="291"/>
      <c r="EC1163" s="291"/>
      <c r="ED1163" s="291"/>
      <c r="EE1163" s="291"/>
      <c r="EF1163" s="291"/>
      <c r="EG1163" s="291"/>
      <c r="EH1163" s="291"/>
      <c r="EI1163" s="291"/>
      <c r="EJ1163" s="291"/>
      <c r="EK1163" s="291"/>
      <c r="EL1163" s="291"/>
      <c r="EM1163" s="291"/>
      <c r="EN1163" s="291"/>
      <c r="EO1163" s="291"/>
      <c r="EP1163" s="291"/>
      <c r="EQ1163" s="291"/>
      <c r="ER1163" s="291"/>
      <c r="ES1163" s="291"/>
      <c r="ET1163" s="291"/>
      <c r="EU1163" s="291"/>
      <c r="EV1163" s="291"/>
      <c r="EW1163" s="291"/>
      <c r="EX1163" s="291"/>
      <c r="EY1163" s="291"/>
      <c r="EZ1163" s="291"/>
      <c r="FA1163" s="291"/>
    </row>
    <row r="1164" spans="1:157" s="292" customFormat="1" ht="20.25" customHeight="1">
      <c r="A1164" s="291"/>
      <c r="H1164" s="437"/>
      <c r="I1164" s="437"/>
      <c r="J1164" s="437"/>
      <c r="K1164" s="437"/>
      <c r="N1164" s="438"/>
      <c r="O1164" s="291"/>
      <c r="P1164" s="291"/>
      <c r="Q1164" s="291"/>
      <c r="R1164" s="291"/>
      <c r="S1164" s="291"/>
      <c r="T1164" s="291"/>
      <c r="U1164" s="291"/>
      <c r="V1164" s="291"/>
      <c r="W1164" s="291"/>
      <c r="X1164" s="291"/>
      <c r="Y1164" s="291"/>
      <c r="Z1164" s="291"/>
      <c r="AA1164" s="291"/>
      <c r="AB1164" s="291"/>
      <c r="AC1164" s="291"/>
      <c r="AD1164" s="291"/>
      <c r="AE1164" s="291"/>
      <c r="AF1164" s="291"/>
      <c r="AG1164" s="291"/>
      <c r="AH1164" s="291"/>
      <c r="AI1164" s="291"/>
      <c r="AJ1164" s="291"/>
      <c r="AK1164" s="291"/>
      <c r="AL1164" s="291"/>
      <c r="AM1164" s="291"/>
      <c r="AN1164" s="291"/>
      <c r="AO1164" s="291"/>
      <c r="AP1164" s="291"/>
      <c r="AQ1164" s="291"/>
      <c r="AR1164" s="291"/>
      <c r="AS1164" s="291"/>
      <c r="AT1164" s="291"/>
      <c r="AU1164" s="291"/>
      <c r="AV1164" s="291"/>
      <c r="AW1164" s="291"/>
      <c r="AX1164" s="291"/>
      <c r="AY1164" s="291"/>
      <c r="AZ1164" s="291"/>
      <c r="BA1164" s="291"/>
      <c r="BB1164" s="291"/>
      <c r="BC1164" s="291"/>
      <c r="BD1164" s="291"/>
      <c r="BE1164" s="291"/>
      <c r="BF1164" s="291"/>
      <c r="BG1164" s="291"/>
      <c r="BH1164" s="291"/>
      <c r="BI1164" s="291"/>
      <c r="BJ1164" s="291"/>
      <c r="BK1164" s="291"/>
      <c r="BL1164" s="291"/>
      <c r="BM1164" s="291"/>
      <c r="BN1164" s="291"/>
      <c r="BO1164" s="291"/>
      <c r="BP1164" s="291"/>
      <c r="BQ1164" s="291"/>
      <c r="BR1164" s="291"/>
      <c r="BS1164" s="291"/>
      <c r="BT1164" s="291"/>
      <c r="BU1164" s="291"/>
      <c r="BV1164" s="291"/>
      <c r="BW1164" s="291"/>
      <c r="BX1164" s="291"/>
      <c r="BY1164" s="291"/>
      <c r="BZ1164" s="291"/>
      <c r="CA1164" s="291"/>
      <c r="CB1164" s="291"/>
      <c r="CC1164" s="291"/>
      <c r="CD1164" s="291"/>
      <c r="CE1164" s="291"/>
      <c r="CF1164" s="291"/>
      <c r="CG1164" s="291"/>
      <c r="CH1164" s="291"/>
      <c r="CI1164" s="291"/>
      <c r="CJ1164" s="291"/>
      <c r="CK1164" s="291"/>
      <c r="CL1164" s="291"/>
      <c r="CM1164" s="291"/>
      <c r="CN1164" s="291"/>
      <c r="CO1164" s="291"/>
      <c r="CP1164" s="291"/>
      <c r="CQ1164" s="291"/>
      <c r="CR1164" s="291"/>
      <c r="CS1164" s="291"/>
      <c r="CT1164" s="291"/>
      <c r="CU1164" s="291"/>
      <c r="CV1164" s="291"/>
      <c r="CW1164" s="291"/>
      <c r="CX1164" s="291"/>
      <c r="CY1164" s="291"/>
      <c r="CZ1164" s="291"/>
      <c r="DA1164" s="291"/>
      <c r="DB1164" s="291"/>
      <c r="DC1164" s="291"/>
      <c r="DD1164" s="291"/>
      <c r="DE1164" s="291"/>
      <c r="DF1164" s="291"/>
      <c r="DG1164" s="291"/>
      <c r="DH1164" s="291"/>
      <c r="DI1164" s="291"/>
      <c r="DJ1164" s="291"/>
      <c r="DK1164" s="291"/>
      <c r="DL1164" s="291"/>
      <c r="DM1164" s="291"/>
      <c r="DN1164" s="291"/>
      <c r="DO1164" s="291"/>
      <c r="DP1164" s="291"/>
      <c r="DQ1164" s="291"/>
      <c r="DR1164" s="291"/>
      <c r="DS1164" s="291"/>
      <c r="DT1164" s="291"/>
      <c r="DU1164" s="291"/>
      <c r="DV1164" s="291"/>
      <c r="DW1164" s="291"/>
      <c r="DX1164" s="291"/>
      <c r="DY1164" s="291"/>
      <c r="DZ1164" s="291"/>
      <c r="EA1164" s="291"/>
      <c r="EB1164" s="291"/>
      <c r="EC1164" s="291"/>
      <c r="ED1164" s="291"/>
      <c r="EE1164" s="291"/>
      <c r="EF1164" s="291"/>
      <c r="EG1164" s="291"/>
      <c r="EH1164" s="291"/>
      <c r="EI1164" s="291"/>
      <c r="EJ1164" s="291"/>
      <c r="EK1164" s="291"/>
      <c r="EL1164" s="291"/>
      <c r="EM1164" s="291"/>
      <c r="EN1164" s="291"/>
      <c r="EO1164" s="291"/>
      <c r="EP1164" s="291"/>
      <c r="EQ1164" s="291"/>
      <c r="ER1164" s="291"/>
      <c r="ES1164" s="291"/>
      <c r="ET1164" s="291"/>
      <c r="EU1164" s="291"/>
      <c r="EV1164" s="291"/>
      <c r="EW1164" s="291"/>
      <c r="EX1164" s="291"/>
      <c r="EY1164" s="291"/>
      <c r="EZ1164" s="291"/>
      <c r="FA1164" s="291"/>
    </row>
    <row r="1165" spans="1:157" s="292" customFormat="1" ht="20.25" customHeight="1">
      <c r="A1165" s="291"/>
      <c r="H1165" s="437"/>
      <c r="I1165" s="437"/>
      <c r="J1165" s="437"/>
      <c r="K1165" s="437"/>
      <c r="N1165" s="438"/>
      <c r="O1165" s="291"/>
      <c r="P1165" s="291"/>
      <c r="Q1165" s="291"/>
      <c r="R1165" s="291"/>
      <c r="S1165" s="291"/>
      <c r="T1165" s="291"/>
      <c r="U1165" s="291"/>
      <c r="V1165" s="291"/>
      <c r="W1165" s="291"/>
      <c r="X1165" s="291"/>
      <c r="Y1165" s="291"/>
      <c r="Z1165" s="291"/>
      <c r="AA1165" s="291"/>
      <c r="AB1165" s="291"/>
      <c r="AC1165" s="291"/>
      <c r="AD1165" s="291"/>
      <c r="AE1165" s="291"/>
      <c r="AF1165" s="291"/>
      <c r="AG1165" s="291"/>
      <c r="AH1165" s="291"/>
      <c r="AI1165" s="291"/>
      <c r="AJ1165" s="291"/>
      <c r="AK1165" s="291"/>
      <c r="AL1165" s="291"/>
      <c r="AM1165" s="291"/>
      <c r="AN1165" s="291"/>
      <c r="AO1165" s="291"/>
      <c r="AP1165" s="291"/>
      <c r="AQ1165" s="291"/>
      <c r="AR1165" s="291"/>
      <c r="AS1165" s="291"/>
      <c r="AT1165" s="291"/>
      <c r="AU1165" s="291"/>
      <c r="AV1165" s="291"/>
      <c r="AW1165" s="291"/>
      <c r="AX1165" s="291"/>
      <c r="AY1165" s="291"/>
      <c r="AZ1165" s="291"/>
      <c r="BA1165" s="291"/>
      <c r="BB1165" s="291"/>
      <c r="BC1165" s="291"/>
      <c r="BD1165" s="291"/>
      <c r="BE1165" s="291"/>
      <c r="BF1165" s="291"/>
      <c r="BG1165" s="291"/>
      <c r="BH1165" s="291"/>
      <c r="BI1165" s="291"/>
      <c r="BJ1165" s="291"/>
      <c r="BK1165" s="291"/>
      <c r="BL1165" s="291"/>
      <c r="BM1165" s="291"/>
      <c r="BN1165" s="291"/>
      <c r="BO1165" s="291"/>
      <c r="BP1165" s="291"/>
      <c r="BQ1165" s="291"/>
      <c r="BR1165" s="291"/>
      <c r="BS1165" s="291"/>
      <c r="BT1165" s="291"/>
      <c r="BU1165" s="291"/>
      <c r="BV1165" s="291"/>
      <c r="BW1165" s="291"/>
      <c r="BX1165" s="291"/>
      <c r="BY1165" s="291"/>
      <c r="BZ1165" s="291"/>
      <c r="CA1165" s="291"/>
      <c r="CB1165" s="291"/>
      <c r="CC1165" s="291"/>
      <c r="CD1165" s="291"/>
      <c r="CE1165" s="291"/>
      <c r="CF1165" s="291"/>
      <c r="CG1165" s="291"/>
      <c r="CH1165" s="291"/>
      <c r="CI1165" s="291"/>
      <c r="CJ1165" s="291"/>
      <c r="CK1165" s="291"/>
      <c r="CL1165" s="291"/>
      <c r="CM1165" s="291"/>
      <c r="CN1165" s="291"/>
      <c r="CO1165" s="291"/>
      <c r="CP1165" s="291"/>
      <c r="CQ1165" s="291"/>
      <c r="CR1165" s="291"/>
      <c r="CS1165" s="291"/>
      <c r="CT1165" s="291"/>
      <c r="CU1165" s="291"/>
      <c r="CV1165" s="291"/>
      <c r="CW1165" s="291"/>
      <c r="CX1165" s="291"/>
      <c r="CY1165" s="291"/>
      <c r="CZ1165" s="291"/>
      <c r="DA1165" s="291"/>
      <c r="DB1165" s="291"/>
      <c r="DC1165" s="291"/>
      <c r="DD1165" s="291"/>
      <c r="DE1165" s="291"/>
      <c r="DF1165" s="291"/>
      <c r="DG1165" s="291"/>
      <c r="DH1165" s="291"/>
      <c r="DI1165" s="291"/>
      <c r="DJ1165" s="291"/>
      <c r="DK1165" s="291"/>
      <c r="DL1165" s="291"/>
      <c r="DM1165" s="291"/>
      <c r="DN1165" s="291"/>
      <c r="DO1165" s="291"/>
      <c r="DP1165" s="291"/>
      <c r="DQ1165" s="291"/>
      <c r="DR1165" s="291"/>
      <c r="DS1165" s="291"/>
      <c r="DT1165" s="291"/>
      <c r="DU1165" s="291"/>
      <c r="DV1165" s="291"/>
      <c r="DW1165" s="291"/>
      <c r="DX1165" s="291"/>
      <c r="DY1165" s="291"/>
      <c r="DZ1165" s="291"/>
      <c r="EA1165" s="291"/>
      <c r="EB1165" s="291"/>
      <c r="EC1165" s="291"/>
      <c r="ED1165" s="291"/>
      <c r="EE1165" s="291"/>
      <c r="EF1165" s="291"/>
      <c r="EG1165" s="291"/>
      <c r="EH1165" s="291"/>
      <c r="EI1165" s="291"/>
      <c r="EJ1165" s="291"/>
      <c r="EK1165" s="291"/>
      <c r="EL1165" s="291"/>
      <c r="EM1165" s="291"/>
      <c r="EN1165" s="291"/>
      <c r="EO1165" s="291"/>
      <c r="EP1165" s="291"/>
      <c r="EQ1165" s="291"/>
      <c r="ER1165" s="291"/>
      <c r="ES1165" s="291"/>
      <c r="ET1165" s="291"/>
      <c r="EU1165" s="291"/>
      <c r="EV1165" s="291"/>
      <c r="EW1165" s="291"/>
      <c r="EX1165" s="291"/>
      <c r="EY1165" s="291"/>
      <c r="EZ1165" s="291"/>
      <c r="FA1165" s="291"/>
    </row>
    <row r="1166" spans="1:157" s="292" customFormat="1" ht="20.25" customHeight="1">
      <c r="A1166" s="291"/>
      <c r="H1166" s="437"/>
      <c r="I1166" s="437"/>
      <c r="J1166" s="437"/>
      <c r="K1166" s="437"/>
      <c r="N1166" s="438"/>
      <c r="O1166" s="291"/>
      <c r="P1166" s="291"/>
      <c r="Q1166" s="291"/>
      <c r="R1166" s="291"/>
      <c r="S1166" s="291"/>
      <c r="T1166" s="291"/>
      <c r="U1166" s="291"/>
      <c r="V1166" s="291"/>
      <c r="W1166" s="291"/>
      <c r="X1166" s="291"/>
      <c r="Y1166" s="291"/>
      <c r="Z1166" s="291"/>
      <c r="AA1166" s="291"/>
      <c r="AB1166" s="291"/>
      <c r="AC1166" s="291"/>
      <c r="AD1166" s="291"/>
      <c r="AE1166" s="291"/>
      <c r="AF1166" s="291"/>
      <c r="AG1166" s="291"/>
      <c r="AH1166" s="291"/>
      <c r="AI1166" s="291"/>
      <c r="AJ1166" s="291"/>
      <c r="AK1166" s="291"/>
      <c r="AL1166" s="291"/>
      <c r="AM1166" s="291"/>
      <c r="AN1166" s="291"/>
      <c r="AO1166" s="291"/>
      <c r="AP1166" s="291"/>
      <c r="AQ1166" s="291"/>
      <c r="AR1166" s="291"/>
      <c r="AS1166" s="291"/>
      <c r="AT1166" s="291"/>
      <c r="AU1166" s="291"/>
      <c r="AV1166" s="291"/>
      <c r="AW1166" s="291"/>
      <c r="AX1166" s="291"/>
      <c r="AY1166" s="291"/>
      <c r="AZ1166" s="291"/>
      <c r="BA1166" s="291"/>
      <c r="BB1166" s="291"/>
      <c r="BC1166" s="291"/>
      <c r="BD1166" s="291"/>
      <c r="BE1166" s="291"/>
      <c r="BF1166" s="291"/>
      <c r="BG1166" s="291"/>
      <c r="BH1166" s="291"/>
      <c r="BI1166" s="291"/>
      <c r="BJ1166" s="291"/>
      <c r="BK1166" s="291"/>
      <c r="BL1166" s="291"/>
      <c r="BM1166" s="291"/>
      <c r="BN1166" s="291"/>
      <c r="BO1166" s="291"/>
      <c r="BP1166" s="291"/>
      <c r="BQ1166" s="291"/>
      <c r="BR1166" s="291"/>
      <c r="BS1166" s="291"/>
      <c r="BT1166" s="291"/>
      <c r="BU1166" s="291"/>
      <c r="BV1166" s="291"/>
      <c r="BW1166" s="291"/>
      <c r="BX1166" s="291"/>
      <c r="BY1166" s="291"/>
      <c r="BZ1166" s="291"/>
      <c r="CA1166" s="291"/>
      <c r="CB1166" s="291"/>
      <c r="CC1166" s="291"/>
      <c r="CD1166" s="291"/>
      <c r="CE1166" s="291"/>
      <c r="CF1166" s="291"/>
      <c r="CG1166" s="291"/>
      <c r="CH1166" s="291"/>
      <c r="CI1166" s="291"/>
      <c r="CJ1166" s="291"/>
      <c r="CK1166" s="291"/>
      <c r="CL1166" s="291"/>
      <c r="CM1166" s="291"/>
      <c r="CN1166" s="291"/>
      <c r="CO1166" s="291"/>
      <c r="CP1166" s="291"/>
      <c r="CQ1166" s="291"/>
      <c r="CR1166" s="291"/>
      <c r="CS1166" s="291"/>
      <c r="CT1166" s="291"/>
      <c r="CU1166" s="291"/>
      <c r="CV1166" s="291"/>
      <c r="CW1166" s="291"/>
      <c r="CX1166" s="291"/>
      <c r="CY1166" s="291"/>
      <c r="CZ1166" s="291"/>
      <c r="DA1166" s="291"/>
      <c r="DB1166" s="291"/>
      <c r="DC1166" s="291"/>
      <c r="DD1166" s="291"/>
      <c r="DE1166" s="291"/>
      <c r="DF1166" s="291"/>
      <c r="DG1166" s="291"/>
      <c r="DH1166" s="291"/>
      <c r="DI1166" s="291"/>
      <c r="DJ1166" s="291"/>
      <c r="DK1166" s="291"/>
      <c r="DL1166" s="291"/>
      <c r="DM1166" s="291"/>
      <c r="DN1166" s="291"/>
      <c r="DO1166" s="291"/>
      <c r="DP1166" s="291"/>
      <c r="DQ1166" s="291"/>
      <c r="DR1166" s="291"/>
      <c r="DS1166" s="291"/>
      <c r="DT1166" s="291"/>
      <c r="DU1166" s="291"/>
      <c r="DV1166" s="291"/>
      <c r="DW1166" s="291"/>
      <c r="DX1166" s="291"/>
      <c r="DY1166" s="291"/>
      <c r="DZ1166" s="291"/>
      <c r="EA1166" s="291"/>
      <c r="EB1166" s="291"/>
      <c r="EC1166" s="291"/>
      <c r="ED1166" s="291"/>
      <c r="EE1166" s="291"/>
      <c r="EF1166" s="291"/>
      <c r="EG1166" s="291"/>
      <c r="EH1166" s="291"/>
      <c r="EI1166" s="291"/>
      <c r="EJ1166" s="291"/>
      <c r="EK1166" s="291"/>
      <c r="EL1166" s="291"/>
      <c r="EM1166" s="291"/>
      <c r="EN1166" s="291"/>
      <c r="EO1166" s="291"/>
      <c r="EP1166" s="291"/>
      <c r="EQ1166" s="291"/>
      <c r="ER1166" s="291"/>
      <c r="ES1166" s="291"/>
      <c r="ET1166" s="291"/>
      <c r="EU1166" s="291"/>
      <c r="EV1166" s="291"/>
      <c r="EW1166" s="291"/>
      <c r="EX1166" s="291"/>
      <c r="EY1166" s="291"/>
      <c r="EZ1166" s="291"/>
      <c r="FA1166" s="291"/>
    </row>
    <row r="1167" spans="1:157" s="292" customFormat="1" ht="20.25" customHeight="1">
      <c r="A1167" s="291"/>
      <c r="H1167" s="437"/>
      <c r="I1167" s="437"/>
      <c r="J1167" s="437"/>
      <c r="K1167" s="437"/>
      <c r="N1167" s="438"/>
      <c r="O1167" s="291"/>
      <c r="P1167" s="291"/>
      <c r="Q1167" s="291"/>
      <c r="R1167" s="291"/>
      <c r="S1167" s="291"/>
      <c r="T1167" s="291"/>
      <c r="U1167" s="291"/>
      <c r="V1167" s="291"/>
      <c r="W1167" s="291"/>
      <c r="X1167" s="291"/>
      <c r="Y1167" s="291"/>
      <c r="Z1167" s="291"/>
      <c r="AA1167" s="291"/>
      <c r="AB1167" s="291"/>
      <c r="AC1167" s="291"/>
      <c r="AD1167" s="291"/>
      <c r="AE1167" s="291"/>
      <c r="AF1167" s="291"/>
      <c r="AG1167" s="291"/>
      <c r="AH1167" s="291"/>
      <c r="AI1167" s="291"/>
      <c r="AJ1167" s="291"/>
      <c r="AK1167" s="291"/>
      <c r="AL1167" s="291"/>
      <c r="AM1167" s="291"/>
      <c r="AN1167" s="291"/>
      <c r="AO1167" s="291"/>
      <c r="AP1167" s="291"/>
      <c r="AQ1167" s="291"/>
      <c r="AR1167" s="291"/>
      <c r="AS1167" s="291"/>
      <c r="AT1167" s="291"/>
      <c r="AU1167" s="291"/>
      <c r="AV1167" s="291"/>
      <c r="AW1167" s="291"/>
      <c r="AX1167" s="291"/>
      <c r="AY1167" s="291"/>
      <c r="AZ1167" s="291"/>
      <c r="BA1167" s="291"/>
      <c r="BB1167" s="291"/>
      <c r="BC1167" s="291"/>
      <c r="BD1167" s="291"/>
      <c r="BE1167" s="291"/>
      <c r="BF1167" s="291"/>
      <c r="BG1167" s="291"/>
      <c r="BH1167" s="291"/>
      <c r="BI1167" s="291"/>
      <c r="BJ1167" s="291"/>
      <c r="BK1167" s="291"/>
      <c r="BL1167" s="291"/>
      <c r="BM1167" s="291"/>
      <c r="BN1167" s="291"/>
      <c r="BO1167" s="291"/>
      <c r="BP1167" s="291"/>
      <c r="BQ1167" s="291"/>
      <c r="BR1167" s="291"/>
      <c r="BS1167" s="291"/>
      <c r="BT1167" s="291"/>
      <c r="BU1167" s="291"/>
      <c r="BV1167" s="291"/>
      <c r="BW1167" s="291"/>
      <c r="BX1167" s="291"/>
      <c r="BY1167" s="291"/>
      <c r="BZ1167" s="291"/>
      <c r="CA1167" s="291"/>
      <c r="CB1167" s="291"/>
      <c r="CC1167" s="291"/>
      <c r="CD1167" s="291"/>
      <c r="CE1167" s="291"/>
      <c r="CF1167" s="291"/>
      <c r="CG1167" s="291"/>
      <c r="CH1167" s="291"/>
      <c r="CI1167" s="291"/>
      <c r="CJ1167" s="291"/>
      <c r="CK1167" s="291"/>
      <c r="CL1167" s="291"/>
      <c r="CM1167" s="291"/>
      <c r="CN1167" s="291"/>
      <c r="CO1167" s="291"/>
      <c r="CP1167" s="291"/>
      <c r="CQ1167" s="291"/>
      <c r="CR1167" s="291"/>
      <c r="CS1167" s="291"/>
      <c r="CT1167" s="291"/>
      <c r="CU1167" s="291"/>
      <c r="CV1167" s="291"/>
      <c r="CW1167" s="291"/>
      <c r="CX1167" s="291"/>
      <c r="CY1167" s="291"/>
      <c r="CZ1167" s="291"/>
      <c r="DA1167" s="291"/>
      <c r="DB1167" s="291"/>
      <c r="DC1167" s="291"/>
      <c r="DD1167" s="291"/>
      <c r="DE1167" s="291"/>
      <c r="DF1167" s="291"/>
      <c r="DG1167" s="291"/>
      <c r="DH1167" s="291"/>
      <c r="DI1167" s="291"/>
      <c r="DJ1167" s="291"/>
      <c r="DK1167" s="291"/>
      <c r="DL1167" s="291"/>
      <c r="DM1167" s="291"/>
      <c r="DN1167" s="291"/>
      <c r="DO1167" s="291"/>
      <c r="DP1167" s="291"/>
      <c r="DQ1167" s="291"/>
      <c r="DR1167" s="291"/>
      <c r="DS1167" s="291"/>
      <c r="DT1167" s="291"/>
      <c r="DU1167" s="291"/>
      <c r="DV1167" s="291"/>
      <c r="DW1167" s="291"/>
      <c r="DX1167" s="291"/>
      <c r="DY1167" s="291"/>
      <c r="DZ1167" s="291"/>
      <c r="EA1167" s="291"/>
      <c r="EB1167" s="291"/>
      <c r="EC1167" s="291"/>
      <c r="ED1167" s="291"/>
      <c r="EE1167" s="291"/>
      <c r="EF1167" s="291"/>
      <c r="EG1167" s="291"/>
      <c r="EH1167" s="291"/>
      <c r="EI1167" s="291"/>
      <c r="EJ1167" s="291"/>
      <c r="EK1167" s="291"/>
      <c r="EL1167" s="291"/>
      <c r="EM1167" s="291"/>
      <c r="EN1167" s="291"/>
      <c r="EO1167" s="291"/>
      <c r="EP1167" s="291"/>
      <c r="EQ1167" s="291"/>
      <c r="ER1167" s="291"/>
      <c r="ES1167" s="291"/>
      <c r="ET1167" s="291"/>
      <c r="EU1167" s="291"/>
      <c r="EV1167" s="291"/>
      <c r="EW1167" s="291"/>
      <c r="EX1167" s="291"/>
      <c r="EY1167" s="291"/>
      <c r="EZ1167" s="291"/>
      <c r="FA1167" s="291"/>
    </row>
    <row r="1168" spans="1:157" s="292" customFormat="1" ht="20.25" customHeight="1">
      <c r="A1168" s="291"/>
      <c r="H1168" s="437"/>
      <c r="I1168" s="437"/>
      <c r="J1168" s="437"/>
      <c r="K1168" s="437"/>
      <c r="N1168" s="438"/>
      <c r="O1168" s="291"/>
      <c r="P1168" s="291"/>
      <c r="Q1168" s="291"/>
      <c r="R1168" s="291"/>
      <c r="S1168" s="291"/>
      <c r="T1168" s="291"/>
      <c r="U1168" s="291"/>
      <c r="V1168" s="291"/>
      <c r="W1168" s="291"/>
      <c r="X1168" s="291"/>
      <c r="Y1168" s="291"/>
      <c r="Z1168" s="291"/>
      <c r="AA1168" s="291"/>
      <c r="AB1168" s="291"/>
      <c r="AC1168" s="291"/>
      <c r="AD1168" s="291"/>
      <c r="AE1168" s="291"/>
      <c r="AF1168" s="291"/>
      <c r="AG1168" s="291"/>
      <c r="AH1168" s="291"/>
      <c r="AI1168" s="291"/>
      <c r="AJ1168" s="291"/>
      <c r="AK1168" s="291"/>
      <c r="AL1168" s="291"/>
      <c r="AM1168" s="291"/>
      <c r="AN1168" s="291"/>
      <c r="AO1168" s="291"/>
      <c r="AP1168" s="291"/>
      <c r="AQ1168" s="291"/>
      <c r="AR1168" s="291"/>
      <c r="AS1168" s="291"/>
      <c r="AT1168" s="291"/>
      <c r="AU1168" s="291"/>
      <c r="AV1168" s="291"/>
      <c r="AW1168" s="291"/>
      <c r="AX1168" s="291"/>
      <c r="AY1168" s="291"/>
      <c r="AZ1168" s="291"/>
      <c r="BA1168" s="291"/>
      <c r="BB1168" s="291"/>
      <c r="BC1168" s="291"/>
      <c r="BD1168" s="291"/>
      <c r="BE1168" s="291"/>
      <c r="BF1168" s="291"/>
      <c r="BG1168" s="291"/>
      <c r="BH1168" s="291"/>
      <c r="BI1168" s="291"/>
      <c r="BJ1168" s="291"/>
      <c r="BK1168" s="291"/>
      <c r="BL1168" s="291"/>
      <c r="BM1168" s="291"/>
      <c r="BN1168" s="291"/>
      <c r="BO1168" s="291"/>
      <c r="BP1168" s="291"/>
      <c r="BQ1168" s="291"/>
      <c r="BR1168" s="291"/>
      <c r="BS1168" s="291"/>
      <c r="BT1168" s="291"/>
      <c r="BU1168" s="291"/>
      <c r="BV1168" s="291"/>
      <c r="BW1168" s="291"/>
      <c r="BX1168" s="291"/>
      <c r="BY1168" s="291"/>
      <c r="BZ1168" s="291"/>
      <c r="CA1168" s="291"/>
      <c r="CB1168" s="291"/>
      <c r="CC1168" s="291"/>
      <c r="CD1168" s="291"/>
      <c r="CE1168" s="291"/>
      <c r="CF1168" s="291"/>
      <c r="CG1168" s="291"/>
      <c r="CH1168" s="291"/>
      <c r="CI1168" s="291"/>
      <c r="CJ1168" s="291"/>
      <c r="CK1168" s="291"/>
      <c r="CL1168" s="291"/>
      <c r="CM1168" s="291"/>
      <c r="CN1168" s="291"/>
      <c r="CO1168" s="291"/>
      <c r="CP1168" s="291"/>
      <c r="CQ1168" s="291"/>
      <c r="CR1168" s="291"/>
      <c r="CS1168" s="291"/>
      <c r="CT1168" s="291"/>
      <c r="CU1168" s="291"/>
      <c r="CV1168" s="291"/>
      <c r="CW1168" s="291"/>
      <c r="CX1168" s="291"/>
      <c r="CY1168" s="291"/>
      <c r="CZ1168" s="291"/>
      <c r="DA1168" s="291"/>
      <c r="DB1168" s="291"/>
      <c r="DC1168" s="291"/>
      <c r="DD1168" s="291"/>
      <c r="DE1168" s="291"/>
      <c r="DF1168" s="291"/>
      <c r="DG1168" s="291"/>
      <c r="DH1168" s="291"/>
      <c r="DI1168" s="291"/>
      <c r="DJ1168" s="291"/>
      <c r="DK1168" s="291"/>
      <c r="DL1168" s="291"/>
      <c r="DM1168" s="291"/>
      <c r="DN1168" s="291"/>
      <c r="DO1168" s="291"/>
      <c r="DP1168" s="291"/>
      <c r="DQ1168" s="291"/>
      <c r="DR1168" s="291"/>
      <c r="DS1168" s="291"/>
      <c r="DT1168" s="291"/>
      <c r="DU1168" s="291"/>
      <c r="DV1168" s="291"/>
      <c r="DW1168" s="291"/>
      <c r="DX1168" s="291"/>
      <c r="DY1168" s="291"/>
      <c r="DZ1168" s="291"/>
      <c r="EA1168" s="291"/>
      <c r="EB1168" s="291"/>
      <c r="EC1168" s="291"/>
      <c r="ED1168" s="291"/>
      <c r="EE1168" s="291"/>
      <c r="EF1168" s="291"/>
      <c r="EG1168" s="291"/>
      <c r="EH1168" s="291"/>
      <c r="EI1168" s="291"/>
      <c r="EJ1168" s="291"/>
      <c r="EK1168" s="291"/>
      <c r="EL1168" s="291"/>
      <c r="EM1168" s="291"/>
      <c r="EN1168" s="291"/>
      <c r="EO1168" s="291"/>
      <c r="EP1168" s="291"/>
      <c r="EQ1168" s="291"/>
      <c r="ER1168" s="291"/>
      <c r="ES1168" s="291"/>
      <c r="ET1168" s="291"/>
      <c r="EU1168" s="291"/>
      <c r="EV1168" s="291"/>
      <c r="EW1168" s="291"/>
      <c r="EX1168" s="291"/>
      <c r="EY1168" s="291"/>
      <c r="EZ1168" s="291"/>
      <c r="FA1168" s="291"/>
    </row>
    <row r="1169" spans="1:157" s="292" customFormat="1" ht="20.25" customHeight="1">
      <c r="A1169" s="291"/>
      <c r="H1169" s="437"/>
      <c r="I1169" s="437"/>
      <c r="J1169" s="437"/>
      <c r="K1169" s="437"/>
      <c r="N1169" s="438"/>
      <c r="O1169" s="291"/>
      <c r="P1169" s="291"/>
      <c r="Q1169" s="291"/>
      <c r="R1169" s="291"/>
      <c r="S1169" s="291"/>
      <c r="T1169" s="291"/>
      <c r="U1169" s="291"/>
      <c r="V1169" s="291"/>
      <c r="W1169" s="291"/>
      <c r="X1169" s="291"/>
      <c r="Y1169" s="291"/>
      <c r="Z1169" s="291"/>
      <c r="AA1169" s="291"/>
      <c r="AB1169" s="291"/>
      <c r="AC1169" s="291"/>
      <c r="AD1169" s="291"/>
      <c r="AE1169" s="291"/>
      <c r="AF1169" s="291"/>
      <c r="AG1169" s="291"/>
      <c r="AH1169" s="291"/>
      <c r="AI1169" s="291"/>
      <c r="AJ1169" s="291"/>
      <c r="AK1169" s="291"/>
      <c r="AL1169" s="291"/>
      <c r="AM1169" s="291"/>
      <c r="AN1169" s="291"/>
      <c r="AO1169" s="291"/>
      <c r="AP1169" s="291"/>
      <c r="AQ1169" s="291"/>
      <c r="AR1169" s="291"/>
      <c r="AS1169" s="291"/>
      <c r="AT1169" s="291"/>
      <c r="AU1169" s="291"/>
      <c r="AV1169" s="291"/>
      <c r="AW1169" s="291"/>
      <c r="AX1169" s="291"/>
      <c r="AY1169" s="291"/>
      <c r="AZ1169" s="291"/>
      <c r="BA1169" s="291"/>
      <c r="BB1169" s="291"/>
      <c r="BC1169" s="291"/>
      <c r="BD1169" s="291"/>
      <c r="BE1169" s="291"/>
      <c r="BF1169" s="291"/>
      <c r="BG1169" s="291"/>
      <c r="BH1169" s="291"/>
      <c r="BI1169" s="291"/>
      <c r="BJ1169" s="291"/>
      <c r="BK1169" s="291"/>
      <c r="BL1169" s="291"/>
      <c r="BM1169" s="291"/>
      <c r="BN1169" s="291"/>
      <c r="BO1169" s="291"/>
      <c r="BP1169" s="291"/>
      <c r="BQ1169" s="291"/>
      <c r="BR1169" s="291"/>
      <c r="BS1169" s="291"/>
      <c r="BT1169" s="291"/>
      <c r="BU1169" s="291"/>
      <c r="BV1169" s="291"/>
      <c r="BW1169" s="291"/>
      <c r="BX1169" s="291"/>
      <c r="BY1169" s="291"/>
      <c r="BZ1169" s="291"/>
      <c r="CA1169" s="291"/>
      <c r="CB1169" s="291"/>
      <c r="CC1169" s="291"/>
      <c r="CD1169" s="291"/>
      <c r="CE1169" s="291"/>
      <c r="CF1169" s="291"/>
      <c r="CG1169" s="291"/>
      <c r="CH1169" s="291"/>
      <c r="CI1169" s="291"/>
      <c r="CJ1169" s="291"/>
      <c r="CK1169" s="291"/>
      <c r="CL1169" s="291"/>
      <c r="CM1169" s="291"/>
      <c r="CN1169" s="291"/>
      <c r="CO1169" s="291"/>
      <c r="CP1169" s="291"/>
      <c r="CQ1169" s="291"/>
      <c r="CR1169" s="291"/>
      <c r="CS1169" s="291"/>
      <c r="CT1169" s="291"/>
      <c r="CU1169" s="291"/>
      <c r="CV1169" s="291"/>
      <c r="CW1169" s="291"/>
      <c r="CX1169" s="291"/>
      <c r="CY1169" s="291"/>
      <c r="CZ1169" s="291"/>
      <c r="DA1169" s="291"/>
      <c r="DB1169" s="291"/>
      <c r="DC1169" s="291"/>
      <c r="DD1169" s="291"/>
      <c r="DE1169" s="291"/>
      <c r="DF1169" s="291"/>
      <c r="DG1169" s="291"/>
      <c r="DH1169" s="291"/>
      <c r="DI1169" s="291"/>
      <c r="DJ1169" s="291"/>
      <c r="DK1169" s="291"/>
      <c r="DL1169" s="291"/>
      <c r="DM1169" s="291"/>
      <c r="DN1169" s="291"/>
      <c r="DO1169" s="291"/>
      <c r="DP1169" s="291"/>
      <c r="DQ1169" s="291"/>
      <c r="DR1169" s="291"/>
      <c r="DS1169" s="291"/>
      <c r="DT1169" s="291"/>
      <c r="DU1169" s="291"/>
      <c r="DV1169" s="291"/>
      <c r="DW1169" s="291"/>
      <c r="DX1169" s="291"/>
      <c r="DY1169" s="291"/>
      <c r="DZ1169" s="291"/>
      <c r="EA1169" s="291"/>
      <c r="EB1169" s="291"/>
      <c r="EC1169" s="291"/>
      <c r="ED1169" s="291"/>
      <c r="EE1169" s="291"/>
      <c r="EF1169" s="291"/>
      <c r="EG1169" s="291"/>
      <c r="EH1169" s="291"/>
      <c r="EI1169" s="291"/>
      <c r="EJ1169" s="291"/>
      <c r="EK1169" s="291"/>
      <c r="EL1169" s="291"/>
      <c r="EM1169" s="291"/>
      <c r="EN1169" s="291"/>
      <c r="EO1169" s="291"/>
      <c r="EP1169" s="291"/>
      <c r="EQ1169" s="291"/>
      <c r="ER1169" s="291"/>
      <c r="ES1169" s="291"/>
      <c r="ET1169" s="291"/>
      <c r="EU1169" s="291"/>
      <c r="EV1169" s="291"/>
      <c r="EW1169" s="291"/>
      <c r="EX1169" s="291"/>
      <c r="EY1169" s="291"/>
      <c r="EZ1169" s="291"/>
      <c r="FA1169" s="291"/>
    </row>
    <row r="1170" spans="1:157" s="292" customFormat="1" ht="20.25" customHeight="1">
      <c r="A1170" s="291"/>
      <c r="H1170" s="437"/>
      <c r="I1170" s="437"/>
      <c r="J1170" s="437"/>
      <c r="K1170" s="437"/>
      <c r="N1170" s="438"/>
      <c r="O1170" s="291"/>
      <c r="P1170" s="291"/>
      <c r="Q1170" s="291"/>
      <c r="R1170" s="291"/>
      <c r="S1170" s="291"/>
      <c r="T1170" s="291"/>
      <c r="U1170" s="291"/>
      <c r="V1170" s="291"/>
      <c r="W1170" s="291"/>
      <c r="X1170" s="291"/>
      <c r="Y1170" s="291"/>
      <c r="Z1170" s="291"/>
      <c r="AA1170" s="291"/>
      <c r="AB1170" s="291"/>
      <c r="AC1170" s="291"/>
      <c r="AD1170" s="291"/>
      <c r="AE1170" s="291"/>
      <c r="AF1170" s="291"/>
      <c r="AG1170" s="291"/>
      <c r="AH1170" s="291"/>
      <c r="AI1170" s="291"/>
      <c r="AJ1170" s="291"/>
      <c r="AK1170" s="291"/>
      <c r="AL1170" s="291"/>
      <c r="AM1170" s="291"/>
      <c r="AN1170" s="291"/>
      <c r="AO1170" s="291"/>
      <c r="AP1170" s="291"/>
      <c r="AQ1170" s="291"/>
      <c r="AR1170" s="291"/>
      <c r="AS1170" s="291"/>
      <c r="AT1170" s="291"/>
      <c r="AU1170" s="291"/>
      <c r="AV1170" s="291"/>
      <c r="AW1170" s="291"/>
      <c r="AX1170" s="291"/>
      <c r="AY1170" s="291"/>
      <c r="AZ1170" s="291"/>
      <c r="BA1170" s="291"/>
      <c r="BB1170" s="291"/>
      <c r="BC1170" s="291"/>
      <c r="BD1170" s="291"/>
      <c r="BE1170" s="291"/>
      <c r="BF1170" s="291"/>
      <c r="BG1170" s="291"/>
      <c r="BH1170" s="291"/>
      <c r="BI1170" s="291"/>
      <c r="BJ1170" s="291"/>
      <c r="BK1170" s="291"/>
      <c r="BL1170" s="291"/>
      <c r="BM1170" s="291"/>
      <c r="BN1170" s="291"/>
      <c r="BO1170" s="291"/>
      <c r="BP1170" s="291"/>
      <c r="BQ1170" s="291"/>
      <c r="BR1170" s="291"/>
      <c r="BS1170" s="291"/>
      <c r="BT1170" s="291"/>
      <c r="BU1170" s="291"/>
      <c r="BV1170" s="291"/>
      <c r="BW1170" s="291"/>
      <c r="BX1170" s="291"/>
      <c r="BY1170" s="291"/>
      <c r="BZ1170" s="291"/>
      <c r="CA1170" s="291"/>
      <c r="CB1170" s="291"/>
      <c r="CC1170" s="291"/>
      <c r="CD1170" s="291"/>
      <c r="CE1170" s="291"/>
      <c r="CF1170" s="291"/>
      <c r="CG1170" s="291"/>
      <c r="CH1170" s="291"/>
      <c r="CI1170" s="291"/>
      <c r="CJ1170" s="291"/>
      <c r="CK1170" s="291"/>
      <c r="CL1170" s="291"/>
      <c r="CM1170" s="291"/>
      <c r="CN1170" s="291"/>
      <c r="CO1170" s="291"/>
      <c r="CP1170" s="291"/>
      <c r="CQ1170" s="291"/>
      <c r="CR1170" s="291"/>
      <c r="CS1170" s="291"/>
      <c r="CT1170" s="291"/>
      <c r="CU1170" s="291"/>
      <c r="CV1170" s="291"/>
      <c r="CW1170" s="291"/>
      <c r="CX1170" s="291"/>
      <c r="CY1170" s="291"/>
      <c r="CZ1170" s="291"/>
      <c r="DA1170" s="291"/>
      <c r="DB1170" s="291"/>
      <c r="DC1170" s="291"/>
      <c r="DD1170" s="291"/>
      <c r="DE1170" s="291"/>
      <c r="DF1170" s="291"/>
      <c r="DG1170" s="291"/>
      <c r="DH1170" s="291"/>
      <c r="DI1170" s="291"/>
      <c r="DJ1170" s="291"/>
      <c r="DK1170" s="291"/>
      <c r="DL1170" s="291"/>
      <c r="DM1170" s="291"/>
      <c r="DN1170" s="291"/>
      <c r="DO1170" s="291"/>
      <c r="DP1170" s="291"/>
      <c r="DQ1170" s="291"/>
      <c r="DR1170" s="291"/>
      <c r="DS1170" s="291"/>
      <c r="DT1170" s="291"/>
      <c r="DU1170" s="291"/>
      <c r="DV1170" s="291"/>
      <c r="DW1170" s="291"/>
      <c r="DX1170" s="291"/>
      <c r="DY1170" s="291"/>
      <c r="DZ1170" s="291"/>
      <c r="EA1170" s="291"/>
      <c r="EB1170" s="291"/>
      <c r="EC1170" s="291"/>
      <c r="ED1170" s="291"/>
      <c r="EE1170" s="291"/>
      <c r="EF1170" s="291"/>
      <c r="EG1170" s="291"/>
      <c r="EH1170" s="291"/>
      <c r="EI1170" s="291"/>
      <c r="EJ1170" s="291"/>
      <c r="EK1170" s="291"/>
      <c r="EL1170" s="291"/>
      <c r="EM1170" s="291"/>
      <c r="EN1170" s="291"/>
      <c r="EO1170" s="291"/>
      <c r="EP1170" s="291"/>
      <c r="EQ1170" s="291"/>
      <c r="ER1170" s="291"/>
      <c r="ES1170" s="291"/>
      <c r="ET1170" s="291"/>
      <c r="EU1170" s="291"/>
      <c r="EV1170" s="291"/>
      <c r="EW1170" s="291"/>
      <c r="EX1170" s="291"/>
      <c r="EY1170" s="291"/>
      <c r="EZ1170" s="291"/>
      <c r="FA1170" s="291"/>
    </row>
    <row r="1171" spans="1:157" s="292" customFormat="1" ht="20.25" customHeight="1">
      <c r="A1171" s="291"/>
      <c r="H1171" s="437"/>
      <c r="I1171" s="437"/>
      <c r="J1171" s="437"/>
      <c r="K1171" s="437"/>
      <c r="N1171" s="438"/>
      <c r="O1171" s="291"/>
      <c r="P1171" s="291"/>
      <c r="Q1171" s="291"/>
      <c r="R1171" s="291"/>
      <c r="S1171" s="291"/>
      <c r="T1171" s="291"/>
      <c r="U1171" s="291"/>
      <c r="V1171" s="291"/>
      <c r="W1171" s="291"/>
      <c r="X1171" s="291"/>
      <c r="Y1171" s="291"/>
      <c r="Z1171" s="291"/>
      <c r="AA1171" s="291"/>
      <c r="AB1171" s="291"/>
      <c r="AC1171" s="291"/>
      <c r="AD1171" s="291"/>
      <c r="AE1171" s="291"/>
      <c r="AF1171" s="291"/>
      <c r="AG1171" s="291"/>
      <c r="AH1171" s="291"/>
      <c r="AI1171" s="291"/>
      <c r="AJ1171" s="291"/>
      <c r="AK1171" s="291"/>
      <c r="AL1171" s="291"/>
      <c r="AM1171" s="291"/>
      <c r="AN1171" s="291"/>
      <c r="AO1171" s="291"/>
      <c r="AP1171" s="291"/>
      <c r="AQ1171" s="291"/>
      <c r="AR1171" s="291"/>
      <c r="AS1171" s="291"/>
      <c r="AT1171" s="291"/>
      <c r="AU1171" s="291"/>
      <c r="AV1171" s="291"/>
      <c r="AW1171" s="291"/>
      <c r="AX1171" s="291"/>
      <c r="AY1171" s="291"/>
      <c r="AZ1171" s="291"/>
      <c r="BA1171" s="291"/>
      <c r="BB1171" s="291"/>
      <c r="BC1171" s="291"/>
      <c r="BD1171" s="291"/>
      <c r="BE1171" s="291"/>
      <c r="BF1171" s="291"/>
      <c r="BG1171" s="291"/>
      <c r="BH1171" s="291"/>
      <c r="BI1171" s="291"/>
      <c r="BJ1171" s="291"/>
      <c r="BK1171" s="291"/>
      <c r="BL1171" s="291"/>
      <c r="BM1171" s="291"/>
      <c r="BN1171" s="291"/>
      <c r="BO1171" s="291"/>
      <c r="BP1171" s="291"/>
      <c r="BQ1171" s="291"/>
      <c r="BR1171" s="291"/>
      <c r="BS1171" s="291"/>
      <c r="BT1171" s="291"/>
      <c r="BU1171" s="291"/>
      <c r="BV1171" s="291"/>
      <c r="BW1171" s="291"/>
      <c r="BX1171" s="291"/>
      <c r="BY1171" s="291"/>
      <c r="BZ1171" s="291"/>
      <c r="CA1171" s="291"/>
      <c r="CB1171" s="291"/>
      <c r="CC1171" s="291"/>
      <c r="CD1171" s="291"/>
      <c r="CE1171" s="291"/>
      <c r="CF1171" s="291"/>
      <c r="CG1171" s="291"/>
      <c r="CH1171" s="291"/>
      <c r="CI1171" s="291"/>
      <c r="CJ1171" s="291"/>
      <c r="CK1171" s="291"/>
      <c r="CL1171" s="291"/>
      <c r="CM1171" s="291"/>
      <c r="CN1171" s="291"/>
      <c r="CO1171" s="291"/>
      <c r="CP1171" s="291"/>
      <c r="CQ1171" s="291"/>
      <c r="CR1171" s="291"/>
      <c r="CS1171" s="291"/>
      <c r="CT1171" s="291"/>
      <c r="CU1171" s="291"/>
      <c r="CV1171" s="291"/>
      <c r="CW1171" s="291"/>
      <c r="CX1171" s="291"/>
      <c r="CY1171" s="291"/>
      <c r="CZ1171" s="291"/>
      <c r="DA1171" s="291"/>
      <c r="DB1171" s="291"/>
      <c r="DC1171" s="291"/>
      <c r="DD1171" s="291"/>
      <c r="DE1171" s="291"/>
      <c r="DF1171" s="291"/>
      <c r="DG1171" s="291"/>
      <c r="DH1171" s="291"/>
      <c r="DI1171" s="291"/>
      <c r="DJ1171" s="291"/>
      <c r="DK1171" s="291"/>
      <c r="DL1171" s="291"/>
      <c r="DM1171" s="291"/>
      <c r="DN1171" s="291"/>
      <c r="DO1171" s="291"/>
      <c r="DP1171" s="291"/>
      <c r="DQ1171" s="291"/>
      <c r="DR1171" s="291"/>
      <c r="DS1171" s="291"/>
      <c r="DT1171" s="291"/>
      <c r="DU1171" s="291"/>
      <c r="DV1171" s="291"/>
      <c r="DW1171" s="291"/>
      <c r="DX1171" s="291"/>
      <c r="DY1171" s="291"/>
      <c r="DZ1171" s="291"/>
      <c r="EA1171" s="291"/>
      <c r="EB1171" s="291"/>
      <c r="EC1171" s="291"/>
      <c r="ED1171" s="291"/>
      <c r="EE1171" s="291"/>
      <c r="EF1171" s="291"/>
      <c r="EG1171" s="291"/>
      <c r="EH1171" s="291"/>
      <c r="EI1171" s="291"/>
      <c r="EJ1171" s="291"/>
      <c r="EK1171" s="291"/>
      <c r="EL1171" s="291"/>
      <c r="EM1171" s="291"/>
      <c r="EN1171" s="291"/>
      <c r="EO1171" s="291"/>
      <c r="EP1171" s="291"/>
      <c r="EQ1171" s="291"/>
      <c r="ER1171" s="291"/>
      <c r="ES1171" s="291"/>
      <c r="ET1171" s="291"/>
      <c r="EU1171" s="291"/>
      <c r="EV1171" s="291"/>
      <c r="EW1171" s="291"/>
      <c r="EX1171" s="291"/>
      <c r="EY1171" s="291"/>
      <c r="EZ1171" s="291"/>
      <c r="FA1171" s="291"/>
    </row>
    <row r="1172" spans="1:157" s="292" customFormat="1" ht="20.25" customHeight="1">
      <c r="A1172" s="291"/>
      <c r="H1172" s="437"/>
      <c r="I1172" s="437"/>
      <c r="J1172" s="437"/>
      <c r="K1172" s="437"/>
      <c r="N1172" s="438"/>
      <c r="O1172" s="291"/>
      <c r="P1172" s="291"/>
      <c r="Q1172" s="291"/>
      <c r="R1172" s="291"/>
      <c r="S1172" s="291"/>
      <c r="T1172" s="291"/>
      <c r="U1172" s="291"/>
      <c r="V1172" s="291"/>
      <c r="W1172" s="291"/>
      <c r="X1172" s="291"/>
      <c r="Y1172" s="291"/>
      <c r="Z1172" s="291"/>
      <c r="AA1172" s="291"/>
      <c r="AB1172" s="291"/>
      <c r="AC1172" s="291"/>
      <c r="AD1172" s="291"/>
      <c r="AE1172" s="291"/>
      <c r="AF1172" s="291"/>
      <c r="AG1172" s="291"/>
      <c r="AH1172" s="291"/>
      <c r="AI1172" s="291"/>
      <c r="AJ1172" s="291"/>
      <c r="AK1172" s="291"/>
      <c r="AL1172" s="291"/>
      <c r="AM1172" s="291"/>
      <c r="AN1172" s="291"/>
      <c r="AO1172" s="291"/>
      <c r="AP1172" s="291"/>
      <c r="AQ1172" s="291"/>
      <c r="AR1172" s="291"/>
      <c r="AS1172" s="291"/>
      <c r="AT1172" s="291"/>
      <c r="AU1172" s="291"/>
      <c r="AV1172" s="291"/>
      <c r="AW1172" s="291"/>
      <c r="AX1172" s="291"/>
      <c r="AY1172" s="291"/>
      <c r="AZ1172" s="291"/>
      <c r="BA1172" s="291"/>
      <c r="BB1172" s="291"/>
      <c r="BC1172" s="291"/>
      <c r="BD1172" s="291"/>
      <c r="BE1172" s="291"/>
      <c r="BF1172" s="291"/>
      <c r="BG1172" s="291"/>
      <c r="BH1172" s="291"/>
      <c r="BI1172" s="291"/>
      <c r="BJ1172" s="291"/>
      <c r="BK1172" s="291"/>
      <c r="BL1172" s="291"/>
      <c r="BM1172" s="291"/>
      <c r="BN1172" s="291"/>
      <c r="BO1172" s="291"/>
      <c r="BP1172" s="291"/>
      <c r="BQ1172" s="291"/>
      <c r="BR1172" s="291"/>
      <c r="BS1172" s="291"/>
      <c r="BT1172" s="291"/>
      <c r="BU1172" s="291"/>
      <c r="BV1172" s="291"/>
      <c r="BW1172" s="291"/>
      <c r="BX1172" s="291"/>
      <c r="BY1172" s="291"/>
      <c r="BZ1172" s="291"/>
      <c r="CA1172" s="291"/>
      <c r="CB1172" s="291"/>
      <c r="CC1172" s="291"/>
      <c r="CD1172" s="291"/>
      <c r="CE1172" s="291"/>
      <c r="CF1172" s="291"/>
      <c r="CG1172" s="291"/>
      <c r="CH1172" s="291"/>
      <c r="CI1172" s="291"/>
      <c r="CJ1172" s="291"/>
      <c r="CK1172" s="291"/>
      <c r="CL1172" s="291"/>
      <c r="CM1172" s="291"/>
      <c r="CN1172" s="291"/>
      <c r="CO1172" s="291"/>
      <c r="CP1172" s="291"/>
      <c r="CQ1172" s="291"/>
      <c r="CR1172" s="291"/>
      <c r="CS1172" s="291"/>
      <c r="CT1172" s="291"/>
      <c r="CU1172" s="291"/>
      <c r="CV1172" s="291"/>
      <c r="CW1172" s="291"/>
      <c r="CX1172" s="291"/>
      <c r="CY1172" s="291"/>
      <c r="CZ1172" s="291"/>
      <c r="DA1172" s="291"/>
      <c r="DB1172" s="291"/>
      <c r="DC1172" s="291"/>
      <c r="DD1172" s="291"/>
      <c r="DE1172" s="291"/>
      <c r="DF1172" s="291"/>
      <c r="DG1172" s="291"/>
      <c r="DH1172" s="291"/>
      <c r="DI1172" s="291"/>
      <c r="DJ1172" s="291"/>
      <c r="DK1172" s="291"/>
      <c r="DL1172" s="291"/>
      <c r="DM1172" s="291"/>
      <c r="DN1172" s="291"/>
      <c r="DO1172" s="291"/>
      <c r="DP1172" s="291"/>
      <c r="DQ1172" s="291"/>
      <c r="DR1172" s="291"/>
      <c r="DS1172" s="291"/>
      <c r="DT1172" s="291"/>
      <c r="DU1172" s="291"/>
      <c r="DV1172" s="291"/>
      <c r="DW1172" s="291"/>
      <c r="DX1172" s="291"/>
      <c r="DY1172" s="291"/>
      <c r="DZ1172" s="291"/>
      <c r="EA1172" s="291"/>
      <c r="EB1172" s="291"/>
      <c r="EC1172" s="291"/>
      <c r="ED1172" s="291"/>
      <c r="EE1172" s="291"/>
      <c r="EF1172" s="291"/>
      <c r="EG1172" s="291"/>
      <c r="EH1172" s="291"/>
      <c r="EI1172" s="291"/>
      <c r="EJ1172" s="291"/>
      <c r="EK1172" s="291"/>
      <c r="EL1172" s="291"/>
      <c r="EM1172" s="291"/>
      <c r="EN1172" s="291"/>
      <c r="EO1172" s="291"/>
      <c r="EP1172" s="291"/>
      <c r="EQ1172" s="291"/>
      <c r="ER1172" s="291"/>
      <c r="ES1172" s="291"/>
      <c r="ET1172" s="291"/>
      <c r="EU1172" s="291"/>
      <c r="EV1172" s="291"/>
      <c r="EW1172" s="291"/>
      <c r="EX1172" s="291"/>
      <c r="EY1172" s="291"/>
      <c r="EZ1172" s="291"/>
      <c r="FA1172" s="291"/>
    </row>
    <row r="1173" spans="1:157" s="292" customFormat="1" ht="20.25" customHeight="1">
      <c r="A1173" s="291"/>
      <c r="H1173" s="437"/>
      <c r="I1173" s="437"/>
      <c r="J1173" s="437"/>
      <c r="K1173" s="437"/>
      <c r="N1173" s="438"/>
      <c r="O1173" s="291"/>
      <c r="P1173" s="291"/>
      <c r="Q1173" s="291"/>
      <c r="R1173" s="291"/>
      <c r="S1173" s="291"/>
      <c r="T1173" s="291"/>
      <c r="U1173" s="291"/>
      <c r="V1173" s="291"/>
      <c r="W1173" s="291"/>
      <c r="X1173" s="291"/>
      <c r="Y1173" s="291"/>
      <c r="Z1173" s="291"/>
      <c r="AA1173" s="291"/>
      <c r="AB1173" s="291"/>
      <c r="AC1173" s="291"/>
      <c r="AD1173" s="291"/>
      <c r="AE1173" s="291"/>
      <c r="AF1173" s="291"/>
      <c r="AG1173" s="291"/>
      <c r="AH1173" s="291"/>
      <c r="AI1173" s="291"/>
      <c r="AJ1173" s="291"/>
      <c r="AK1173" s="291"/>
      <c r="AL1173" s="291"/>
      <c r="AM1173" s="291"/>
      <c r="AN1173" s="291"/>
      <c r="AO1173" s="291"/>
      <c r="AP1173" s="291"/>
      <c r="AQ1173" s="291"/>
      <c r="AR1173" s="291"/>
      <c r="AS1173" s="291"/>
      <c r="AT1173" s="291"/>
      <c r="AU1173" s="291"/>
      <c r="AV1173" s="291"/>
      <c r="AW1173" s="291"/>
      <c r="AX1173" s="291"/>
      <c r="AY1173" s="291"/>
      <c r="AZ1173" s="291"/>
      <c r="BA1173" s="291"/>
      <c r="BB1173" s="291"/>
      <c r="BC1173" s="291"/>
      <c r="BD1173" s="291"/>
      <c r="BE1173" s="291"/>
      <c r="BF1173" s="291"/>
      <c r="BG1173" s="291"/>
      <c r="BH1173" s="291"/>
      <c r="BI1173" s="291"/>
      <c r="BJ1173" s="291"/>
      <c r="BK1173" s="291"/>
      <c r="BL1173" s="291"/>
      <c r="BM1173" s="291"/>
      <c r="BN1173" s="291"/>
      <c r="BO1173" s="291"/>
      <c r="BP1173" s="291"/>
      <c r="BQ1173" s="291"/>
      <c r="BR1173" s="291"/>
      <c r="BS1173" s="291"/>
      <c r="BT1173" s="291"/>
      <c r="BU1173" s="291"/>
      <c r="BV1173" s="291"/>
      <c r="BW1173" s="291"/>
      <c r="BX1173" s="291"/>
      <c r="BY1173" s="291"/>
      <c r="BZ1173" s="291"/>
      <c r="CA1173" s="291"/>
      <c r="CB1173" s="291"/>
      <c r="CC1173" s="291"/>
      <c r="CD1173" s="291"/>
      <c r="CE1173" s="291"/>
      <c r="CF1173" s="291"/>
      <c r="CG1173" s="291"/>
      <c r="CH1173" s="291"/>
      <c r="CI1173" s="291"/>
      <c r="CJ1173" s="291"/>
      <c r="CK1173" s="291"/>
      <c r="CL1173" s="291"/>
      <c r="CM1173" s="291"/>
      <c r="CN1173" s="291"/>
      <c r="CO1173" s="291"/>
      <c r="CP1173" s="291"/>
      <c r="CQ1173" s="291"/>
      <c r="CR1173" s="291"/>
      <c r="CS1173" s="291"/>
      <c r="CT1173" s="291"/>
      <c r="CU1173" s="291"/>
      <c r="CV1173" s="291"/>
      <c r="CW1173" s="291"/>
      <c r="CX1173" s="291"/>
      <c r="CY1173" s="291"/>
      <c r="CZ1173" s="291"/>
      <c r="DA1173" s="291"/>
      <c r="DB1173" s="291"/>
      <c r="DC1173" s="291"/>
      <c r="DD1173" s="291"/>
      <c r="DE1173" s="291"/>
      <c r="DF1173" s="291"/>
      <c r="DG1173" s="291"/>
      <c r="DH1173" s="291"/>
      <c r="DI1173" s="291"/>
      <c r="DJ1173" s="291"/>
      <c r="DK1173" s="291"/>
      <c r="DL1173" s="291"/>
      <c r="DM1173" s="291"/>
      <c r="DN1173" s="291"/>
      <c r="DO1173" s="291"/>
      <c r="DP1173" s="291"/>
      <c r="DQ1173" s="291"/>
      <c r="DR1173" s="291"/>
      <c r="DS1173" s="291"/>
      <c r="DT1173" s="291"/>
      <c r="DU1173" s="291"/>
      <c r="DV1173" s="291"/>
      <c r="DW1173" s="291"/>
      <c r="DX1173" s="291"/>
      <c r="DY1173" s="291"/>
      <c r="DZ1173" s="291"/>
      <c r="EA1173" s="291"/>
      <c r="EB1173" s="291"/>
      <c r="EC1173" s="291"/>
      <c r="ED1173" s="291"/>
      <c r="EE1173" s="291"/>
      <c r="EF1173" s="291"/>
      <c r="EG1173" s="291"/>
      <c r="EH1173" s="291"/>
      <c r="EI1173" s="291"/>
      <c r="EJ1173" s="291"/>
      <c r="EK1173" s="291"/>
      <c r="EL1173" s="291"/>
      <c r="EM1173" s="291"/>
      <c r="EN1173" s="291"/>
      <c r="EO1173" s="291"/>
      <c r="EP1173" s="291"/>
      <c r="EQ1173" s="291"/>
      <c r="ER1173" s="291"/>
      <c r="ES1173" s="291"/>
      <c r="ET1173" s="291"/>
      <c r="EU1173" s="291"/>
      <c r="EV1173" s="291"/>
      <c r="EW1173" s="291"/>
      <c r="EX1173" s="291"/>
      <c r="EY1173" s="291"/>
      <c r="EZ1173" s="291"/>
      <c r="FA1173" s="291"/>
    </row>
    <row r="1174" spans="1:157" s="292" customFormat="1" ht="20.25" customHeight="1">
      <c r="A1174" s="291"/>
      <c r="H1174" s="437"/>
      <c r="I1174" s="437"/>
      <c r="J1174" s="437"/>
      <c r="K1174" s="437"/>
      <c r="N1174" s="438"/>
      <c r="O1174" s="291"/>
      <c r="P1174" s="291"/>
      <c r="Q1174" s="291"/>
      <c r="R1174" s="291"/>
      <c r="S1174" s="291"/>
      <c r="T1174" s="291"/>
      <c r="U1174" s="291"/>
      <c r="V1174" s="291"/>
      <c r="W1174" s="291"/>
      <c r="X1174" s="291"/>
      <c r="Y1174" s="291"/>
      <c r="Z1174" s="291"/>
      <c r="AA1174" s="291"/>
      <c r="AB1174" s="291"/>
      <c r="AC1174" s="291"/>
      <c r="AD1174" s="291"/>
      <c r="AE1174" s="291"/>
      <c r="AF1174" s="291"/>
      <c r="AG1174" s="291"/>
      <c r="AH1174" s="291"/>
      <c r="AI1174" s="291"/>
      <c r="AJ1174" s="291"/>
      <c r="AK1174" s="291"/>
      <c r="AL1174" s="291"/>
      <c r="AM1174" s="291"/>
      <c r="AN1174" s="291"/>
      <c r="AO1174" s="291"/>
      <c r="AP1174" s="291"/>
      <c r="AQ1174" s="291"/>
      <c r="AR1174" s="291"/>
      <c r="AS1174" s="291"/>
      <c r="AT1174" s="291"/>
      <c r="AU1174" s="291"/>
      <c r="AV1174" s="291"/>
      <c r="AW1174" s="291"/>
      <c r="AX1174" s="291"/>
      <c r="AY1174" s="291"/>
      <c r="AZ1174" s="291"/>
      <c r="BA1174" s="291"/>
      <c r="BB1174" s="291"/>
      <c r="BC1174" s="291"/>
      <c r="BD1174" s="291"/>
      <c r="BE1174" s="291"/>
      <c r="BF1174" s="291"/>
      <c r="BG1174" s="291"/>
      <c r="BH1174" s="291"/>
      <c r="BI1174" s="291"/>
      <c r="BJ1174" s="291"/>
      <c r="BK1174" s="291"/>
      <c r="BL1174" s="291"/>
      <c r="BM1174" s="291"/>
      <c r="BN1174" s="291"/>
      <c r="BO1174" s="291"/>
      <c r="BP1174" s="291"/>
      <c r="BQ1174" s="291"/>
      <c r="BR1174" s="291"/>
      <c r="BS1174" s="291"/>
      <c r="BT1174" s="291"/>
      <c r="BU1174" s="291"/>
      <c r="BV1174" s="291"/>
      <c r="BW1174" s="291"/>
      <c r="BX1174" s="291"/>
      <c r="BY1174" s="291"/>
      <c r="BZ1174" s="291"/>
      <c r="CA1174" s="291"/>
      <c r="CB1174" s="291"/>
      <c r="CC1174" s="291"/>
      <c r="CD1174" s="291"/>
      <c r="CE1174" s="291"/>
      <c r="CF1174" s="291"/>
      <c r="CG1174" s="291"/>
      <c r="CH1174" s="291"/>
      <c r="CI1174" s="291"/>
      <c r="CJ1174" s="291"/>
      <c r="CK1174" s="291"/>
      <c r="CL1174" s="291"/>
      <c r="CM1174" s="291"/>
      <c r="CN1174" s="291"/>
      <c r="CO1174" s="291"/>
      <c r="CP1174" s="291"/>
      <c r="CQ1174" s="291"/>
      <c r="CR1174" s="291"/>
      <c r="CS1174" s="291"/>
      <c r="CT1174" s="291"/>
      <c r="CU1174" s="291"/>
      <c r="CV1174" s="291"/>
      <c r="CW1174" s="291"/>
      <c r="CX1174" s="291"/>
      <c r="CY1174" s="291"/>
      <c r="CZ1174" s="291"/>
      <c r="DA1174" s="291"/>
      <c r="DB1174" s="291"/>
      <c r="DC1174" s="291"/>
      <c r="DD1174" s="291"/>
      <c r="DE1174" s="291"/>
      <c r="DF1174" s="291"/>
      <c r="DG1174" s="291"/>
      <c r="DH1174" s="291"/>
      <c r="DI1174" s="291"/>
      <c r="DJ1174" s="291"/>
      <c r="DK1174" s="291"/>
      <c r="DL1174" s="291"/>
      <c r="DM1174" s="291"/>
      <c r="DN1174" s="291"/>
      <c r="DO1174" s="291"/>
      <c r="DP1174" s="291"/>
      <c r="DQ1174" s="291"/>
      <c r="DR1174" s="291"/>
      <c r="DS1174" s="291"/>
      <c r="DT1174" s="291"/>
      <c r="DU1174" s="291"/>
      <c r="DV1174" s="291"/>
      <c r="DW1174" s="291"/>
      <c r="DX1174" s="291"/>
      <c r="DY1174" s="291"/>
      <c r="DZ1174" s="291"/>
      <c r="EA1174" s="291"/>
      <c r="EB1174" s="291"/>
      <c r="EC1174" s="291"/>
      <c r="ED1174" s="291"/>
      <c r="EE1174" s="291"/>
      <c r="EF1174" s="291"/>
      <c r="EG1174" s="291"/>
      <c r="EH1174" s="291"/>
      <c r="EI1174" s="291"/>
      <c r="EJ1174" s="291"/>
      <c r="EK1174" s="291"/>
      <c r="EL1174" s="291"/>
      <c r="EM1174" s="291"/>
      <c r="EN1174" s="291"/>
      <c r="EO1174" s="291"/>
      <c r="EP1174" s="291"/>
      <c r="EQ1174" s="291"/>
      <c r="ER1174" s="291"/>
      <c r="ES1174" s="291"/>
      <c r="ET1174" s="291"/>
      <c r="EU1174" s="291"/>
      <c r="EV1174" s="291"/>
      <c r="EW1174" s="291"/>
      <c r="EX1174" s="291"/>
      <c r="EY1174" s="291"/>
      <c r="EZ1174" s="291"/>
      <c r="FA1174" s="291"/>
    </row>
    <row r="1175" spans="1:157" s="292" customFormat="1" ht="20.25" customHeight="1">
      <c r="A1175" s="291"/>
      <c r="H1175" s="437"/>
      <c r="I1175" s="437"/>
      <c r="J1175" s="437"/>
      <c r="K1175" s="437"/>
      <c r="N1175" s="438"/>
      <c r="O1175" s="291"/>
      <c r="P1175" s="291"/>
      <c r="Q1175" s="291"/>
      <c r="R1175" s="291"/>
      <c r="S1175" s="291"/>
      <c r="T1175" s="291"/>
      <c r="U1175" s="291"/>
      <c r="V1175" s="291"/>
      <c r="W1175" s="291"/>
      <c r="X1175" s="291"/>
      <c r="Y1175" s="291"/>
      <c r="Z1175" s="291"/>
      <c r="AA1175" s="291"/>
      <c r="AB1175" s="291"/>
      <c r="AC1175" s="291"/>
      <c r="AD1175" s="291"/>
      <c r="AE1175" s="291"/>
      <c r="AF1175" s="291"/>
      <c r="AG1175" s="291"/>
      <c r="AH1175" s="291"/>
      <c r="AI1175" s="291"/>
      <c r="AJ1175" s="291"/>
      <c r="AK1175" s="291"/>
      <c r="AL1175" s="291"/>
      <c r="AM1175" s="291"/>
      <c r="AN1175" s="291"/>
      <c r="AO1175" s="291"/>
      <c r="AP1175" s="291"/>
      <c r="AQ1175" s="291"/>
      <c r="AR1175" s="291"/>
      <c r="AS1175" s="291"/>
      <c r="AT1175" s="291"/>
      <c r="AU1175" s="291"/>
      <c r="AV1175" s="291"/>
      <c r="AW1175" s="291"/>
      <c r="AX1175" s="291"/>
      <c r="AY1175" s="291"/>
      <c r="AZ1175" s="291"/>
      <c r="BA1175" s="291"/>
      <c r="BB1175" s="291"/>
      <c r="BC1175" s="291"/>
      <c r="BD1175" s="291"/>
      <c r="BE1175" s="291"/>
      <c r="BF1175" s="291"/>
      <c r="BG1175" s="291"/>
      <c r="BH1175" s="291"/>
      <c r="BI1175" s="291"/>
      <c r="BJ1175" s="291"/>
      <c r="BK1175" s="291"/>
      <c r="BL1175" s="291"/>
      <c r="BM1175" s="291"/>
      <c r="BN1175" s="291"/>
      <c r="BO1175" s="291"/>
      <c r="BP1175" s="291"/>
      <c r="BQ1175" s="291"/>
      <c r="BR1175" s="291"/>
      <c r="BS1175" s="291"/>
      <c r="BT1175" s="291"/>
      <c r="BU1175" s="291"/>
      <c r="BV1175" s="291"/>
      <c r="BW1175" s="291"/>
      <c r="BX1175" s="291"/>
      <c r="BY1175" s="291"/>
      <c r="BZ1175" s="291"/>
      <c r="CA1175" s="291"/>
      <c r="CB1175" s="291"/>
      <c r="CC1175" s="291"/>
      <c r="CD1175" s="291"/>
      <c r="CE1175" s="291"/>
      <c r="CF1175" s="291"/>
      <c r="CG1175" s="291"/>
      <c r="CH1175" s="291"/>
      <c r="CI1175" s="291"/>
      <c r="CJ1175" s="291"/>
      <c r="CK1175" s="291"/>
      <c r="CL1175" s="291"/>
      <c r="CM1175" s="291"/>
      <c r="CN1175" s="291"/>
      <c r="CO1175" s="291"/>
      <c r="CP1175" s="291"/>
      <c r="CQ1175" s="291"/>
      <c r="CR1175" s="291"/>
      <c r="CS1175" s="291"/>
      <c r="CT1175" s="291"/>
      <c r="CU1175" s="291"/>
      <c r="CV1175" s="291"/>
      <c r="CW1175" s="291"/>
      <c r="CX1175" s="291"/>
      <c r="CY1175" s="291"/>
      <c r="CZ1175" s="291"/>
      <c r="DA1175" s="291"/>
      <c r="DB1175" s="291"/>
      <c r="DC1175" s="291"/>
      <c r="DD1175" s="291"/>
      <c r="DE1175" s="291"/>
      <c r="DF1175" s="291"/>
      <c r="DG1175" s="291"/>
      <c r="DH1175" s="291"/>
      <c r="DI1175" s="291"/>
      <c r="DJ1175" s="291"/>
      <c r="DK1175" s="291"/>
      <c r="DL1175" s="291"/>
      <c r="DM1175" s="291"/>
      <c r="DN1175" s="291"/>
      <c r="DO1175" s="291"/>
      <c r="DP1175" s="291"/>
      <c r="DQ1175" s="291"/>
      <c r="DR1175" s="291"/>
      <c r="DS1175" s="291"/>
      <c r="DT1175" s="291"/>
      <c r="DU1175" s="291"/>
      <c r="DV1175" s="291"/>
      <c r="DW1175" s="291"/>
      <c r="DX1175" s="291"/>
      <c r="DY1175" s="291"/>
      <c r="DZ1175" s="291"/>
      <c r="EA1175" s="291"/>
      <c r="EB1175" s="291"/>
      <c r="EC1175" s="291"/>
      <c r="ED1175" s="291"/>
      <c r="EE1175" s="291"/>
      <c r="EF1175" s="291"/>
      <c r="EG1175" s="291"/>
      <c r="EH1175" s="291"/>
      <c r="EI1175" s="291"/>
      <c r="EJ1175" s="291"/>
      <c r="EK1175" s="291"/>
      <c r="EL1175" s="291"/>
      <c r="EM1175" s="291"/>
      <c r="EN1175" s="291"/>
      <c r="EO1175" s="291"/>
      <c r="EP1175" s="291"/>
      <c r="EQ1175" s="291"/>
      <c r="ER1175" s="291"/>
      <c r="ES1175" s="291"/>
      <c r="ET1175" s="291"/>
      <c r="EU1175" s="291"/>
      <c r="EV1175" s="291"/>
      <c r="EW1175" s="291"/>
      <c r="EX1175" s="291"/>
      <c r="EY1175" s="291"/>
      <c r="EZ1175" s="291"/>
      <c r="FA1175" s="291"/>
    </row>
    <row r="1176" spans="1:157" s="292" customFormat="1" ht="20.25" customHeight="1">
      <c r="A1176" s="291"/>
      <c r="H1176" s="437"/>
      <c r="I1176" s="437"/>
      <c r="J1176" s="437"/>
      <c r="K1176" s="437"/>
      <c r="N1176" s="438"/>
      <c r="O1176" s="291"/>
      <c r="P1176" s="291"/>
      <c r="Q1176" s="291"/>
      <c r="R1176" s="291"/>
      <c r="S1176" s="291"/>
      <c r="T1176" s="291"/>
      <c r="U1176" s="291"/>
      <c r="V1176" s="291"/>
      <c r="W1176" s="291"/>
      <c r="X1176" s="291"/>
      <c r="Y1176" s="291"/>
      <c r="Z1176" s="291"/>
      <c r="AA1176" s="291"/>
      <c r="AB1176" s="291"/>
      <c r="AC1176" s="291"/>
      <c r="AD1176" s="291"/>
      <c r="AE1176" s="291"/>
      <c r="AF1176" s="291"/>
      <c r="AG1176" s="291"/>
      <c r="AH1176" s="291"/>
      <c r="AI1176" s="291"/>
      <c r="AJ1176" s="291"/>
      <c r="AK1176" s="291"/>
      <c r="AL1176" s="291"/>
      <c r="AM1176" s="291"/>
      <c r="AN1176" s="291"/>
      <c r="AO1176" s="291"/>
      <c r="AP1176" s="291"/>
      <c r="AQ1176" s="291"/>
      <c r="AR1176" s="291"/>
      <c r="AS1176" s="291"/>
      <c r="AT1176" s="291"/>
      <c r="AU1176" s="291"/>
      <c r="AV1176" s="291"/>
      <c r="AW1176" s="291"/>
      <c r="AX1176" s="291"/>
      <c r="AY1176" s="291"/>
      <c r="AZ1176" s="291"/>
      <c r="BA1176" s="291"/>
      <c r="BB1176" s="291"/>
      <c r="BC1176" s="291"/>
      <c r="BD1176" s="291"/>
      <c r="BE1176" s="291"/>
      <c r="BF1176" s="291"/>
      <c r="BG1176" s="291"/>
      <c r="BH1176" s="291"/>
      <c r="BI1176" s="291"/>
      <c r="BJ1176" s="291"/>
      <c r="BK1176" s="291"/>
      <c r="BL1176" s="291"/>
      <c r="BM1176" s="291"/>
      <c r="BN1176" s="291"/>
      <c r="BO1176" s="291"/>
      <c r="BP1176" s="291"/>
      <c r="BQ1176" s="291"/>
      <c r="BR1176" s="291"/>
      <c r="BS1176" s="291"/>
      <c r="BT1176" s="291"/>
      <c r="BU1176" s="291"/>
      <c r="BV1176" s="291"/>
      <c r="BW1176" s="291"/>
      <c r="BX1176" s="291"/>
      <c r="BY1176" s="291"/>
      <c r="BZ1176" s="291"/>
      <c r="CA1176" s="291"/>
      <c r="CB1176" s="291"/>
      <c r="CC1176" s="291"/>
      <c r="CD1176" s="291"/>
      <c r="CE1176" s="291"/>
      <c r="CF1176" s="291"/>
      <c r="CG1176" s="291"/>
      <c r="CH1176" s="291"/>
      <c r="CI1176" s="291"/>
      <c r="CJ1176" s="291"/>
      <c r="CK1176" s="291"/>
      <c r="CL1176" s="291"/>
      <c r="CM1176" s="291"/>
      <c r="CN1176" s="291"/>
      <c r="CO1176" s="291"/>
      <c r="CP1176" s="291"/>
      <c r="CQ1176" s="291"/>
      <c r="CR1176" s="291"/>
      <c r="CS1176" s="291"/>
      <c r="CT1176" s="291"/>
      <c r="CU1176" s="291"/>
      <c r="CV1176" s="291"/>
      <c r="CW1176" s="291"/>
      <c r="CX1176" s="291"/>
      <c r="CY1176" s="291"/>
      <c r="CZ1176" s="291"/>
      <c r="DA1176" s="291"/>
      <c r="DB1176" s="291"/>
      <c r="DC1176" s="291"/>
      <c r="DD1176" s="291"/>
      <c r="DE1176" s="291"/>
      <c r="DF1176" s="291"/>
      <c r="DG1176" s="291"/>
      <c r="DH1176" s="291"/>
      <c r="DI1176" s="291"/>
      <c r="DJ1176" s="291"/>
      <c r="DK1176" s="291"/>
      <c r="DL1176" s="291"/>
      <c r="DM1176" s="291"/>
      <c r="DN1176" s="291"/>
      <c r="DO1176" s="291"/>
      <c r="DP1176" s="291"/>
      <c r="DQ1176" s="291"/>
      <c r="DR1176" s="291"/>
      <c r="DS1176" s="291"/>
      <c r="DT1176" s="291"/>
      <c r="DU1176" s="291"/>
      <c r="DV1176" s="291"/>
      <c r="DW1176" s="291"/>
      <c r="DX1176" s="291"/>
      <c r="DY1176" s="291"/>
      <c r="DZ1176" s="291"/>
      <c r="EA1176" s="291"/>
      <c r="EB1176" s="291"/>
      <c r="EC1176" s="291"/>
      <c r="ED1176" s="291"/>
      <c r="EE1176" s="291"/>
      <c r="EF1176" s="291"/>
      <c r="EG1176" s="291"/>
      <c r="EH1176" s="291"/>
      <c r="EI1176" s="291"/>
      <c r="EJ1176" s="291"/>
      <c r="EK1176" s="291"/>
      <c r="EL1176" s="291"/>
      <c r="EM1176" s="291"/>
      <c r="EN1176" s="291"/>
      <c r="EO1176" s="291"/>
      <c r="EP1176" s="291"/>
      <c r="EQ1176" s="291"/>
      <c r="ER1176" s="291"/>
      <c r="ES1176" s="291"/>
      <c r="ET1176" s="291"/>
      <c r="EU1176" s="291"/>
      <c r="EV1176" s="291"/>
      <c r="EW1176" s="291"/>
      <c r="EX1176" s="291"/>
      <c r="EY1176" s="291"/>
      <c r="EZ1176" s="291"/>
      <c r="FA1176" s="291"/>
    </row>
    <row r="1177" spans="1:157" s="292" customFormat="1" ht="20.25" customHeight="1">
      <c r="A1177" s="291"/>
      <c r="H1177" s="437"/>
      <c r="I1177" s="437"/>
      <c r="J1177" s="437"/>
      <c r="K1177" s="437"/>
      <c r="N1177" s="438"/>
      <c r="O1177" s="291"/>
      <c r="P1177" s="291"/>
      <c r="Q1177" s="291"/>
      <c r="R1177" s="291"/>
      <c r="S1177" s="291"/>
      <c r="T1177" s="291"/>
      <c r="U1177" s="291"/>
      <c r="V1177" s="291"/>
      <c r="W1177" s="291"/>
      <c r="X1177" s="291"/>
      <c r="Y1177" s="291"/>
      <c r="Z1177" s="291"/>
      <c r="AA1177" s="291"/>
      <c r="AB1177" s="291"/>
      <c r="AC1177" s="291"/>
      <c r="AD1177" s="291"/>
      <c r="AE1177" s="291"/>
      <c r="AF1177" s="291"/>
      <c r="AG1177" s="291"/>
      <c r="AH1177" s="291"/>
      <c r="AI1177" s="291"/>
      <c r="AJ1177" s="291"/>
      <c r="AK1177" s="291"/>
      <c r="AL1177" s="291"/>
      <c r="AM1177" s="291"/>
      <c r="AN1177" s="291"/>
      <c r="AO1177" s="291"/>
      <c r="AP1177" s="291"/>
      <c r="AQ1177" s="291"/>
      <c r="AR1177" s="291"/>
      <c r="AS1177" s="291"/>
      <c r="AT1177" s="291"/>
      <c r="AU1177" s="291"/>
      <c r="AV1177" s="291"/>
      <c r="AW1177" s="291"/>
      <c r="AX1177" s="291"/>
      <c r="AY1177" s="291"/>
      <c r="AZ1177" s="291"/>
      <c r="BA1177" s="291"/>
      <c r="BB1177" s="291"/>
      <c r="BC1177" s="291"/>
      <c r="BD1177" s="291"/>
      <c r="BE1177" s="291"/>
      <c r="BF1177" s="291"/>
      <c r="BG1177" s="291"/>
      <c r="BH1177" s="291"/>
      <c r="BI1177" s="291"/>
      <c r="BJ1177" s="291"/>
      <c r="BK1177" s="291"/>
      <c r="BL1177" s="291"/>
      <c r="BM1177" s="291"/>
      <c r="BN1177" s="291"/>
      <c r="BO1177" s="291"/>
      <c r="BP1177" s="291"/>
      <c r="BQ1177" s="291"/>
      <c r="BR1177" s="291"/>
      <c r="BS1177" s="291"/>
      <c r="BT1177" s="291"/>
      <c r="BU1177" s="291"/>
      <c r="BV1177" s="291"/>
      <c r="BW1177" s="291"/>
      <c r="BX1177" s="291"/>
      <c r="BY1177" s="291"/>
      <c r="BZ1177" s="291"/>
      <c r="CA1177" s="291"/>
      <c r="CB1177" s="291"/>
      <c r="CC1177" s="291"/>
      <c r="CD1177" s="291"/>
      <c r="CE1177" s="291"/>
      <c r="CF1177" s="291"/>
      <c r="CG1177" s="291"/>
      <c r="CH1177" s="291"/>
      <c r="CI1177" s="291"/>
      <c r="CJ1177" s="291"/>
      <c r="CK1177" s="291"/>
      <c r="CL1177" s="291"/>
      <c r="CM1177" s="291"/>
      <c r="CN1177" s="291"/>
      <c r="CO1177" s="291"/>
      <c r="CP1177" s="291"/>
      <c r="CQ1177" s="291"/>
      <c r="CR1177" s="291"/>
      <c r="CS1177" s="291"/>
      <c r="CT1177" s="291"/>
      <c r="CU1177" s="291"/>
      <c r="CV1177" s="291"/>
      <c r="CW1177" s="291"/>
      <c r="CX1177" s="291"/>
      <c r="CY1177" s="291"/>
      <c r="CZ1177" s="291"/>
      <c r="DA1177" s="291"/>
      <c r="DB1177" s="291"/>
      <c r="DC1177" s="291"/>
      <c r="DD1177" s="291"/>
      <c r="DE1177" s="291"/>
      <c r="DF1177" s="291"/>
      <c r="DG1177" s="291"/>
      <c r="DH1177" s="291"/>
      <c r="DI1177" s="291"/>
      <c r="DJ1177" s="291"/>
      <c r="DK1177" s="291"/>
      <c r="DL1177" s="291"/>
      <c r="DM1177" s="291"/>
      <c r="DN1177" s="291"/>
      <c r="DO1177" s="291"/>
      <c r="DP1177" s="291"/>
      <c r="DQ1177" s="291"/>
      <c r="DR1177" s="291"/>
      <c r="DS1177" s="291"/>
      <c r="DT1177" s="291"/>
      <c r="DU1177" s="291"/>
      <c r="DV1177" s="291"/>
      <c r="DW1177" s="291"/>
      <c r="DX1177" s="291"/>
      <c r="DY1177" s="291"/>
      <c r="DZ1177" s="291"/>
      <c r="EA1177" s="291"/>
      <c r="EB1177" s="291"/>
      <c r="EC1177" s="291"/>
      <c r="ED1177" s="291"/>
      <c r="EE1177" s="291"/>
      <c r="EF1177" s="291"/>
      <c r="EG1177" s="291"/>
      <c r="EH1177" s="291"/>
      <c r="EI1177" s="291"/>
      <c r="EJ1177" s="291"/>
      <c r="EK1177" s="291"/>
      <c r="EL1177" s="291"/>
      <c r="EM1177" s="291"/>
      <c r="EN1177" s="291"/>
      <c r="EO1177" s="291"/>
      <c r="EP1177" s="291"/>
      <c r="EQ1177" s="291"/>
      <c r="ER1177" s="291"/>
      <c r="ES1177" s="291"/>
      <c r="ET1177" s="291"/>
      <c r="EU1177" s="291"/>
      <c r="EV1177" s="291"/>
      <c r="EW1177" s="291"/>
      <c r="EX1177" s="291"/>
      <c r="EY1177" s="291"/>
      <c r="EZ1177" s="291"/>
      <c r="FA1177" s="291"/>
    </row>
    <row r="1178" spans="1:157" s="292" customFormat="1" ht="20.25" customHeight="1">
      <c r="A1178" s="291"/>
      <c r="H1178" s="437"/>
      <c r="I1178" s="437"/>
      <c r="J1178" s="437"/>
      <c r="K1178" s="437"/>
      <c r="N1178" s="438"/>
      <c r="O1178" s="291"/>
      <c r="P1178" s="291"/>
      <c r="Q1178" s="291"/>
      <c r="R1178" s="291"/>
      <c r="S1178" s="291"/>
      <c r="T1178" s="291"/>
      <c r="U1178" s="291"/>
      <c r="V1178" s="291"/>
      <c r="W1178" s="291"/>
      <c r="X1178" s="291"/>
      <c r="Y1178" s="291"/>
      <c r="Z1178" s="291"/>
      <c r="AA1178" s="291"/>
      <c r="AB1178" s="291"/>
      <c r="AC1178" s="291"/>
      <c r="AD1178" s="291"/>
      <c r="AE1178" s="291"/>
      <c r="AF1178" s="291"/>
      <c r="AG1178" s="291"/>
      <c r="AH1178" s="291"/>
      <c r="AI1178" s="291"/>
      <c r="AJ1178" s="291"/>
      <c r="AK1178" s="291"/>
      <c r="AL1178" s="291"/>
      <c r="AM1178" s="291"/>
      <c r="AN1178" s="291"/>
      <c r="AO1178" s="291"/>
      <c r="AP1178" s="291"/>
      <c r="AQ1178" s="291"/>
      <c r="AR1178" s="291"/>
      <c r="AS1178" s="291"/>
      <c r="AT1178" s="291"/>
      <c r="AU1178" s="291"/>
      <c r="AV1178" s="291"/>
      <c r="AW1178" s="291"/>
      <c r="AX1178" s="291"/>
      <c r="AY1178" s="291"/>
      <c r="AZ1178" s="291"/>
      <c r="BA1178" s="291"/>
      <c r="BB1178" s="291"/>
      <c r="BC1178" s="291"/>
      <c r="BD1178" s="291"/>
      <c r="BE1178" s="291"/>
      <c r="BF1178" s="291"/>
      <c r="BG1178" s="291"/>
      <c r="BH1178" s="291"/>
      <c r="BI1178" s="291"/>
      <c r="BJ1178" s="291"/>
      <c r="BK1178" s="291"/>
      <c r="BL1178" s="291"/>
      <c r="BM1178" s="291"/>
      <c r="BN1178" s="291"/>
      <c r="BO1178" s="291"/>
      <c r="BP1178" s="291"/>
      <c r="BQ1178" s="291"/>
      <c r="BR1178" s="291"/>
      <c r="BS1178" s="291"/>
      <c r="BT1178" s="291"/>
      <c r="BU1178" s="291"/>
      <c r="BV1178" s="291"/>
      <c r="BW1178" s="291"/>
      <c r="BX1178" s="291"/>
      <c r="BY1178" s="291"/>
      <c r="BZ1178" s="291"/>
      <c r="CA1178" s="291"/>
      <c r="CB1178" s="291"/>
      <c r="CC1178" s="291"/>
      <c r="CD1178" s="291"/>
      <c r="CE1178" s="291"/>
      <c r="CF1178" s="291"/>
      <c r="CG1178" s="291"/>
      <c r="CH1178" s="291"/>
      <c r="CI1178" s="291"/>
      <c r="CJ1178" s="291"/>
      <c r="CK1178" s="291"/>
      <c r="CL1178" s="291"/>
      <c r="CM1178" s="291"/>
      <c r="CN1178" s="291"/>
      <c r="CO1178" s="291"/>
      <c r="CP1178" s="291"/>
      <c r="CQ1178" s="291"/>
      <c r="CR1178" s="291"/>
      <c r="CS1178" s="291"/>
      <c r="CT1178" s="291"/>
      <c r="CU1178" s="291"/>
      <c r="CV1178" s="291"/>
      <c r="CW1178" s="291"/>
      <c r="CX1178" s="291"/>
      <c r="CY1178" s="291"/>
      <c r="CZ1178" s="291"/>
      <c r="DA1178" s="291"/>
      <c r="DB1178" s="291"/>
      <c r="DC1178" s="291"/>
      <c r="DD1178" s="291"/>
      <c r="DE1178" s="291"/>
      <c r="DF1178" s="291"/>
      <c r="DG1178" s="291"/>
      <c r="DH1178" s="291"/>
      <c r="DI1178" s="291"/>
      <c r="DJ1178" s="291"/>
      <c r="DK1178" s="291"/>
      <c r="DL1178" s="291"/>
      <c r="DM1178" s="291"/>
      <c r="DN1178" s="291"/>
      <c r="DO1178" s="291"/>
      <c r="DP1178" s="291"/>
      <c r="DQ1178" s="291"/>
      <c r="DR1178" s="291"/>
      <c r="DS1178" s="291"/>
      <c r="DT1178" s="291"/>
      <c r="DU1178" s="291"/>
      <c r="DV1178" s="291"/>
      <c r="DW1178" s="291"/>
      <c r="DX1178" s="291"/>
      <c r="DY1178" s="291"/>
      <c r="DZ1178" s="291"/>
      <c r="EA1178" s="291"/>
      <c r="EB1178" s="291"/>
      <c r="EC1178" s="291"/>
      <c r="ED1178" s="291"/>
      <c r="EE1178" s="291"/>
      <c r="EF1178" s="291"/>
      <c r="EG1178" s="291"/>
      <c r="EH1178" s="291"/>
      <c r="EI1178" s="291"/>
      <c r="EJ1178" s="291"/>
      <c r="EK1178" s="291"/>
      <c r="EL1178" s="291"/>
      <c r="EM1178" s="291"/>
      <c r="EN1178" s="291"/>
      <c r="EO1178" s="291"/>
      <c r="EP1178" s="291"/>
      <c r="EQ1178" s="291"/>
      <c r="ER1178" s="291"/>
      <c r="ES1178" s="291"/>
      <c r="ET1178" s="291"/>
      <c r="EU1178" s="291"/>
      <c r="EV1178" s="291"/>
      <c r="EW1178" s="291"/>
      <c r="EX1178" s="291"/>
      <c r="EY1178" s="291"/>
      <c r="EZ1178" s="291"/>
      <c r="FA1178" s="291"/>
    </row>
    <row r="1179" spans="1:157" s="292" customFormat="1" ht="20.25" customHeight="1">
      <c r="A1179" s="291"/>
      <c r="H1179" s="437"/>
      <c r="I1179" s="437"/>
      <c r="J1179" s="437"/>
      <c r="K1179" s="437"/>
      <c r="N1179" s="438"/>
      <c r="O1179" s="291"/>
      <c r="P1179" s="291"/>
      <c r="Q1179" s="291"/>
      <c r="R1179" s="291"/>
      <c r="S1179" s="291"/>
      <c r="T1179" s="291"/>
      <c r="U1179" s="291"/>
      <c r="V1179" s="291"/>
      <c r="W1179" s="291"/>
      <c r="X1179" s="291"/>
      <c r="Y1179" s="291"/>
      <c r="Z1179" s="291"/>
      <c r="AA1179" s="291"/>
      <c r="AB1179" s="291"/>
      <c r="AC1179" s="291"/>
      <c r="AD1179" s="291"/>
      <c r="AE1179" s="291"/>
      <c r="AF1179" s="291"/>
      <c r="AG1179" s="291"/>
      <c r="AH1179" s="291"/>
      <c r="AI1179" s="291"/>
      <c r="AJ1179" s="291"/>
      <c r="AK1179" s="291"/>
      <c r="AL1179" s="291"/>
      <c r="AM1179" s="291"/>
      <c r="AN1179" s="291"/>
      <c r="AO1179" s="291"/>
      <c r="AP1179" s="291"/>
      <c r="AQ1179" s="291"/>
      <c r="AR1179" s="291"/>
      <c r="AS1179" s="291"/>
      <c r="AT1179" s="291"/>
      <c r="AU1179" s="291"/>
      <c r="AV1179" s="291"/>
      <c r="AW1179" s="291"/>
      <c r="AX1179" s="291"/>
      <c r="AY1179" s="291"/>
      <c r="AZ1179" s="291"/>
      <c r="BA1179" s="291"/>
      <c r="BB1179" s="291"/>
      <c r="BC1179" s="291"/>
      <c r="BD1179" s="291"/>
      <c r="BE1179" s="291"/>
      <c r="BF1179" s="291"/>
      <c r="BG1179" s="291"/>
      <c r="BH1179" s="291"/>
      <c r="BI1179" s="291"/>
      <c r="BJ1179" s="291"/>
      <c r="BK1179" s="291"/>
      <c r="BL1179" s="291"/>
      <c r="BM1179" s="291"/>
      <c r="BN1179" s="291"/>
      <c r="BO1179" s="291"/>
      <c r="BP1179" s="291"/>
      <c r="BQ1179" s="291"/>
      <c r="BR1179" s="291"/>
      <c r="BS1179" s="291"/>
      <c r="BT1179" s="291"/>
      <c r="BU1179" s="291"/>
      <c r="BV1179" s="291"/>
      <c r="BW1179" s="291"/>
      <c r="BX1179" s="291"/>
      <c r="BY1179" s="291"/>
      <c r="BZ1179" s="291"/>
      <c r="CA1179" s="291"/>
      <c r="CB1179" s="291"/>
      <c r="CC1179" s="291"/>
      <c r="CD1179" s="291"/>
      <c r="CE1179" s="291"/>
      <c r="CF1179" s="291"/>
      <c r="CG1179" s="291"/>
      <c r="CH1179" s="291"/>
      <c r="CI1179" s="291"/>
      <c r="CJ1179" s="291"/>
      <c r="CK1179" s="291"/>
      <c r="CL1179" s="291"/>
      <c r="CM1179" s="291"/>
      <c r="CN1179" s="291"/>
      <c r="CO1179" s="291"/>
      <c r="CP1179" s="291"/>
      <c r="CQ1179" s="291"/>
      <c r="CR1179" s="291"/>
      <c r="CS1179" s="291"/>
      <c r="CT1179" s="291"/>
      <c r="CU1179" s="291"/>
      <c r="CV1179" s="291"/>
      <c r="CW1179" s="291"/>
      <c r="CX1179" s="291"/>
      <c r="CY1179" s="291"/>
      <c r="CZ1179" s="291"/>
      <c r="DA1179" s="291"/>
      <c r="DB1179" s="291"/>
      <c r="DC1179" s="291"/>
      <c r="DD1179" s="291"/>
      <c r="DE1179" s="291"/>
      <c r="DF1179" s="291"/>
      <c r="DG1179" s="291"/>
      <c r="DH1179" s="291"/>
      <c r="DI1179" s="291"/>
      <c r="DJ1179" s="291"/>
      <c r="DK1179" s="291"/>
      <c r="DL1179" s="291"/>
      <c r="DM1179" s="291"/>
      <c r="DN1179" s="291"/>
      <c r="DO1179" s="291"/>
      <c r="DP1179" s="291"/>
      <c r="DQ1179" s="291"/>
      <c r="DR1179" s="291"/>
      <c r="DS1179" s="291"/>
      <c r="DT1179" s="291"/>
      <c r="DU1179" s="291"/>
      <c r="DV1179" s="291"/>
      <c r="DW1179" s="291"/>
      <c r="DX1179" s="291"/>
      <c r="DY1179" s="291"/>
      <c r="DZ1179" s="291"/>
      <c r="EA1179" s="291"/>
      <c r="EB1179" s="291"/>
      <c r="EC1179" s="291"/>
      <c r="ED1179" s="291"/>
      <c r="EE1179" s="291"/>
      <c r="EF1179" s="291"/>
      <c r="EG1179" s="291"/>
      <c r="EH1179" s="291"/>
      <c r="EI1179" s="291"/>
      <c r="EJ1179" s="291"/>
      <c r="EK1179" s="291"/>
      <c r="EL1179" s="291"/>
      <c r="EM1179" s="291"/>
      <c r="EN1179" s="291"/>
      <c r="EO1179" s="291"/>
      <c r="EP1179" s="291"/>
      <c r="EQ1179" s="291"/>
      <c r="ER1179" s="291"/>
      <c r="ES1179" s="291"/>
      <c r="ET1179" s="291"/>
      <c r="EU1179" s="291"/>
      <c r="EV1179" s="291"/>
      <c r="EW1179" s="291"/>
      <c r="EX1179" s="291"/>
      <c r="EY1179" s="291"/>
      <c r="EZ1179" s="291"/>
      <c r="FA1179" s="291"/>
    </row>
    <row r="1180" spans="1:157" s="292" customFormat="1" ht="20.25" customHeight="1">
      <c r="A1180" s="291"/>
      <c r="H1180" s="437"/>
      <c r="I1180" s="437"/>
      <c r="J1180" s="437"/>
      <c r="K1180" s="437"/>
      <c r="N1180" s="438"/>
      <c r="O1180" s="291"/>
      <c r="P1180" s="291"/>
      <c r="Q1180" s="291"/>
      <c r="R1180" s="291"/>
      <c r="S1180" s="291"/>
      <c r="T1180" s="291"/>
      <c r="U1180" s="291"/>
      <c r="V1180" s="291"/>
      <c r="W1180" s="291"/>
      <c r="X1180" s="291"/>
      <c r="Y1180" s="291"/>
      <c r="Z1180" s="291"/>
      <c r="AA1180" s="291"/>
      <c r="AB1180" s="291"/>
      <c r="AC1180" s="291"/>
      <c r="AD1180" s="291"/>
      <c r="AE1180" s="291"/>
      <c r="AF1180" s="291"/>
      <c r="AG1180" s="291"/>
      <c r="AH1180" s="291"/>
      <c r="AI1180" s="291"/>
      <c r="AJ1180" s="291"/>
      <c r="AK1180" s="291"/>
      <c r="AL1180" s="291"/>
      <c r="AM1180" s="291"/>
      <c r="AN1180" s="291"/>
      <c r="AO1180" s="291"/>
      <c r="AP1180" s="291"/>
      <c r="AQ1180" s="291"/>
      <c r="AR1180" s="291"/>
      <c r="AS1180" s="291"/>
      <c r="AT1180" s="291"/>
      <c r="AU1180" s="291"/>
      <c r="AV1180" s="291"/>
      <c r="AW1180" s="291"/>
      <c r="AX1180" s="291"/>
      <c r="AY1180" s="291"/>
      <c r="AZ1180" s="291"/>
      <c r="BA1180" s="291"/>
      <c r="BB1180" s="291"/>
      <c r="BC1180" s="291"/>
      <c r="BD1180" s="291"/>
      <c r="BE1180" s="291"/>
      <c r="BF1180" s="291"/>
      <c r="BG1180" s="291"/>
      <c r="BH1180" s="291"/>
      <c r="BI1180" s="291"/>
      <c r="BJ1180" s="291"/>
      <c r="BK1180" s="291"/>
      <c r="BL1180" s="291"/>
      <c r="BM1180" s="291"/>
      <c r="BN1180" s="291"/>
      <c r="BO1180" s="291"/>
      <c r="BP1180" s="291"/>
      <c r="BQ1180" s="291"/>
      <c r="BR1180" s="291"/>
      <c r="BS1180" s="291"/>
      <c r="BT1180" s="291"/>
      <c r="BU1180" s="291"/>
      <c r="BV1180" s="291"/>
      <c r="BW1180" s="291"/>
      <c r="BX1180" s="291"/>
      <c r="BY1180" s="291"/>
      <c r="BZ1180" s="291"/>
      <c r="CA1180" s="291"/>
      <c r="CB1180" s="291"/>
      <c r="CC1180" s="291"/>
      <c r="CD1180" s="291"/>
      <c r="CE1180" s="291"/>
      <c r="CF1180" s="291"/>
      <c r="CG1180" s="291"/>
      <c r="CH1180" s="291"/>
      <c r="CI1180" s="291"/>
      <c r="CJ1180" s="291"/>
      <c r="CK1180" s="291"/>
      <c r="CL1180" s="291"/>
      <c r="CM1180" s="291"/>
      <c r="CN1180" s="291"/>
      <c r="CO1180" s="291"/>
      <c r="CP1180" s="291"/>
      <c r="CQ1180" s="291"/>
      <c r="CR1180" s="291"/>
      <c r="CS1180" s="291"/>
      <c r="CT1180" s="291"/>
      <c r="CU1180" s="291"/>
      <c r="CV1180" s="291"/>
      <c r="CW1180" s="291"/>
      <c r="CX1180" s="291"/>
      <c r="CY1180" s="291"/>
      <c r="CZ1180" s="291"/>
      <c r="DA1180" s="291"/>
      <c r="DB1180" s="291"/>
      <c r="DC1180" s="291"/>
      <c r="DD1180" s="291"/>
      <c r="DE1180" s="291"/>
      <c r="DF1180" s="291"/>
      <c r="DG1180" s="291"/>
      <c r="DH1180" s="291"/>
      <c r="DI1180" s="291"/>
      <c r="DJ1180" s="291"/>
      <c r="DK1180" s="291"/>
      <c r="DL1180" s="291"/>
      <c r="DM1180" s="291"/>
      <c r="DN1180" s="291"/>
      <c r="DO1180" s="291"/>
      <c r="DP1180" s="291"/>
      <c r="DQ1180" s="291"/>
      <c r="DR1180" s="291"/>
      <c r="DS1180" s="291"/>
      <c r="DT1180" s="291"/>
      <c r="DU1180" s="291"/>
      <c r="DV1180" s="291"/>
      <c r="DW1180" s="291"/>
      <c r="DX1180" s="291"/>
      <c r="DY1180" s="291"/>
      <c r="DZ1180" s="291"/>
      <c r="EA1180" s="291"/>
      <c r="EB1180" s="291"/>
      <c r="EC1180" s="291"/>
      <c r="ED1180" s="291"/>
      <c r="EE1180" s="291"/>
      <c r="EF1180" s="291"/>
      <c r="EG1180" s="291"/>
      <c r="EH1180" s="291"/>
      <c r="EI1180" s="291"/>
      <c r="EJ1180" s="291"/>
      <c r="EK1180" s="291"/>
      <c r="EL1180" s="291"/>
      <c r="EM1180" s="291"/>
      <c r="EN1180" s="291"/>
      <c r="EO1180" s="291"/>
      <c r="EP1180" s="291"/>
      <c r="EQ1180" s="291"/>
      <c r="ER1180" s="291"/>
      <c r="ES1180" s="291"/>
      <c r="ET1180" s="291"/>
      <c r="EU1180" s="291"/>
      <c r="EV1180" s="291"/>
      <c r="EW1180" s="291"/>
      <c r="EX1180" s="291"/>
      <c r="EY1180" s="291"/>
      <c r="EZ1180" s="291"/>
      <c r="FA1180" s="291"/>
    </row>
    <row r="1181" spans="1:157" s="292" customFormat="1" ht="20.25" customHeight="1">
      <c r="A1181" s="291"/>
      <c r="H1181" s="437"/>
      <c r="I1181" s="437"/>
      <c r="J1181" s="437"/>
      <c r="K1181" s="437"/>
      <c r="N1181" s="438"/>
      <c r="O1181" s="291"/>
      <c r="P1181" s="291"/>
      <c r="Q1181" s="291"/>
      <c r="R1181" s="291"/>
      <c r="S1181" s="291"/>
      <c r="T1181" s="291"/>
      <c r="U1181" s="291"/>
      <c r="V1181" s="291"/>
      <c r="W1181" s="291"/>
      <c r="X1181" s="291"/>
      <c r="Y1181" s="291"/>
      <c r="Z1181" s="291"/>
      <c r="AA1181" s="291"/>
      <c r="AB1181" s="291"/>
      <c r="AC1181" s="291"/>
      <c r="AD1181" s="291"/>
      <c r="AE1181" s="291"/>
      <c r="AF1181" s="291"/>
      <c r="AG1181" s="291"/>
      <c r="AH1181" s="291"/>
      <c r="AI1181" s="291"/>
      <c r="AJ1181" s="291"/>
      <c r="AK1181" s="291"/>
      <c r="AL1181" s="291"/>
      <c r="AM1181" s="291"/>
      <c r="AN1181" s="291"/>
      <c r="AO1181" s="291"/>
      <c r="AP1181" s="291"/>
      <c r="AQ1181" s="291"/>
      <c r="AR1181" s="291"/>
      <c r="AS1181" s="291"/>
      <c r="AT1181" s="291"/>
      <c r="AU1181" s="291"/>
      <c r="AV1181" s="291"/>
      <c r="AW1181" s="291"/>
      <c r="AX1181" s="291"/>
      <c r="AY1181" s="291"/>
      <c r="AZ1181" s="291"/>
      <c r="BA1181" s="291"/>
      <c r="BB1181" s="291"/>
      <c r="BC1181" s="291"/>
      <c r="BD1181" s="291"/>
      <c r="BE1181" s="291"/>
      <c r="BF1181" s="291"/>
      <c r="BG1181" s="291"/>
      <c r="BH1181" s="291"/>
      <c r="BI1181" s="291"/>
      <c r="BJ1181" s="291"/>
      <c r="BK1181" s="291"/>
      <c r="BL1181" s="291"/>
      <c r="BM1181" s="291"/>
      <c r="BN1181" s="291"/>
      <c r="BO1181" s="291"/>
      <c r="BP1181" s="291"/>
      <c r="BQ1181" s="291"/>
      <c r="BR1181" s="291"/>
      <c r="BS1181" s="291"/>
      <c r="BT1181" s="291"/>
      <c r="BU1181" s="291"/>
      <c r="BV1181" s="291"/>
      <c r="BW1181" s="291"/>
      <c r="BX1181" s="291"/>
      <c r="BY1181" s="291"/>
      <c r="BZ1181" s="291"/>
      <c r="CA1181" s="291"/>
      <c r="CB1181" s="291"/>
      <c r="CC1181" s="291"/>
      <c r="CD1181" s="291"/>
      <c r="CE1181" s="291"/>
      <c r="CF1181" s="291"/>
      <c r="CG1181" s="291"/>
      <c r="CH1181" s="291"/>
      <c r="CI1181" s="291"/>
      <c r="CJ1181" s="291"/>
      <c r="CK1181" s="291"/>
      <c r="CL1181" s="291"/>
      <c r="CM1181" s="291"/>
      <c r="CN1181" s="291"/>
      <c r="CO1181" s="291"/>
      <c r="CP1181" s="291"/>
      <c r="CQ1181" s="291"/>
      <c r="CR1181" s="291"/>
      <c r="CS1181" s="291"/>
      <c r="CT1181" s="291"/>
      <c r="CU1181" s="291"/>
      <c r="CV1181" s="291"/>
      <c r="CW1181" s="291"/>
      <c r="CX1181" s="291"/>
      <c r="CY1181" s="291"/>
      <c r="CZ1181" s="291"/>
      <c r="DA1181" s="291"/>
      <c r="DB1181" s="291"/>
      <c r="DC1181" s="291"/>
      <c r="DD1181" s="291"/>
      <c r="DE1181" s="291"/>
      <c r="DF1181" s="291"/>
      <c r="DG1181" s="291"/>
      <c r="DH1181" s="291"/>
      <c r="DI1181" s="291"/>
      <c r="DJ1181" s="291"/>
      <c r="DK1181" s="291"/>
      <c r="DL1181" s="291"/>
      <c r="DM1181" s="291"/>
      <c r="DN1181" s="291"/>
      <c r="DO1181" s="291"/>
      <c r="DP1181" s="291"/>
      <c r="DQ1181" s="291"/>
      <c r="DR1181" s="291"/>
      <c r="DS1181" s="291"/>
      <c r="DT1181" s="291"/>
      <c r="DU1181" s="291"/>
      <c r="DV1181" s="291"/>
      <c r="DW1181" s="291"/>
      <c r="DX1181" s="291"/>
      <c r="DY1181" s="291"/>
      <c r="DZ1181" s="291"/>
      <c r="EA1181" s="291"/>
      <c r="EB1181" s="291"/>
      <c r="EC1181" s="291"/>
      <c r="ED1181" s="291"/>
      <c r="EE1181" s="291"/>
      <c r="EF1181" s="291"/>
      <c r="EG1181" s="291"/>
      <c r="EH1181" s="291"/>
      <c r="EI1181" s="291"/>
      <c r="EJ1181" s="291"/>
      <c r="EK1181" s="291"/>
      <c r="EL1181" s="291"/>
      <c r="EM1181" s="291"/>
      <c r="EN1181" s="291"/>
      <c r="EO1181" s="291"/>
      <c r="EP1181" s="291"/>
      <c r="EQ1181" s="291"/>
      <c r="ER1181" s="291"/>
      <c r="ES1181" s="291"/>
      <c r="ET1181" s="291"/>
      <c r="EU1181" s="291"/>
      <c r="EV1181" s="291"/>
      <c r="EW1181" s="291"/>
      <c r="EX1181" s="291"/>
      <c r="EY1181" s="291"/>
      <c r="EZ1181" s="291"/>
      <c r="FA1181" s="291"/>
    </row>
    <row r="1182" spans="1:157" s="292" customFormat="1" ht="20.25" customHeight="1">
      <c r="A1182" s="291"/>
      <c r="H1182" s="437"/>
      <c r="I1182" s="437"/>
      <c r="J1182" s="437"/>
      <c r="K1182" s="437"/>
      <c r="N1182" s="438"/>
      <c r="O1182" s="291"/>
      <c r="P1182" s="291"/>
      <c r="Q1182" s="291"/>
      <c r="R1182" s="291"/>
      <c r="S1182" s="291"/>
      <c r="T1182" s="291"/>
      <c r="U1182" s="291"/>
      <c r="V1182" s="291"/>
      <c r="W1182" s="291"/>
      <c r="X1182" s="291"/>
      <c r="Y1182" s="291"/>
      <c r="Z1182" s="291"/>
      <c r="AA1182" s="291"/>
      <c r="AB1182" s="291"/>
      <c r="AC1182" s="291"/>
      <c r="AD1182" s="291"/>
      <c r="AE1182" s="291"/>
      <c r="AF1182" s="291"/>
      <c r="AG1182" s="291"/>
      <c r="AH1182" s="291"/>
      <c r="AI1182" s="291"/>
      <c r="AJ1182" s="291"/>
      <c r="AK1182" s="291"/>
      <c r="AL1182" s="291"/>
      <c r="AM1182" s="291"/>
      <c r="AN1182" s="291"/>
      <c r="AO1182" s="291"/>
      <c r="AP1182" s="291"/>
      <c r="AQ1182" s="291"/>
      <c r="AR1182" s="291"/>
      <c r="AS1182" s="291"/>
      <c r="AT1182" s="291"/>
      <c r="AU1182" s="291"/>
      <c r="AV1182" s="291"/>
      <c r="AW1182" s="291"/>
      <c r="AX1182" s="291"/>
      <c r="AY1182" s="291"/>
      <c r="AZ1182" s="291"/>
      <c r="BA1182" s="291"/>
      <c r="BB1182" s="291"/>
      <c r="BC1182" s="291"/>
      <c r="BD1182" s="291"/>
      <c r="BE1182" s="291"/>
      <c r="BF1182" s="291"/>
      <c r="BG1182" s="291"/>
      <c r="BH1182" s="291"/>
      <c r="BI1182" s="291"/>
      <c r="BJ1182" s="291"/>
      <c r="BK1182" s="291"/>
      <c r="BL1182" s="291"/>
      <c r="BM1182" s="291"/>
      <c r="BN1182" s="291"/>
      <c r="BO1182" s="291"/>
      <c r="BP1182" s="291"/>
      <c r="BQ1182" s="291"/>
      <c r="BR1182" s="291"/>
      <c r="BS1182" s="291"/>
      <c r="BT1182" s="291"/>
      <c r="BU1182" s="291"/>
      <c r="BV1182" s="291"/>
      <c r="BW1182" s="291"/>
      <c r="BX1182" s="291"/>
      <c r="BY1182" s="291"/>
      <c r="BZ1182" s="291"/>
      <c r="CA1182" s="291"/>
      <c r="CB1182" s="291"/>
      <c r="CC1182" s="291"/>
      <c r="CD1182" s="291"/>
      <c r="CE1182" s="291"/>
      <c r="CF1182" s="291"/>
      <c r="CG1182" s="291"/>
      <c r="CH1182" s="291"/>
      <c r="CI1182" s="291"/>
      <c r="CJ1182" s="291"/>
      <c r="CK1182" s="291"/>
      <c r="CL1182" s="291"/>
      <c r="CM1182" s="291"/>
      <c r="CN1182" s="291"/>
      <c r="CO1182" s="291"/>
      <c r="CP1182" s="291"/>
      <c r="CQ1182" s="291"/>
      <c r="CR1182" s="291"/>
      <c r="CS1182" s="291"/>
      <c r="CT1182" s="291"/>
      <c r="CU1182" s="291"/>
      <c r="CV1182" s="291"/>
      <c r="CW1182" s="291"/>
      <c r="CX1182" s="291"/>
      <c r="CY1182" s="291"/>
      <c r="CZ1182" s="291"/>
      <c r="DA1182" s="291"/>
      <c r="DB1182" s="291"/>
      <c r="DC1182" s="291"/>
      <c r="DD1182" s="291"/>
      <c r="DE1182" s="291"/>
      <c r="DF1182" s="291"/>
      <c r="DG1182" s="291"/>
      <c r="DH1182" s="291"/>
      <c r="DI1182" s="291"/>
      <c r="DJ1182" s="291"/>
      <c r="DK1182" s="291"/>
      <c r="DL1182" s="291"/>
      <c r="DM1182" s="291"/>
      <c r="DN1182" s="291"/>
      <c r="DO1182" s="291"/>
      <c r="DP1182" s="291"/>
      <c r="DQ1182" s="291"/>
      <c r="DR1182" s="291"/>
      <c r="DS1182" s="291"/>
      <c r="DT1182" s="291"/>
      <c r="DU1182" s="291"/>
      <c r="DV1182" s="291"/>
      <c r="DW1182" s="291"/>
      <c r="DX1182" s="291"/>
      <c r="DY1182" s="291"/>
      <c r="DZ1182" s="291"/>
      <c r="EA1182" s="291"/>
      <c r="EB1182" s="291"/>
      <c r="EC1182" s="291"/>
      <c r="ED1182" s="291"/>
      <c r="EE1182" s="291"/>
      <c r="EF1182" s="291"/>
      <c r="EG1182" s="291"/>
      <c r="EH1182" s="291"/>
      <c r="EI1182" s="291"/>
      <c r="EJ1182" s="291"/>
      <c r="EK1182" s="291"/>
      <c r="EL1182" s="291"/>
      <c r="EM1182" s="291"/>
      <c r="EN1182" s="291"/>
      <c r="EO1182" s="291"/>
      <c r="EP1182" s="291"/>
      <c r="EQ1182" s="291"/>
      <c r="ER1182" s="291"/>
      <c r="ES1182" s="291"/>
      <c r="ET1182" s="291"/>
      <c r="EU1182" s="291"/>
      <c r="EV1182" s="291"/>
      <c r="EW1182" s="291"/>
      <c r="EX1182" s="291"/>
      <c r="EY1182" s="291"/>
      <c r="EZ1182" s="291"/>
      <c r="FA1182" s="291"/>
    </row>
    <row r="1183" spans="1:157" s="292" customFormat="1" ht="20.25" customHeight="1">
      <c r="A1183" s="291"/>
      <c r="H1183" s="437"/>
      <c r="I1183" s="437"/>
      <c r="J1183" s="437"/>
      <c r="K1183" s="437"/>
      <c r="N1183" s="438"/>
      <c r="O1183" s="291"/>
      <c r="P1183" s="291"/>
      <c r="Q1183" s="291"/>
      <c r="R1183" s="291"/>
      <c r="S1183" s="291"/>
      <c r="T1183" s="291"/>
      <c r="U1183" s="291"/>
      <c r="V1183" s="291"/>
      <c r="W1183" s="291"/>
      <c r="X1183" s="291"/>
      <c r="Y1183" s="291"/>
      <c r="Z1183" s="291"/>
      <c r="AA1183" s="291"/>
      <c r="AB1183" s="291"/>
      <c r="AC1183" s="291"/>
      <c r="AD1183" s="291"/>
      <c r="AE1183" s="291"/>
      <c r="AF1183" s="291"/>
      <c r="AG1183" s="291"/>
      <c r="AH1183" s="291"/>
      <c r="AI1183" s="291"/>
      <c r="AJ1183" s="291"/>
      <c r="AK1183" s="291"/>
      <c r="AL1183" s="291"/>
      <c r="AM1183" s="291"/>
      <c r="AN1183" s="291"/>
      <c r="AO1183" s="291"/>
      <c r="AP1183" s="291"/>
      <c r="AQ1183" s="291"/>
      <c r="AR1183" s="291"/>
      <c r="AS1183" s="291"/>
      <c r="AT1183" s="291"/>
      <c r="AU1183" s="291"/>
      <c r="AV1183" s="291"/>
      <c r="AW1183" s="291"/>
      <c r="AX1183" s="291"/>
      <c r="AY1183" s="291"/>
      <c r="AZ1183" s="291"/>
      <c r="BA1183" s="291"/>
      <c r="BB1183" s="291"/>
      <c r="BC1183" s="291"/>
      <c r="BD1183" s="291"/>
      <c r="BE1183" s="291"/>
      <c r="BF1183" s="291"/>
      <c r="BG1183" s="291"/>
      <c r="BH1183" s="291"/>
      <c r="BI1183" s="291"/>
      <c r="BJ1183" s="291"/>
      <c r="BK1183" s="291"/>
      <c r="BL1183" s="291"/>
      <c r="BM1183" s="291"/>
      <c r="BN1183" s="291"/>
      <c r="BO1183" s="291"/>
      <c r="BP1183" s="291"/>
      <c r="BQ1183" s="291"/>
      <c r="BR1183" s="291"/>
      <c r="BS1183" s="291"/>
      <c r="BT1183" s="291"/>
      <c r="BU1183" s="291"/>
      <c r="BV1183" s="291"/>
      <c r="BW1183" s="291"/>
      <c r="BX1183" s="291"/>
      <c r="BY1183" s="291"/>
      <c r="BZ1183" s="291"/>
      <c r="CA1183" s="291"/>
      <c r="CB1183" s="291"/>
      <c r="CC1183" s="291"/>
      <c r="CD1183" s="291"/>
      <c r="CE1183" s="291"/>
      <c r="CF1183" s="291"/>
      <c r="CG1183" s="291"/>
      <c r="CH1183" s="291"/>
      <c r="CI1183" s="291"/>
      <c r="CJ1183" s="291"/>
      <c r="CK1183" s="291"/>
      <c r="CL1183" s="291"/>
      <c r="CM1183" s="291"/>
      <c r="CN1183" s="291"/>
      <c r="CO1183" s="291"/>
      <c r="CP1183" s="291"/>
      <c r="CQ1183" s="291"/>
      <c r="CR1183" s="291"/>
      <c r="CS1183" s="291"/>
      <c r="CT1183" s="291"/>
      <c r="CU1183" s="291"/>
      <c r="CV1183" s="291"/>
      <c r="CW1183" s="291"/>
      <c r="CX1183" s="291"/>
      <c r="CY1183" s="291"/>
      <c r="CZ1183" s="291"/>
      <c r="DA1183" s="291"/>
      <c r="DB1183" s="291"/>
      <c r="DC1183" s="291"/>
      <c r="DD1183" s="291"/>
      <c r="DE1183" s="291"/>
      <c r="DF1183" s="291"/>
      <c r="DG1183" s="291"/>
      <c r="DH1183" s="291"/>
      <c r="DI1183" s="291"/>
      <c r="DJ1183" s="291"/>
      <c r="DK1183" s="291"/>
      <c r="DL1183" s="291"/>
      <c r="DM1183" s="291"/>
      <c r="DN1183" s="291"/>
      <c r="DO1183" s="291"/>
      <c r="DP1183" s="291"/>
      <c r="DQ1183" s="291"/>
      <c r="DR1183" s="291"/>
      <c r="DS1183" s="291"/>
      <c r="DT1183" s="291"/>
      <c r="DU1183" s="291"/>
      <c r="DV1183" s="291"/>
      <c r="DW1183" s="291"/>
      <c r="DX1183" s="291"/>
      <c r="DY1183" s="291"/>
      <c r="DZ1183" s="291"/>
      <c r="EA1183" s="291"/>
      <c r="EB1183" s="291"/>
      <c r="EC1183" s="291"/>
      <c r="ED1183" s="291"/>
      <c r="EE1183" s="291"/>
      <c r="EF1183" s="291"/>
      <c r="EG1183" s="291"/>
      <c r="EH1183" s="291"/>
      <c r="EI1183" s="291"/>
      <c r="EJ1183" s="291"/>
      <c r="EK1183" s="291"/>
      <c r="EL1183" s="291"/>
      <c r="EM1183" s="291"/>
      <c r="EN1183" s="291"/>
      <c r="EO1183" s="291"/>
      <c r="EP1183" s="291"/>
      <c r="EQ1183" s="291"/>
      <c r="ER1183" s="291"/>
      <c r="ES1183" s="291"/>
      <c r="ET1183" s="291"/>
      <c r="EU1183" s="291"/>
      <c r="EV1183" s="291"/>
      <c r="EW1183" s="291"/>
      <c r="EX1183" s="291"/>
      <c r="EY1183" s="291"/>
      <c r="EZ1183" s="291"/>
      <c r="FA1183" s="291"/>
    </row>
    <row r="1184" spans="1:157" s="292" customFormat="1" ht="20.25" customHeight="1">
      <c r="A1184" s="291"/>
      <c r="H1184" s="437"/>
      <c r="I1184" s="437"/>
      <c r="J1184" s="437"/>
      <c r="K1184" s="437"/>
      <c r="N1184" s="438"/>
      <c r="O1184" s="291"/>
      <c r="P1184" s="291"/>
      <c r="Q1184" s="291"/>
      <c r="R1184" s="291"/>
      <c r="S1184" s="291"/>
      <c r="T1184" s="291"/>
      <c r="U1184" s="291"/>
      <c r="V1184" s="291"/>
      <c r="W1184" s="291"/>
      <c r="X1184" s="291"/>
      <c r="Y1184" s="291"/>
      <c r="Z1184" s="291"/>
      <c r="AA1184" s="291"/>
      <c r="AB1184" s="291"/>
      <c r="AC1184" s="291"/>
      <c r="AD1184" s="291"/>
      <c r="AE1184" s="291"/>
      <c r="AF1184" s="291"/>
      <c r="AG1184" s="291"/>
      <c r="AH1184" s="291"/>
      <c r="AI1184" s="291"/>
      <c r="AJ1184" s="291"/>
      <c r="AK1184" s="291"/>
      <c r="AL1184" s="291"/>
      <c r="AM1184" s="291"/>
      <c r="AN1184" s="291"/>
      <c r="AO1184" s="291"/>
      <c r="AP1184" s="291"/>
      <c r="AQ1184" s="291"/>
      <c r="AR1184" s="291"/>
      <c r="AS1184" s="291"/>
      <c r="AT1184" s="291"/>
      <c r="AU1184" s="291"/>
      <c r="AV1184" s="291"/>
      <c r="AW1184" s="291"/>
      <c r="AX1184" s="291"/>
      <c r="AY1184" s="291"/>
      <c r="AZ1184" s="291"/>
      <c r="BA1184" s="291"/>
      <c r="BB1184" s="291"/>
      <c r="BC1184" s="291"/>
      <c r="BD1184" s="291"/>
      <c r="BE1184" s="291"/>
      <c r="BF1184" s="291"/>
      <c r="BG1184" s="291"/>
      <c r="BH1184" s="291"/>
      <c r="BI1184" s="291"/>
      <c r="BJ1184" s="291"/>
      <c r="BK1184" s="291"/>
      <c r="BL1184" s="291"/>
      <c r="BM1184" s="291"/>
      <c r="BN1184" s="291"/>
      <c r="BO1184" s="291"/>
      <c r="BP1184" s="291"/>
      <c r="BQ1184" s="291"/>
      <c r="BR1184" s="291"/>
      <c r="BS1184" s="291"/>
      <c r="BT1184" s="291"/>
      <c r="BU1184" s="291"/>
      <c r="BV1184" s="291"/>
      <c r="BW1184" s="291"/>
      <c r="BX1184" s="291"/>
      <c r="BY1184" s="291"/>
      <c r="BZ1184" s="291"/>
      <c r="CA1184" s="291"/>
      <c r="CB1184" s="291"/>
      <c r="CC1184" s="291"/>
      <c r="CD1184" s="291"/>
      <c r="CE1184" s="291"/>
      <c r="CF1184" s="291"/>
      <c r="CG1184" s="291"/>
      <c r="CH1184" s="291"/>
      <c r="CI1184" s="291"/>
      <c r="CJ1184" s="291"/>
      <c r="CK1184" s="291"/>
      <c r="CL1184" s="291"/>
      <c r="CM1184" s="291"/>
      <c r="CN1184" s="291"/>
      <c r="CO1184" s="291"/>
      <c r="CP1184" s="291"/>
      <c r="CQ1184" s="291"/>
      <c r="CR1184" s="291"/>
      <c r="CS1184" s="291"/>
      <c r="CT1184" s="291"/>
      <c r="CU1184" s="291"/>
      <c r="CV1184" s="291"/>
      <c r="CW1184" s="291"/>
      <c r="CX1184" s="291"/>
      <c r="CY1184" s="291"/>
      <c r="CZ1184" s="291"/>
      <c r="DA1184" s="291"/>
      <c r="DB1184" s="291"/>
      <c r="DC1184" s="291"/>
      <c r="DD1184" s="291"/>
      <c r="DE1184" s="291"/>
      <c r="DF1184" s="291"/>
      <c r="DG1184" s="291"/>
      <c r="DH1184" s="291"/>
      <c r="DI1184" s="291"/>
      <c r="DJ1184" s="291"/>
      <c r="DK1184" s="291"/>
      <c r="DL1184" s="291"/>
      <c r="DM1184" s="291"/>
      <c r="DN1184" s="291"/>
      <c r="DO1184" s="291"/>
      <c r="DP1184" s="291"/>
      <c r="DQ1184" s="291"/>
      <c r="DR1184" s="291"/>
      <c r="DS1184" s="291"/>
      <c r="DT1184" s="291"/>
      <c r="DU1184" s="291"/>
      <c r="DV1184" s="291"/>
      <c r="DW1184" s="291"/>
      <c r="DX1184" s="291"/>
      <c r="DY1184" s="291"/>
      <c r="DZ1184" s="291"/>
      <c r="EA1184" s="291"/>
      <c r="EB1184" s="291"/>
      <c r="EC1184" s="291"/>
      <c r="ED1184" s="291"/>
      <c r="EE1184" s="291"/>
      <c r="EF1184" s="291"/>
      <c r="EG1184" s="291"/>
      <c r="EH1184" s="291"/>
      <c r="EI1184" s="291"/>
      <c r="EJ1184" s="291"/>
      <c r="EK1184" s="291"/>
      <c r="EL1184" s="291"/>
      <c r="EM1184" s="291"/>
      <c r="EN1184" s="291"/>
      <c r="EO1184" s="291"/>
      <c r="EP1184" s="291"/>
      <c r="EQ1184" s="291"/>
      <c r="ER1184" s="291"/>
      <c r="ES1184" s="291"/>
      <c r="ET1184" s="291"/>
      <c r="EU1184" s="291"/>
      <c r="EV1184" s="291"/>
      <c r="EW1184" s="291"/>
      <c r="EX1184" s="291"/>
      <c r="EY1184" s="291"/>
      <c r="EZ1184" s="291"/>
      <c r="FA1184" s="291"/>
    </row>
    <row r="1185" spans="1:157" s="292" customFormat="1" ht="20.25" customHeight="1">
      <c r="A1185" s="291"/>
      <c r="H1185" s="437"/>
      <c r="I1185" s="437"/>
      <c r="J1185" s="437"/>
      <c r="K1185" s="437"/>
      <c r="N1185" s="438"/>
      <c r="O1185" s="291"/>
      <c r="P1185" s="291"/>
      <c r="Q1185" s="291"/>
      <c r="R1185" s="291"/>
      <c r="S1185" s="291"/>
      <c r="T1185" s="291"/>
      <c r="U1185" s="291"/>
      <c r="V1185" s="291"/>
      <c r="W1185" s="291"/>
      <c r="X1185" s="291"/>
      <c r="Y1185" s="291"/>
      <c r="Z1185" s="291"/>
      <c r="AA1185" s="291"/>
      <c r="AB1185" s="291"/>
      <c r="AC1185" s="291"/>
      <c r="AD1185" s="291"/>
      <c r="AE1185" s="291"/>
      <c r="AF1185" s="291"/>
      <c r="AG1185" s="291"/>
      <c r="AH1185" s="291"/>
      <c r="AI1185" s="291"/>
      <c r="AJ1185" s="291"/>
      <c r="AK1185" s="291"/>
      <c r="AL1185" s="291"/>
      <c r="AM1185" s="291"/>
      <c r="AN1185" s="291"/>
      <c r="AO1185" s="291"/>
      <c r="AP1185" s="291"/>
      <c r="AQ1185" s="291"/>
      <c r="AR1185" s="291"/>
      <c r="AS1185" s="291"/>
      <c r="AT1185" s="291"/>
      <c r="AU1185" s="291"/>
      <c r="AV1185" s="291"/>
      <c r="AW1185" s="291"/>
      <c r="AX1185" s="291"/>
      <c r="AY1185" s="291"/>
      <c r="AZ1185" s="291"/>
      <c r="BA1185" s="291"/>
      <c r="BB1185" s="291"/>
      <c r="BC1185" s="291"/>
      <c r="BD1185" s="291"/>
      <c r="BE1185" s="291"/>
      <c r="BF1185" s="291"/>
      <c r="BG1185" s="291"/>
      <c r="BH1185" s="291"/>
      <c r="BI1185" s="291"/>
      <c r="BJ1185" s="291"/>
      <c r="BK1185" s="291"/>
      <c r="BL1185" s="291"/>
      <c r="BM1185" s="291"/>
      <c r="BN1185" s="291"/>
      <c r="BO1185" s="291"/>
      <c r="BP1185" s="291"/>
      <c r="BQ1185" s="291"/>
      <c r="BR1185" s="291"/>
      <c r="BS1185" s="291"/>
      <c r="BT1185" s="291"/>
      <c r="BU1185" s="291"/>
      <c r="BV1185" s="291"/>
      <c r="BW1185" s="291"/>
      <c r="BX1185" s="291"/>
      <c r="BY1185" s="291"/>
      <c r="BZ1185" s="291"/>
      <c r="CA1185" s="291"/>
      <c r="CB1185" s="291"/>
      <c r="CC1185" s="291"/>
      <c r="CD1185" s="291"/>
      <c r="CE1185" s="291"/>
      <c r="CF1185" s="291"/>
      <c r="CG1185" s="291"/>
      <c r="CH1185" s="291"/>
      <c r="CI1185" s="291"/>
      <c r="CJ1185" s="291"/>
      <c r="CK1185" s="291"/>
      <c r="CL1185" s="291"/>
      <c r="CM1185" s="291"/>
      <c r="CN1185" s="291"/>
      <c r="CO1185" s="291"/>
      <c r="CP1185" s="291"/>
      <c r="CQ1185" s="291"/>
      <c r="CR1185" s="291"/>
      <c r="CS1185" s="291"/>
      <c r="CT1185" s="291"/>
      <c r="CU1185" s="291"/>
      <c r="CV1185" s="291"/>
      <c r="CW1185" s="291"/>
      <c r="CX1185" s="291"/>
      <c r="CY1185" s="291"/>
      <c r="CZ1185" s="291"/>
      <c r="DA1185" s="291"/>
      <c r="DB1185" s="291"/>
      <c r="DC1185" s="291"/>
      <c r="DD1185" s="291"/>
      <c r="DE1185" s="291"/>
      <c r="DF1185" s="291"/>
      <c r="DG1185" s="291"/>
      <c r="DH1185" s="291"/>
      <c r="DI1185" s="291"/>
      <c r="DJ1185" s="291"/>
      <c r="DK1185" s="291"/>
      <c r="DL1185" s="291"/>
      <c r="DM1185" s="291"/>
      <c r="DN1185" s="291"/>
      <c r="DO1185" s="291"/>
      <c r="DP1185" s="291"/>
      <c r="DQ1185" s="291"/>
      <c r="DR1185" s="291"/>
      <c r="DS1185" s="291"/>
      <c r="DT1185" s="291"/>
      <c r="DU1185" s="291"/>
      <c r="DV1185" s="291"/>
      <c r="DW1185" s="291"/>
      <c r="DX1185" s="291"/>
      <c r="DY1185" s="291"/>
      <c r="DZ1185" s="291"/>
      <c r="EA1185" s="291"/>
      <c r="EB1185" s="291"/>
      <c r="EC1185" s="291"/>
      <c r="ED1185" s="291"/>
      <c r="EE1185" s="291"/>
      <c r="EF1185" s="291"/>
      <c r="EG1185" s="291"/>
      <c r="EH1185" s="291"/>
      <c r="EI1185" s="291"/>
      <c r="EJ1185" s="291"/>
      <c r="EK1185" s="291"/>
      <c r="EL1185" s="291"/>
      <c r="EM1185" s="291"/>
      <c r="EN1185" s="291"/>
      <c r="EO1185" s="291"/>
      <c r="EP1185" s="291"/>
      <c r="EQ1185" s="291"/>
      <c r="ER1185" s="291"/>
      <c r="ES1185" s="291"/>
      <c r="ET1185" s="291"/>
      <c r="EU1185" s="291"/>
      <c r="EV1185" s="291"/>
      <c r="EW1185" s="291"/>
      <c r="EX1185" s="291"/>
      <c r="EY1185" s="291"/>
      <c r="EZ1185" s="291"/>
      <c r="FA1185" s="291"/>
    </row>
    <row r="1186" spans="1:157" s="292" customFormat="1" ht="20.25" customHeight="1">
      <c r="A1186" s="291"/>
      <c r="H1186" s="437"/>
      <c r="I1186" s="437"/>
      <c r="J1186" s="437"/>
      <c r="K1186" s="437"/>
      <c r="N1186" s="438"/>
      <c r="O1186" s="291"/>
      <c r="P1186" s="291"/>
      <c r="Q1186" s="291"/>
      <c r="R1186" s="291"/>
      <c r="S1186" s="291"/>
      <c r="T1186" s="291"/>
      <c r="U1186" s="291"/>
      <c r="V1186" s="291"/>
      <c r="W1186" s="291"/>
      <c r="X1186" s="291"/>
      <c r="Y1186" s="291"/>
      <c r="Z1186" s="291"/>
      <c r="AA1186" s="291"/>
      <c r="AB1186" s="291"/>
      <c r="AC1186" s="291"/>
      <c r="AD1186" s="291"/>
      <c r="AE1186" s="291"/>
      <c r="AF1186" s="291"/>
      <c r="AG1186" s="291"/>
      <c r="AH1186" s="291"/>
      <c r="AI1186" s="291"/>
      <c r="AJ1186" s="291"/>
      <c r="AK1186" s="291"/>
      <c r="AL1186" s="291"/>
      <c r="AM1186" s="291"/>
      <c r="AN1186" s="291"/>
      <c r="AO1186" s="291"/>
      <c r="AP1186" s="291"/>
      <c r="AQ1186" s="291"/>
      <c r="AR1186" s="291"/>
      <c r="AS1186" s="291"/>
      <c r="AT1186" s="291"/>
      <c r="AU1186" s="291"/>
      <c r="AV1186" s="291"/>
      <c r="AW1186" s="291"/>
      <c r="AX1186" s="291"/>
      <c r="AY1186" s="291"/>
      <c r="AZ1186" s="291"/>
      <c r="BA1186" s="291"/>
      <c r="BB1186" s="291"/>
      <c r="BC1186" s="291"/>
      <c r="BD1186" s="291"/>
      <c r="BE1186" s="291"/>
      <c r="BF1186" s="291"/>
      <c r="BG1186" s="291"/>
      <c r="BH1186" s="291"/>
      <c r="BI1186" s="291"/>
      <c r="BJ1186" s="291"/>
      <c r="BK1186" s="291"/>
      <c r="BL1186" s="291"/>
      <c r="BM1186" s="291"/>
      <c r="BN1186" s="291"/>
      <c r="BO1186" s="291"/>
      <c r="BP1186" s="291"/>
      <c r="BQ1186" s="291"/>
      <c r="BR1186" s="291"/>
      <c r="BS1186" s="291"/>
      <c r="BT1186" s="291"/>
      <c r="BU1186" s="291"/>
      <c r="BV1186" s="291"/>
      <c r="BW1186" s="291"/>
      <c r="BX1186" s="291"/>
      <c r="BY1186" s="291"/>
      <c r="BZ1186" s="291"/>
      <c r="CA1186" s="291"/>
      <c r="CB1186" s="291"/>
      <c r="CC1186" s="291"/>
      <c r="CD1186" s="291"/>
      <c r="CE1186" s="291"/>
      <c r="CF1186" s="291"/>
      <c r="CG1186" s="291"/>
      <c r="CH1186" s="291"/>
      <c r="CI1186" s="291"/>
      <c r="CJ1186" s="291"/>
      <c r="CK1186" s="291"/>
      <c r="CL1186" s="291"/>
      <c r="CM1186" s="291"/>
      <c r="CN1186" s="291"/>
      <c r="CO1186" s="291"/>
      <c r="CP1186" s="291"/>
      <c r="CQ1186" s="291"/>
      <c r="CR1186" s="291"/>
      <c r="CS1186" s="291"/>
      <c r="CT1186" s="291"/>
      <c r="CU1186" s="291"/>
      <c r="CV1186" s="291"/>
      <c r="CW1186" s="291"/>
      <c r="CX1186" s="291"/>
      <c r="CY1186" s="291"/>
      <c r="CZ1186" s="291"/>
      <c r="DA1186" s="291"/>
      <c r="DB1186" s="291"/>
      <c r="DC1186" s="291"/>
      <c r="DD1186" s="291"/>
      <c r="DE1186" s="291"/>
      <c r="DF1186" s="291"/>
      <c r="DG1186" s="291"/>
      <c r="DH1186" s="291"/>
      <c r="DI1186" s="291"/>
      <c r="DJ1186" s="291"/>
      <c r="DK1186" s="291"/>
      <c r="DL1186" s="291"/>
      <c r="DM1186" s="291"/>
      <c r="DN1186" s="291"/>
      <c r="DO1186" s="291"/>
      <c r="DP1186" s="291"/>
      <c r="DQ1186" s="291"/>
      <c r="DR1186" s="291"/>
      <c r="DS1186" s="291"/>
      <c r="DT1186" s="291"/>
      <c r="DU1186" s="291"/>
      <c r="DV1186" s="291"/>
      <c r="DW1186" s="291"/>
      <c r="DX1186" s="291"/>
      <c r="DY1186" s="291"/>
      <c r="DZ1186" s="291"/>
      <c r="EA1186" s="291"/>
      <c r="EB1186" s="291"/>
      <c r="EC1186" s="291"/>
      <c r="ED1186" s="291"/>
      <c r="EE1186" s="291"/>
      <c r="EF1186" s="291"/>
      <c r="EG1186" s="291"/>
      <c r="EH1186" s="291"/>
      <c r="EI1186" s="291"/>
      <c r="EJ1186" s="291"/>
      <c r="EK1186" s="291"/>
      <c r="EL1186" s="291"/>
      <c r="EM1186" s="291"/>
      <c r="EN1186" s="291"/>
      <c r="EO1186" s="291"/>
      <c r="EP1186" s="291"/>
      <c r="EQ1186" s="291"/>
      <c r="ER1186" s="291"/>
      <c r="ES1186" s="291"/>
      <c r="ET1186" s="291"/>
      <c r="EU1186" s="291"/>
      <c r="EV1186" s="291"/>
      <c r="EW1186" s="291"/>
      <c r="EX1186" s="291"/>
      <c r="EY1186" s="291"/>
      <c r="EZ1186" s="291"/>
      <c r="FA1186" s="291"/>
    </row>
    <row r="1187" spans="1:157" s="292" customFormat="1" ht="20.25" customHeight="1">
      <c r="A1187" s="291"/>
      <c r="H1187" s="437"/>
      <c r="I1187" s="437"/>
      <c r="J1187" s="437"/>
      <c r="K1187" s="437"/>
      <c r="N1187" s="438"/>
      <c r="O1187" s="291"/>
      <c r="P1187" s="291"/>
      <c r="Q1187" s="291"/>
      <c r="R1187" s="291"/>
      <c r="S1187" s="291"/>
      <c r="T1187" s="291"/>
      <c r="U1187" s="291"/>
      <c r="V1187" s="291"/>
      <c r="W1187" s="291"/>
      <c r="X1187" s="291"/>
      <c r="Y1187" s="291"/>
      <c r="Z1187" s="291"/>
      <c r="AA1187" s="291"/>
      <c r="AB1187" s="291"/>
      <c r="AC1187" s="291"/>
      <c r="AD1187" s="291"/>
      <c r="AE1187" s="291"/>
      <c r="AF1187" s="291"/>
      <c r="AG1187" s="291"/>
      <c r="AH1187" s="291"/>
      <c r="AI1187" s="291"/>
      <c r="AJ1187" s="291"/>
      <c r="AK1187" s="291"/>
      <c r="AL1187" s="291"/>
      <c r="AM1187" s="291"/>
      <c r="AN1187" s="291"/>
      <c r="AO1187" s="291"/>
      <c r="AP1187" s="291"/>
      <c r="AQ1187" s="291"/>
      <c r="AR1187" s="291"/>
      <c r="AS1187" s="291"/>
      <c r="AT1187" s="291"/>
      <c r="AU1187" s="291"/>
      <c r="AV1187" s="291"/>
      <c r="AW1187" s="291"/>
      <c r="AX1187" s="291"/>
      <c r="AY1187" s="291"/>
      <c r="AZ1187" s="291"/>
      <c r="BA1187" s="291"/>
      <c r="BB1187" s="291"/>
      <c r="BC1187" s="291"/>
      <c r="BD1187" s="291"/>
      <c r="BE1187" s="291"/>
      <c r="BF1187" s="291"/>
      <c r="BG1187" s="291"/>
      <c r="BH1187" s="291"/>
      <c r="BI1187" s="291"/>
      <c r="BJ1187" s="291"/>
      <c r="BK1187" s="291"/>
      <c r="BL1187" s="291"/>
      <c r="BM1187" s="291"/>
      <c r="BN1187" s="291"/>
      <c r="BO1187" s="291"/>
      <c r="BP1187" s="291"/>
      <c r="BQ1187" s="291"/>
      <c r="BR1187" s="291"/>
      <c r="BS1187" s="291"/>
      <c r="BT1187" s="291"/>
      <c r="BU1187" s="291"/>
      <c r="BV1187" s="291"/>
      <c r="BW1187" s="291"/>
      <c r="BX1187" s="291"/>
      <c r="BY1187" s="291"/>
      <c r="BZ1187" s="291"/>
      <c r="CA1187" s="291"/>
      <c r="CB1187" s="291"/>
      <c r="CC1187" s="291"/>
      <c r="CD1187" s="291"/>
      <c r="CE1187" s="291"/>
      <c r="CF1187" s="291"/>
      <c r="CG1187" s="291"/>
      <c r="CH1187" s="291"/>
      <c r="CI1187" s="291"/>
      <c r="CJ1187" s="291"/>
      <c r="CK1187" s="291"/>
      <c r="CL1187" s="291"/>
      <c r="CM1187" s="291"/>
      <c r="CN1187" s="291"/>
      <c r="CO1187" s="291"/>
      <c r="CP1187" s="291"/>
      <c r="CQ1187" s="291"/>
      <c r="CR1187" s="291"/>
      <c r="CS1187" s="291"/>
      <c r="CT1187" s="291"/>
      <c r="CU1187" s="291"/>
      <c r="CV1187" s="291"/>
      <c r="CW1187" s="291"/>
      <c r="CX1187" s="291"/>
      <c r="CY1187" s="291"/>
      <c r="CZ1187" s="291"/>
      <c r="DA1187" s="291"/>
      <c r="DB1187" s="291"/>
      <c r="DC1187" s="291"/>
      <c r="DD1187" s="291"/>
      <c r="DE1187" s="291"/>
      <c r="DF1187" s="291"/>
      <c r="DG1187" s="291"/>
      <c r="DH1187" s="291"/>
      <c r="DI1187" s="291"/>
      <c r="DJ1187" s="291"/>
      <c r="DK1187" s="291"/>
      <c r="DL1187" s="291"/>
      <c r="DM1187" s="291"/>
      <c r="DN1187" s="291"/>
      <c r="DO1187" s="291"/>
      <c r="DP1187" s="291"/>
      <c r="DQ1187" s="291"/>
      <c r="DR1187" s="291"/>
      <c r="DS1187" s="291"/>
      <c r="DT1187" s="291"/>
      <c r="DU1187" s="291"/>
      <c r="DV1187" s="291"/>
      <c r="DW1187" s="291"/>
      <c r="DX1187" s="291"/>
      <c r="DY1187" s="291"/>
      <c r="DZ1187" s="291"/>
      <c r="EA1187" s="291"/>
      <c r="EB1187" s="291"/>
      <c r="EC1187" s="291"/>
      <c r="ED1187" s="291"/>
      <c r="EE1187" s="291"/>
      <c r="EF1187" s="291"/>
      <c r="EG1187" s="291"/>
      <c r="EH1187" s="291"/>
      <c r="EI1187" s="291"/>
      <c r="EJ1187" s="291"/>
      <c r="EK1187" s="291"/>
      <c r="EL1187" s="291"/>
      <c r="EM1187" s="291"/>
      <c r="EN1187" s="291"/>
      <c r="EO1187" s="291"/>
      <c r="EP1187" s="291"/>
      <c r="EQ1187" s="291"/>
      <c r="ER1187" s="291"/>
      <c r="ES1187" s="291"/>
      <c r="ET1187" s="291"/>
      <c r="EU1187" s="291"/>
      <c r="EV1187" s="291"/>
      <c r="EW1187" s="291"/>
      <c r="EX1187" s="291"/>
      <c r="EY1187" s="291"/>
      <c r="EZ1187" s="291"/>
      <c r="FA1187" s="291"/>
    </row>
    <row r="1188" spans="1:157" s="292" customFormat="1" ht="20.25" customHeight="1">
      <c r="A1188" s="291"/>
      <c r="H1188" s="437"/>
      <c r="I1188" s="437"/>
      <c r="J1188" s="437"/>
      <c r="K1188" s="437"/>
      <c r="N1188" s="438"/>
      <c r="O1188" s="291"/>
      <c r="P1188" s="291"/>
      <c r="Q1188" s="291"/>
      <c r="R1188" s="291"/>
      <c r="S1188" s="291"/>
      <c r="T1188" s="291"/>
      <c r="U1188" s="291"/>
      <c r="V1188" s="291"/>
      <c r="W1188" s="291"/>
      <c r="X1188" s="291"/>
      <c r="Y1188" s="291"/>
      <c r="Z1188" s="291"/>
      <c r="AA1188" s="291"/>
      <c r="AB1188" s="291"/>
      <c r="AC1188" s="291"/>
      <c r="AD1188" s="291"/>
      <c r="AE1188" s="291"/>
      <c r="AF1188" s="291"/>
      <c r="AG1188" s="291"/>
      <c r="AH1188" s="291"/>
      <c r="AI1188" s="291"/>
      <c r="AJ1188" s="291"/>
      <c r="AK1188" s="291"/>
      <c r="AL1188" s="291"/>
      <c r="AM1188" s="291"/>
      <c r="AN1188" s="291"/>
      <c r="AO1188" s="291"/>
      <c r="AP1188" s="291"/>
      <c r="AQ1188" s="291"/>
      <c r="AR1188" s="291"/>
      <c r="AS1188" s="291"/>
      <c r="AT1188" s="291"/>
      <c r="AU1188" s="291"/>
      <c r="AV1188" s="291"/>
      <c r="AW1188" s="291"/>
      <c r="AX1188" s="291"/>
      <c r="AY1188" s="291"/>
      <c r="AZ1188" s="291"/>
      <c r="BA1188" s="291"/>
      <c r="BB1188" s="291"/>
      <c r="BC1188" s="291"/>
      <c r="BD1188" s="291"/>
      <c r="BE1188" s="291"/>
      <c r="BF1188" s="291"/>
      <c r="BG1188" s="291"/>
      <c r="BH1188" s="291"/>
      <c r="BI1188" s="291"/>
      <c r="BJ1188" s="291"/>
      <c r="BK1188" s="291"/>
      <c r="BL1188" s="291"/>
      <c r="BM1188" s="291"/>
      <c r="BN1188" s="291"/>
      <c r="BO1188" s="291"/>
      <c r="BP1188" s="291"/>
      <c r="BQ1188" s="291"/>
      <c r="BR1188" s="291"/>
      <c r="BS1188" s="291"/>
      <c r="BT1188" s="291"/>
      <c r="BU1188" s="291"/>
      <c r="BV1188" s="291"/>
      <c r="BW1188" s="291"/>
      <c r="BX1188" s="291"/>
      <c r="BY1188" s="291"/>
      <c r="BZ1188" s="291"/>
      <c r="CA1188" s="291"/>
      <c r="CB1188" s="291"/>
      <c r="CC1188" s="291"/>
      <c r="CD1188" s="291"/>
      <c r="CE1188" s="291"/>
      <c r="CF1188" s="291"/>
      <c r="CG1188" s="291"/>
      <c r="CH1188" s="291"/>
      <c r="CI1188" s="291"/>
      <c r="CJ1188" s="291"/>
      <c r="CK1188" s="291"/>
      <c r="CL1188" s="291"/>
      <c r="CM1188" s="291"/>
      <c r="CN1188" s="291"/>
      <c r="CO1188" s="291"/>
      <c r="CP1188" s="291"/>
      <c r="CQ1188" s="291"/>
      <c r="CR1188" s="291"/>
      <c r="CS1188" s="291"/>
      <c r="CT1188" s="291"/>
      <c r="CU1188" s="291"/>
      <c r="CV1188" s="291"/>
      <c r="CW1188" s="291"/>
      <c r="CX1188" s="291"/>
      <c r="CY1188" s="291"/>
      <c r="CZ1188" s="291"/>
      <c r="DA1188" s="291"/>
      <c r="DB1188" s="291"/>
      <c r="DC1188" s="291"/>
      <c r="DD1188" s="291"/>
      <c r="DE1188" s="291"/>
      <c r="DF1188" s="291"/>
      <c r="DG1188" s="291"/>
      <c r="DH1188" s="291"/>
      <c r="DI1188" s="291"/>
      <c r="DJ1188" s="291"/>
      <c r="DK1188" s="291"/>
      <c r="DL1188" s="291"/>
      <c r="DM1188" s="291"/>
      <c r="DN1188" s="291"/>
      <c r="DO1188" s="291"/>
      <c r="DP1188" s="291"/>
      <c r="DQ1188" s="291"/>
      <c r="DR1188" s="291"/>
      <c r="DS1188" s="291"/>
      <c r="DT1188" s="291"/>
      <c r="DU1188" s="291"/>
      <c r="DV1188" s="291"/>
      <c r="DW1188" s="291"/>
      <c r="DX1188" s="291"/>
      <c r="DY1188" s="291"/>
      <c r="DZ1188" s="291"/>
      <c r="EA1188" s="291"/>
      <c r="EB1188" s="291"/>
      <c r="EC1188" s="291"/>
      <c r="ED1188" s="291"/>
      <c r="EE1188" s="291"/>
      <c r="EF1188" s="291"/>
      <c r="EG1188" s="291"/>
      <c r="EH1188" s="291"/>
      <c r="EI1188" s="291"/>
      <c r="EJ1188" s="291"/>
      <c r="EK1188" s="291"/>
      <c r="EL1188" s="291"/>
      <c r="EM1188" s="291"/>
      <c r="EN1188" s="291"/>
      <c r="EO1188" s="291"/>
      <c r="EP1188" s="291"/>
      <c r="EQ1188" s="291"/>
      <c r="ER1188" s="291"/>
      <c r="ES1188" s="291"/>
      <c r="ET1188" s="291"/>
      <c r="EU1188" s="291"/>
      <c r="EV1188" s="291"/>
      <c r="EW1188" s="291"/>
      <c r="EX1188" s="291"/>
      <c r="EY1188" s="291"/>
      <c r="EZ1188" s="291"/>
      <c r="FA1188" s="291"/>
    </row>
    <row r="1189" spans="1:157" s="292" customFormat="1" ht="20.25" customHeight="1">
      <c r="A1189" s="291"/>
      <c r="H1189" s="437"/>
      <c r="I1189" s="437"/>
      <c r="J1189" s="437"/>
      <c r="K1189" s="437"/>
      <c r="N1189" s="438"/>
      <c r="O1189" s="291"/>
      <c r="P1189" s="291"/>
      <c r="Q1189" s="291"/>
      <c r="R1189" s="291"/>
      <c r="S1189" s="291"/>
      <c r="T1189" s="291"/>
      <c r="U1189" s="291"/>
      <c r="V1189" s="291"/>
      <c r="W1189" s="291"/>
      <c r="X1189" s="291"/>
      <c r="Y1189" s="291"/>
      <c r="Z1189" s="291"/>
      <c r="AA1189" s="291"/>
      <c r="AB1189" s="291"/>
      <c r="AC1189" s="291"/>
      <c r="AD1189" s="291"/>
      <c r="AE1189" s="291"/>
      <c r="AF1189" s="291"/>
      <c r="AG1189" s="291"/>
      <c r="AH1189" s="291"/>
      <c r="AI1189" s="291"/>
      <c r="AJ1189" s="291"/>
      <c r="AK1189" s="291"/>
      <c r="AL1189" s="291"/>
      <c r="AM1189" s="291"/>
      <c r="AN1189" s="291"/>
      <c r="AO1189" s="291"/>
      <c r="AP1189" s="291"/>
      <c r="AQ1189" s="291"/>
      <c r="AR1189" s="291"/>
      <c r="AS1189" s="291"/>
      <c r="AT1189" s="291"/>
      <c r="AU1189" s="291"/>
      <c r="AV1189" s="291"/>
      <c r="AW1189" s="291"/>
      <c r="AX1189" s="291"/>
      <c r="AY1189" s="291"/>
      <c r="AZ1189" s="291"/>
      <c r="BA1189" s="291"/>
      <c r="BB1189" s="291"/>
      <c r="BC1189" s="291"/>
      <c r="BD1189" s="291"/>
      <c r="BE1189" s="291"/>
      <c r="BF1189" s="291"/>
      <c r="BG1189" s="291"/>
      <c r="BH1189" s="291"/>
      <c r="BI1189" s="291"/>
      <c r="BJ1189" s="291"/>
      <c r="BK1189" s="291"/>
      <c r="BL1189" s="291"/>
      <c r="BM1189" s="291"/>
      <c r="BN1189" s="291"/>
      <c r="BO1189" s="291"/>
      <c r="BP1189" s="291"/>
      <c r="BQ1189" s="291"/>
      <c r="BR1189" s="291"/>
      <c r="BS1189" s="291"/>
      <c r="BT1189" s="291"/>
      <c r="BU1189" s="291"/>
      <c r="BV1189" s="291"/>
      <c r="BW1189" s="291"/>
      <c r="BX1189" s="291"/>
      <c r="BY1189" s="291"/>
      <c r="BZ1189" s="291"/>
      <c r="CA1189" s="291"/>
      <c r="CB1189" s="291"/>
      <c r="CC1189" s="291"/>
      <c r="CD1189" s="291"/>
      <c r="CE1189" s="291"/>
      <c r="CF1189" s="291"/>
      <c r="CG1189" s="291"/>
      <c r="CH1189" s="291"/>
      <c r="CI1189" s="291"/>
      <c r="CJ1189" s="291"/>
      <c r="CK1189" s="291"/>
      <c r="CL1189" s="291"/>
      <c r="CM1189" s="291"/>
      <c r="CN1189" s="291"/>
      <c r="CO1189" s="291"/>
      <c r="CP1189" s="291"/>
      <c r="CQ1189" s="291"/>
      <c r="CR1189" s="291"/>
      <c r="CS1189" s="291"/>
      <c r="CT1189" s="291"/>
      <c r="CU1189" s="291"/>
      <c r="CV1189" s="291"/>
      <c r="CW1189" s="291"/>
      <c r="CX1189" s="291"/>
      <c r="CY1189" s="291"/>
      <c r="CZ1189" s="291"/>
      <c r="DA1189" s="291"/>
      <c r="DB1189" s="291"/>
      <c r="DC1189" s="291"/>
      <c r="DD1189" s="291"/>
      <c r="DE1189" s="291"/>
      <c r="DF1189" s="291"/>
      <c r="DG1189" s="291"/>
      <c r="DH1189" s="291"/>
      <c r="DI1189" s="291"/>
      <c r="DJ1189" s="291"/>
      <c r="DK1189" s="291"/>
      <c r="DL1189" s="291"/>
      <c r="DM1189" s="291"/>
      <c r="DN1189" s="291"/>
      <c r="DO1189" s="291"/>
      <c r="DP1189" s="291"/>
      <c r="DQ1189" s="291"/>
      <c r="DR1189" s="291"/>
      <c r="DS1189" s="291"/>
      <c r="DT1189" s="291"/>
      <c r="DU1189" s="291"/>
      <c r="DV1189" s="291"/>
      <c r="DW1189" s="291"/>
      <c r="DX1189" s="291"/>
      <c r="DY1189" s="291"/>
      <c r="DZ1189" s="291"/>
      <c r="EA1189" s="291"/>
      <c r="EB1189" s="291"/>
      <c r="EC1189" s="291"/>
      <c r="ED1189" s="291"/>
      <c r="EE1189" s="291"/>
      <c r="EF1189" s="291"/>
      <c r="EG1189" s="291"/>
      <c r="EH1189" s="291"/>
      <c r="EI1189" s="291"/>
      <c r="EJ1189" s="291"/>
      <c r="EK1189" s="291"/>
      <c r="EL1189" s="291"/>
      <c r="EM1189" s="291"/>
      <c r="EN1189" s="291"/>
      <c r="EO1189" s="291"/>
      <c r="EP1189" s="291"/>
      <c r="EQ1189" s="291"/>
      <c r="ER1189" s="291"/>
      <c r="ES1189" s="291"/>
      <c r="ET1189" s="291"/>
      <c r="EU1189" s="291"/>
      <c r="EV1189" s="291"/>
      <c r="EW1189" s="291"/>
      <c r="EX1189" s="291"/>
      <c r="EY1189" s="291"/>
      <c r="EZ1189" s="291"/>
      <c r="FA1189" s="291"/>
    </row>
    <row r="1190" spans="1:157" s="292" customFormat="1" ht="20.25" customHeight="1">
      <c r="A1190" s="291"/>
      <c r="H1190" s="437"/>
      <c r="I1190" s="437"/>
      <c r="J1190" s="437"/>
      <c r="K1190" s="437"/>
      <c r="N1190" s="438"/>
      <c r="O1190" s="291"/>
      <c r="P1190" s="291"/>
      <c r="Q1190" s="291"/>
      <c r="R1190" s="291"/>
      <c r="S1190" s="291"/>
      <c r="T1190" s="291"/>
      <c r="U1190" s="291"/>
      <c r="V1190" s="291"/>
      <c r="W1190" s="291"/>
      <c r="X1190" s="291"/>
      <c r="Y1190" s="291"/>
      <c r="Z1190" s="291"/>
      <c r="AA1190" s="291"/>
      <c r="AB1190" s="291"/>
      <c r="AC1190" s="291"/>
      <c r="AD1190" s="291"/>
      <c r="AE1190" s="291"/>
      <c r="AF1190" s="291"/>
      <c r="AG1190" s="291"/>
      <c r="AH1190" s="291"/>
      <c r="AI1190" s="291"/>
      <c r="AJ1190" s="291"/>
      <c r="AK1190" s="291"/>
      <c r="AL1190" s="291"/>
      <c r="AM1190" s="291"/>
      <c r="AN1190" s="291"/>
      <c r="AO1190" s="291"/>
      <c r="AP1190" s="291"/>
      <c r="AQ1190" s="291"/>
      <c r="AR1190" s="291"/>
      <c r="AS1190" s="291"/>
      <c r="AT1190" s="291"/>
      <c r="AU1190" s="291"/>
      <c r="AV1190" s="291"/>
      <c r="AW1190" s="291"/>
      <c r="AX1190" s="291"/>
      <c r="AY1190" s="291"/>
      <c r="AZ1190" s="291"/>
      <c r="BA1190" s="291"/>
      <c r="BB1190" s="291"/>
      <c r="BC1190" s="291"/>
      <c r="BD1190" s="291"/>
      <c r="BE1190" s="291"/>
      <c r="BF1190" s="291"/>
      <c r="BG1190" s="291"/>
      <c r="BH1190" s="291"/>
      <c r="BI1190" s="291"/>
      <c r="BJ1190" s="291"/>
      <c r="BK1190" s="291"/>
      <c r="BL1190" s="291"/>
      <c r="BM1190" s="291"/>
      <c r="BN1190" s="291"/>
      <c r="BO1190" s="291"/>
      <c r="BP1190" s="291"/>
      <c r="BQ1190" s="291"/>
      <c r="BR1190" s="291"/>
      <c r="BS1190" s="291"/>
      <c r="BT1190" s="291"/>
      <c r="BU1190" s="291"/>
      <c r="BV1190" s="291"/>
      <c r="BW1190" s="291"/>
      <c r="BX1190" s="291"/>
      <c r="BY1190" s="291"/>
      <c r="BZ1190" s="291"/>
      <c r="CA1190" s="291"/>
      <c r="CB1190" s="291"/>
      <c r="CC1190" s="291"/>
      <c r="CD1190" s="291"/>
      <c r="CE1190" s="291"/>
      <c r="CF1190" s="291"/>
      <c r="CG1190" s="291"/>
      <c r="CH1190" s="291"/>
      <c r="CI1190" s="291"/>
      <c r="CJ1190" s="291"/>
      <c r="CK1190" s="291"/>
      <c r="CL1190" s="291"/>
      <c r="CM1190" s="291"/>
      <c r="CN1190" s="291"/>
      <c r="CO1190" s="291"/>
      <c r="CP1190" s="291"/>
      <c r="CQ1190" s="291"/>
      <c r="CR1190" s="291"/>
      <c r="CS1190" s="291"/>
      <c r="CT1190" s="291"/>
      <c r="CU1190" s="291"/>
      <c r="CV1190" s="291"/>
      <c r="CW1190" s="291"/>
      <c r="CX1190" s="291"/>
      <c r="CY1190" s="291"/>
      <c r="CZ1190" s="291"/>
      <c r="DA1190" s="291"/>
      <c r="DB1190" s="291"/>
      <c r="DC1190" s="291"/>
      <c r="DD1190" s="291"/>
      <c r="DE1190" s="291"/>
      <c r="DF1190" s="291"/>
      <c r="DG1190" s="291"/>
      <c r="DH1190" s="291"/>
      <c r="DI1190" s="291"/>
      <c r="DJ1190" s="291"/>
      <c r="DK1190" s="291"/>
      <c r="DL1190" s="291"/>
      <c r="DM1190" s="291"/>
      <c r="DN1190" s="291"/>
      <c r="DO1190" s="291"/>
      <c r="DP1190" s="291"/>
      <c r="DQ1190" s="291"/>
      <c r="DR1190" s="291"/>
      <c r="DS1190" s="291"/>
      <c r="DT1190" s="291"/>
      <c r="DU1190" s="291"/>
      <c r="DV1190" s="291"/>
      <c r="DW1190" s="291"/>
      <c r="DX1190" s="291"/>
      <c r="DY1190" s="291"/>
      <c r="DZ1190" s="291"/>
      <c r="EA1190" s="291"/>
      <c r="EB1190" s="291"/>
      <c r="EC1190" s="291"/>
      <c r="ED1190" s="291"/>
      <c r="EE1190" s="291"/>
      <c r="EF1190" s="291"/>
      <c r="EG1190" s="291"/>
      <c r="EH1190" s="291"/>
      <c r="EI1190" s="291"/>
      <c r="EJ1190" s="291"/>
      <c r="EK1190" s="291"/>
      <c r="EL1190" s="291"/>
      <c r="EM1190" s="291"/>
      <c r="EN1190" s="291"/>
      <c r="EO1190" s="291"/>
      <c r="EP1190" s="291"/>
      <c r="EQ1190" s="291"/>
      <c r="ER1190" s="291"/>
      <c r="ES1190" s="291"/>
      <c r="ET1190" s="291"/>
      <c r="EU1190" s="291"/>
      <c r="EV1190" s="291"/>
      <c r="EW1190" s="291"/>
      <c r="EX1190" s="291"/>
      <c r="EY1190" s="291"/>
      <c r="EZ1190" s="291"/>
      <c r="FA1190" s="291"/>
    </row>
    <row r="1191" spans="1:157" s="292" customFormat="1" ht="20.25" customHeight="1">
      <c r="A1191" s="291"/>
      <c r="H1191" s="437"/>
      <c r="I1191" s="437"/>
      <c r="J1191" s="437"/>
      <c r="K1191" s="437"/>
      <c r="N1191" s="438"/>
      <c r="O1191" s="291"/>
      <c r="P1191" s="291"/>
      <c r="Q1191" s="291"/>
      <c r="R1191" s="291"/>
      <c r="S1191" s="291"/>
      <c r="T1191" s="291"/>
      <c r="U1191" s="291"/>
      <c r="V1191" s="291"/>
      <c r="W1191" s="291"/>
      <c r="X1191" s="291"/>
      <c r="Y1191" s="291"/>
      <c r="Z1191" s="291"/>
      <c r="AA1191" s="291"/>
      <c r="AB1191" s="291"/>
      <c r="AC1191" s="291"/>
      <c r="AD1191" s="291"/>
      <c r="AE1191" s="291"/>
      <c r="AF1191" s="291"/>
      <c r="AG1191" s="291"/>
      <c r="AH1191" s="291"/>
      <c r="AI1191" s="291"/>
      <c r="AJ1191" s="291"/>
      <c r="AK1191" s="291"/>
      <c r="AL1191" s="291"/>
      <c r="AM1191" s="291"/>
      <c r="AN1191" s="291"/>
      <c r="AO1191" s="291"/>
      <c r="AP1191" s="291"/>
      <c r="AQ1191" s="291"/>
      <c r="AR1191" s="291"/>
      <c r="AS1191" s="291"/>
      <c r="AT1191" s="291"/>
      <c r="AU1191" s="291"/>
      <c r="AV1191" s="291"/>
      <c r="AW1191" s="291"/>
      <c r="AX1191" s="291"/>
      <c r="AY1191" s="291"/>
      <c r="AZ1191" s="291"/>
      <c r="BA1191" s="291"/>
      <c r="BB1191" s="291"/>
      <c r="BC1191" s="291"/>
      <c r="BD1191" s="291"/>
      <c r="BE1191" s="291"/>
      <c r="BF1191" s="291"/>
      <c r="BG1191" s="291"/>
      <c r="BH1191" s="291"/>
      <c r="BI1191" s="291"/>
      <c r="BJ1191" s="291"/>
      <c r="BK1191" s="291"/>
      <c r="BL1191" s="291"/>
      <c r="BM1191" s="291"/>
      <c r="BN1191" s="291"/>
      <c r="BO1191" s="291"/>
      <c r="BP1191" s="291"/>
      <c r="BQ1191" s="291"/>
      <c r="BR1191" s="291"/>
      <c r="BS1191" s="291"/>
      <c r="BT1191" s="291"/>
      <c r="BU1191" s="291"/>
      <c r="BV1191" s="291"/>
      <c r="BW1191" s="291"/>
      <c r="BX1191" s="291"/>
      <c r="BY1191" s="291"/>
      <c r="BZ1191" s="291"/>
      <c r="CA1191" s="291"/>
      <c r="CB1191" s="291"/>
      <c r="CC1191" s="291"/>
      <c r="CD1191" s="291"/>
      <c r="CE1191" s="291"/>
      <c r="CF1191" s="291"/>
      <c r="CG1191" s="291"/>
      <c r="CH1191" s="291"/>
      <c r="CI1191" s="291"/>
      <c r="CJ1191" s="291"/>
      <c r="CK1191" s="291"/>
      <c r="CL1191" s="291"/>
      <c r="CM1191" s="291"/>
      <c r="CN1191" s="291"/>
      <c r="CO1191" s="291"/>
      <c r="CP1191" s="291"/>
      <c r="CQ1191" s="291"/>
      <c r="CR1191" s="291"/>
      <c r="CS1191" s="291"/>
      <c r="CT1191" s="291"/>
      <c r="CU1191" s="291"/>
      <c r="CV1191" s="291"/>
      <c r="CW1191" s="291"/>
      <c r="CX1191" s="291"/>
      <c r="CY1191" s="291"/>
      <c r="CZ1191" s="291"/>
      <c r="DA1191" s="291"/>
      <c r="DB1191" s="291"/>
      <c r="DC1191" s="291"/>
      <c r="DD1191" s="291"/>
      <c r="DE1191" s="291"/>
      <c r="DF1191" s="291"/>
      <c r="DG1191" s="291"/>
      <c r="DH1191" s="291"/>
      <c r="DI1191" s="291"/>
      <c r="DJ1191" s="291"/>
      <c r="DK1191" s="291"/>
      <c r="DL1191" s="291"/>
      <c r="DM1191" s="291"/>
      <c r="DN1191" s="291"/>
      <c r="DO1191" s="291"/>
      <c r="DP1191" s="291"/>
      <c r="DQ1191" s="291"/>
      <c r="DR1191" s="291"/>
      <c r="DS1191" s="291"/>
      <c r="DT1191" s="291"/>
      <c r="DU1191" s="291"/>
      <c r="DV1191" s="291"/>
      <c r="DW1191" s="291"/>
      <c r="DX1191" s="291"/>
      <c r="DY1191" s="291"/>
      <c r="DZ1191" s="291"/>
      <c r="EA1191" s="291"/>
      <c r="EB1191" s="291"/>
      <c r="EC1191" s="291"/>
      <c r="ED1191" s="291"/>
      <c r="EE1191" s="291"/>
      <c r="EF1191" s="291"/>
      <c r="EG1191" s="291"/>
      <c r="EH1191" s="291"/>
      <c r="EI1191" s="291"/>
      <c r="EJ1191" s="291"/>
      <c r="EK1191" s="291"/>
      <c r="EL1191" s="291"/>
      <c r="EM1191" s="291"/>
      <c r="EN1191" s="291"/>
      <c r="EO1191" s="291"/>
      <c r="EP1191" s="291"/>
      <c r="EQ1191" s="291"/>
      <c r="ER1191" s="291"/>
      <c r="ES1191" s="291"/>
      <c r="ET1191" s="291"/>
      <c r="EU1191" s="291"/>
      <c r="EV1191" s="291"/>
      <c r="EW1191" s="291"/>
      <c r="EX1191" s="291"/>
      <c r="EY1191" s="291"/>
      <c r="EZ1191" s="291"/>
      <c r="FA1191" s="291"/>
    </row>
    <row r="1192" spans="1:157" s="292" customFormat="1" ht="20.25" customHeight="1">
      <c r="A1192" s="291"/>
      <c r="H1192" s="437"/>
      <c r="I1192" s="437"/>
      <c r="J1192" s="437"/>
      <c r="K1192" s="437"/>
      <c r="N1192" s="438"/>
      <c r="O1192" s="291"/>
      <c r="P1192" s="291"/>
      <c r="Q1192" s="291"/>
      <c r="R1192" s="291"/>
      <c r="S1192" s="291"/>
      <c r="T1192" s="291"/>
      <c r="U1192" s="291"/>
      <c r="V1192" s="291"/>
      <c r="W1192" s="291"/>
      <c r="X1192" s="291"/>
      <c r="Y1192" s="291"/>
      <c r="Z1192" s="291"/>
      <c r="AA1192" s="291"/>
      <c r="AB1192" s="291"/>
      <c r="AC1192" s="291"/>
      <c r="AD1192" s="291"/>
      <c r="AE1192" s="291"/>
      <c r="AF1192" s="291"/>
      <c r="AG1192" s="291"/>
      <c r="AH1192" s="291"/>
      <c r="AI1192" s="291"/>
      <c r="AJ1192" s="291"/>
      <c r="AK1192" s="291"/>
      <c r="AL1192" s="291"/>
      <c r="AM1192" s="291"/>
      <c r="AN1192" s="291"/>
      <c r="AO1192" s="291"/>
      <c r="AP1192" s="291"/>
      <c r="AQ1192" s="291"/>
      <c r="AR1192" s="291"/>
      <c r="AS1192" s="291"/>
      <c r="AT1192" s="291"/>
      <c r="AU1192" s="291"/>
      <c r="AV1192" s="291"/>
      <c r="AW1192" s="291"/>
      <c r="AX1192" s="291"/>
      <c r="AY1192" s="291"/>
      <c r="AZ1192" s="291"/>
      <c r="BA1192" s="291"/>
      <c r="BB1192" s="291"/>
      <c r="BC1192" s="291"/>
      <c r="BD1192" s="291"/>
      <c r="BE1192" s="291"/>
      <c r="BF1192" s="291"/>
      <c r="BG1192" s="291"/>
      <c r="BH1192" s="291"/>
      <c r="BI1192" s="291"/>
      <c r="BJ1192" s="291"/>
      <c r="BK1192" s="291"/>
      <c r="BL1192" s="291"/>
      <c r="BM1192" s="291"/>
      <c r="BN1192" s="291"/>
      <c r="BO1192" s="291"/>
      <c r="BP1192" s="291"/>
      <c r="BQ1192" s="291"/>
      <c r="BR1192" s="291"/>
      <c r="BS1192" s="291"/>
      <c r="BT1192" s="291"/>
      <c r="BU1192" s="291"/>
      <c r="BV1192" s="291"/>
      <c r="BW1192" s="291"/>
      <c r="BX1192" s="291"/>
      <c r="BY1192" s="291"/>
      <c r="BZ1192" s="291"/>
      <c r="CA1192" s="291"/>
      <c r="CB1192" s="291"/>
      <c r="CC1192" s="291"/>
      <c r="CD1192" s="291"/>
      <c r="CE1192" s="291"/>
      <c r="CF1192" s="291"/>
      <c r="CG1192" s="291"/>
      <c r="CH1192" s="291"/>
      <c r="CI1192" s="291"/>
      <c r="CJ1192" s="291"/>
      <c r="CK1192" s="291"/>
      <c r="CL1192" s="291"/>
      <c r="CM1192" s="291"/>
      <c r="CN1192" s="291"/>
      <c r="CO1192" s="291"/>
      <c r="CP1192" s="291"/>
      <c r="CQ1192" s="291"/>
      <c r="CR1192" s="291"/>
      <c r="CS1192" s="291"/>
      <c r="CT1192" s="291"/>
      <c r="CU1192" s="291"/>
      <c r="CV1192" s="291"/>
      <c r="CW1192" s="291"/>
      <c r="CX1192" s="291"/>
      <c r="CY1192" s="291"/>
      <c r="CZ1192" s="291"/>
      <c r="DA1192" s="291"/>
      <c r="DB1192" s="291"/>
      <c r="DC1192" s="291"/>
      <c r="DD1192" s="291"/>
      <c r="DE1192" s="291"/>
      <c r="DF1192" s="291"/>
      <c r="DG1192" s="291"/>
      <c r="DH1192" s="291"/>
      <c r="DI1192" s="291"/>
      <c r="DJ1192" s="291"/>
      <c r="DK1192" s="291"/>
      <c r="DL1192" s="291"/>
      <c r="DM1192" s="291"/>
      <c r="DN1192" s="291"/>
      <c r="DO1192" s="291"/>
      <c r="DP1192" s="291"/>
      <c r="DQ1192" s="291"/>
      <c r="DR1192" s="291"/>
      <c r="DS1192" s="291"/>
      <c r="DT1192" s="291"/>
      <c r="DU1192" s="291"/>
      <c r="DV1192" s="291"/>
      <c r="DW1192" s="291"/>
      <c r="DX1192" s="291"/>
      <c r="DY1192" s="291"/>
      <c r="DZ1192" s="291"/>
      <c r="EA1192" s="291"/>
      <c r="EB1192" s="291"/>
      <c r="EC1192" s="291"/>
      <c r="ED1192" s="291"/>
      <c r="EE1192" s="291"/>
      <c r="EF1192" s="291"/>
      <c r="EG1192" s="291"/>
      <c r="EH1192" s="291"/>
      <c r="EI1192" s="291"/>
      <c r="EJ1192" s="291"/>
      <c r="EK1192" s="291"/>
      <c r="EL1192" s="291"/>
      <c r="EM1192" s="291"/>
      <c r="EN1192" s="291"/>
      <c r="EO1192" s="291"/>
      <c r="EP1192" s="291"/>
      <c r="EQ1192" s="291"/>
      <c r="ER1192" s="291"/>
      <c r="ES1192" s="291"/>
      <c r="ET1192" s="291"/>
      <c r="EU1192" s="291"/>
      <c r="EV1192" s="291"/>
      <c r="EW1192" s="291"/>
      <c r="EX1192" s="291"/>
      <c r="EY1192" s="291"/>
      <c r="EZ1192" s="291"/>
      <c r="FA1192" s="291"/>
    </row>
    <row r="1193" spans="1:157" s="292" customFormat="1" ht="20.25" customHeight="1">
      <c r="A1193" s="291"/>
      <c r="H1193" s="437"/>
      <c r="I1193" s="437"/>
      <c r="J1193" s="437"/>
      <c r="K1193" s="437"/>
      <c r="N1193" s="438"/>
      <c r="O1193" s="291"/>
      <c r="P1193" s="291"/>
      <c r="Q1193" s="291"/>
      <c r="R1193" s="291"/>
      <c r="S1193" s="291"/>
      <c r="T1193" s="291"/>
      <c r="U1193" s="291"/>
      <c r="V1193" s="291"/>
      <c r="W1193" s="291"/>
      <c r="X1193" s="291"/>
      <c r="Y1193" s="291"/>
      <c r="Z1193" s="291"/>
      <c r="AA1193" s="291"/>
      <c r="AB1193" s="291"/>
      <c r="AC1193" s="291"/>
      <c r="AD1193" s="291"/>
      <c r="AE1193" s="291"/>
      <c r="AF1193" s="291"/>
      <c r="AG1193" s="291"/>
      <c r="AH1193" s="291"/>
      <c r="AI1193" s="291"/>
      <c r="AJ1193" s="291"/>
      <c r="AK1193" s="291"/>
      <c r="AL1193" s="291"/>
      <c r="AM1193" s="291"/>
      <c r="AN1193" s="291"/>
      <c r="AO1193" s="291"/>
      <c r="AP1193" s="291"/>
      <c r="AQ1193" s="291"/>
      <c r="AR1193" s="291"/>
      <c r="AS1193" s="291"/>
      <c r="AT1193" s="291"/>
      <c r="AU1193" s="291"/>
      <c r="AV1193" s="291"/>
      <c r="AW1193" s="291"/>
      <c r="AX1193" s="291"/>
      <c r="AY1193" s="291"/>
      <c r="AZ1193" s="291"/>
      <c r="BA1193" s="291"/>
      <c r="BB1193" s="291"/>
      <c r="BC1193" s="291"/>
      <c r="BD1193" s="291"/>
      <c r="BE1193" s="291"/>
      <c r="BF1193" s="291"/>
      <c r="BG1193" s="291"/>
      <c r="BH1193" s="291"/>
      <c r="BI1193" s="291"/>
      <c r="BJ1193" s="291"/>
      <c r="BK1193" s="291"/>
      <c r="BL1193" s="291"/>
      <c r="BM1193" s="291"/>
      <c r="BN1193" s="291"/>
      <c r="BO1193" s="291"/>
      <c r="BP1193" s="291"/>
      <c r="BQ1193" s="291"/>
      <c r="BR1193" s="291"/>
      <c r="BS1193" s="291"/>
      <c r="BT1193" s="291"/>
      <c r="BU1193" s="291"/>
      <c r="BV1193" s="291"/>
      <c r="BW1193" s="291"/>
      <c r="BX1193" s="291"/>
      <c r="BY1193" s="291"/>
      <c r="BZ1193" s="291"/>
      <c r="CA1193" s="291"/>
      <c r="CB1193" s="291"/>
      <c r="CC1193" s="291"/>
      <c r="CD1193" s="291"/>
      <c r="CE1193" s="291"/>
      <c r="CF1193" s="291"/>
      <c r="CG1193" s="291"/>
      <c r="CH1193" s="291"/>
      <c r="CI1193" s="291"/>
      <c r="CJ1193" s="291"/>
      <c r="CK1193" s="291"/>
      <c r="CL1193" s="291"/>
      <c r="CM1193" s="291"/>
      <c r="CN1193" s="291"/>
      <c r="CO1193" s="291"/>
      <c r="CP1193" s="291"/>
      <c r="CQ1193" s="291"/>
      <c r="CR1193" s="291"/>
      <c r="CS1193" s="291"/>
      <c r="CT1193" s="291"/>
      <c r="CU1193" s="291"/>
      <c r="CV1193" s="291"/>
      <c r="CW1193" s="291"/>
      <c r="CX1193" s="291"/>
      <c r="CY1193" s="291"/>
      <c r="CZ1193" s="291"/>
      <c r="DA1193" s="291"/>
      <c r="DB1193" s="291"/>
      <c r="DC1193" s="291"/>
      <c r="DD1193" s="291"/>
      <c r="DE1193" s="291"/>
      <c r="DF1193" s="291"/>
      <c r="DG1193" s="291"/>
      <c r="DH1193" s="291"/>
      <c r="DI1193" s="291"/>
      <c r="DJ1193" s="291"/>
      <c r="DK1193" s="291"/>
      <c r="DL1193" s="291"/>
      <c r="DM1193" s="291"/>
      <c r="DN1193" s="291"/>
      <c r="DO1193" s="291"/>
      <c r="DP1193" s="291"/>
      <c r="DQ1193" s="291"/>
      <c r="DR1193" s="291"/>
      <c r="DS1193" s="291"/>
      <c r="DT1193" s="291"/>
      <c r="DU1193" s="291"/>
      <c r="DV1193" s="291"/>
      <c r="DW1193" s="291"/>
      <c r="DX1193" s="291"/>
      <c r="DY1193" s="291"/>
      <c r="DZ1193" s="291"/>
      <c r="EA1193" s="291"/>
      <c r="EB1193" s="291"/>
      <c r="EC1193" s="291"/>
      <c r="ED1193" s="291"/>
      <c r="EE1193" s="291"/>
      <c r="EF1193" s="291"/>
      <c r="EG1193" s="291"/>
      <c r="EH1193" s="291"/>
      <c r="EI1193" s="291"/>
      <c r="EJ1193" s="291"/>
      <c r="EK1193" s="291"/>
      <c r="EL1193" s="291"/>
      <c r="EM1193" s="291"/>
      <c r="EN1193" s="291"/>
      <c r="EO1193" s="291"/>
      <c r="EP1193" s="291"/>
      <c r="EQ1193" s="291"/>
      <c r="ER1193" s="291"/>
      <c r="ES1193" s="291"/>
      <c r="ET1193" s="291"/>
      <c r="EU1193" s="291"/>
      <c r="EV1193" s="291"/>
      <c r="EW1193" s="291"/>
      <c r="EX1193" s="291"/>
      <c r="EY1193" s="291"/>
      <c r="EZ1193" s="291"/>
      <c r="FA1193" s="291"/>
    </row>
    <row r="1194" spans="1:157" s="292" customFormat="1" ht="20.25" customHeight="1">
      <c r="A1194" s="291"/>
      <c r="H1194" s="437"/>
      <c r="I1194" s="437"/>
      <c r="J1194" s="437"/>
      <c r="K1194" s="437"/>
      <c r="N1194" s="438"/>
      <c r="O1194" s="291"/>
      <c r="P1194" s="291"/>
      <c r="Q1194" s="291"/>
      <c r="R1194" s="291"/>
      <c r="S1194" s="291"/>
      <c r="T1194" s="291"/>
      <c r="U1194" s="291"/>
      <c r="V1194" s="291"/>
      <c r="W1194" s="291"/>
      <c r="X1194" s="291"/>
      <c r="Y1194" s="291"/>
      <c r="Z1194" s="291"/>
      <c r="AA1194" s="291"/>
      <c r="AB1194" s="291"/>
      <c r="AC1194" s="291"/>
      <c r="AD1194" s="291"/>
      <c r="AE1194" s="291"/>
      <c r="AF1194" s="291"/>
      <c r="AG1194" s="291"/>
      <c r="AH1194" s="291"/>
      <c r="AI1194" s="291"/>
      <c r="AJ1194" s="291"/>
      <c r="AK1194" s="291"/>
      <c r="AL1194" s="291"/>
      <c r="AM1194" s="291"/>
      <c r="AN1194" s="291"/>
      <c r="AO1194" s="291"/>
      <c r="AP1194" s="291"/>
      <c r="AQ1194" s="291"/>
      <c r="AR1194" s="291"/>
      <c r="AS1194" s="291"/>
      <c r="AT1194" s="291"/>
      <c r="AU1194" s="291"/>
      <c r="AV1194" s="291"/>
      <c r="AW1194" s="291"/>
      <c r="AX1194" s="291"/>
      <c r="AY1194" s="291"/>
      <c r="AZ1194" s="291"/>
      <c r="BA1194" s="291"/>
      <c r="BB1194" s="291"/>
      <c r="BC1194" s="291"/>
      <c r="BD1194" s="291"/>
      <c r="BE1194" s="291"/>
      <c r="BF1194" s="291"/>
      <c r="BG1194" s="291"/>
      <c r="BH1194" s="291"/>
      <c r="BI1194" s="291"/>
      <c r="BJ1194" s="291"/>
      <c r="BK1194" s="291"/>
      <c r="BL1194" s="291"/>
      <c r="BM1194" s="291"/>
      <c r="BN1194" s="291"/>
      <c r="BO1194" s="291"/>
      <c r="BP1194" s="291"/>
      <c r="BQ1194" s="291"/>
      <c r="BR1194" s="291"/>
      <c r="BS1194" s="291"/>
      <c r="BT1194" s="291"/>
      <c r="BU1194" s="291"/>
      <c r="BV1194" s="291"/>
      <c r="BW1194" s="291"/>
      <c r="BX1194" s="291"/>
      <c r="BY1194" s="291"/>
      <c r="BZ1194" s="291"/>
      <c r="CA1194" s="291"/>
      <c r="CB1194" s="291"/>
      <c r="CC1194" s="291"/>
      <c r="CD1194" s="291"/>
      <c r="CE1194" s="291"/>
      <c r="CF1194" s="291"/>
      <c r="CG1194" s="291"/>
      <c r="CH1194" s="291"/>
      <c r="CI1194" s="291"/>
      <c r="CJ1194" s="291"/>
      <c r="CK1194" s="291"/>
      <c r="CL1194" s="291"/>
      <c r="CM1194" s="291"/>
      <c r="CN1194" s="291"/>
      <c r="CO1194" s="291"/>
      <c r="CP1194" s="291"/>
      <c r="CQ1194" s="291"/>
      <c r="CR1194" s="291"/>
      <c r="CS1194" s="291"/>
      <c r="CT1194" s="291"/>
      <c r="CU1194" s="291"/>
      <c r="CV1194" s="291"/>
      <c r="CW1194" s="291"/>
      <c r="CX1194" s="291"/>
      <c r="CY1194" s="291"/>
      <c r="CZ1194" s="291"/>
      <c r="DA1194" s="291"/>
      <c r="DB1194" s="291"/>
      <c r="DC1194" s="291"/>
      <c r="DD1194" s="291"/>
      <c r="DE1194" s="291"/>
      <c r="DF1194" s="291"/>
      <c r="DG1194" s="291"/>
      <c r="DH1194" s="291"/>
      <c r="DI1194" s="291"/>
      <c r="DJ1194" s="291"/>
      <c r="DK1194" s="291"/>
      <c r="DL1194" s="291"/>
      <c r="DM1194" s="291"/>
      <c r="DN1194" s="291"/>
      <c r="DO1194" s="291"/>
      <c r="DP1194" s="291"/>
      <c r="DQ1194" s="291"/>
      <c r="DR1194" s="291"/>
      <c r="DS1194" s="291"/>
      <c r="DT1194" s="291"/>
      <c r="DU1194" s="291"/>
      <c r="DV1194" s="291"/>
      <c r="DW1194" s="291"/>
      <c r="DX1194" s="291"/>
      <c r="DY1194" s="291"/>
      <c r="DZ1194" s="291"/>
      <c r="EA1194" s="291"/>
      <c r="EB1194" s="291"/>
      <c r="EC1194" s="291"/>
      <c r="ED1194" s="291"/>
      <c r="EE1194" s="291"/>
      <c r="EF1194" s="291"/>
      <c r="EG1194" s="291"/>
      <c r="EH1194" s="291"/>
      <c r="EI1194" s="291"/>
      <c r="EJ1194" s="291"/>
      <c r="EK1194" s="291"/>
      <c r="EL1194" s="291"/>
      <c r="EM1194" s="291"/>
      <c r="EN1194" s="291"/>
      <c r="EO1194" s="291"/>
      <c r="EP1194" s="291"/>
      <c r="EQ1194" s="291"/>
      <c r="ER1194" s="291"/>
      <c r="ES1194" s="291"/>
      <c r="ET1194" s="291"/>
      <c r="EU1194" s="291"/>
      <c r="EV1194" s="291"/>
      <c r="EW1194" s="291"/>
      <c r="EX1194" s="291"/>
      <c r="EY1194" s="291"/>
      <c r="EZ1194" s="291"/>
      <c r="FA1194" s="291"/>
    </row>
    <row r="1195" spans="1:157" s="292" customFormat="1" ht="20.25" customHeight="1">
      <c r="A1195" s="291"/>
      <c r="H1195" s="437"/>
      <c r="I1195" s="437"/>
      <c r="J1195" s="437"/>
      <c r="K1195" s="437"/>
      <c r="N1195" s="438"/>
      <c r="O1195" s="291"/>
      <c r="P1195" s="291"/>
      <c r="Q1195" s="291"/>
      <c r="R1195" s="291"/>
      <c r="S1195" s="291"/>
      <c r="T1195" s="291"/>
      <c r="U1195" s="291"/>
      <c r="V1195" s="291"/>
      <c r="W1195" s="291"/>
      <c r="X1195" s="291"/>
      <c r="Y1195" s="291"/>
      <c r="Z1195" s="291"/>
      <c r="AA1195" s="291"/>
      <c r="AB1195" s="291"/>
      <c r="AC1195" s="291"/>
      <c r="AD1195" s="291"/>
      <c r="AE1195" s="291"/>
      <c r="AF1195" s="291"/>
      <c r="AG1195" s="291"/>
      <c r="AH1195" s="291"/>
      <c r="AI1195" s="291"/>
      <c r="AJ1195" s="291"/>
      <c r="AK1195" s="291"/>
      <c r="AL1195" s="291"/>
      <c r="AM1195" s="291"/>
      <c r="AN1195" s="291"/>
      <c r="AO1195" s="291"/>
      <c r="AP1195" s="291"/>
      <c r="AQ1195" s="291"/>
      <c r="AR1195" s="291"/>
      <c r="AS1195" s="291"/>
      <c r="AT1195" s="291"/>
      <c r="AU1195" s="291"/>
      <c r="AV1195" s="291"/>
      <c r="AW1195" s="291"/>
      <c r="AX1195" s="291"/>
      <c r="AY1195" s="291"/>
      <c r="AZ1195" s="291"/>
      <c r="BA1195" s="291"/>
      <c r="BB1195" s="291"/>
      <c r="BC1195" s="291"/>
      <c r="BD1195" s="291"/>
      <c r="BE1195" s="291"/>
      <c r="BF1195" s="291"/>
      <c r="BG1195" s="291"/>
      <c r="BH1195" s="291"/>
      <c r="BI1195" s="291"/>
      <c r="BJ1195" s="291"/>
      <c r="BK1195" s="291"/>
      <c r="BL1195" s="291"/>
      <c r="BM1195" s="291"/>
      <c r="BN1195" s="291"/>
      <c r="BO1195" s="291"/>
      <c r="BP1195" s="291"/>
      <c r="BQ1195" s="291"/>
      <c r="BR1195" s="291"/>
      <c r="BS1195" s="291"/>
      <c r="BT1195" s="291"/>
      <c r="BU1195" s="291"/>
      <c r="BV1195" s="291"/>
      <c r="BW1195" s="291"/>
      <c r="BX1195" s="291"/>
      <c r="BY1195" s="291"/>
      <c r="BZ1195" s="291"/>
      <c r="CA1195" s="291"/>
      <c r="CB1195" s="291"/>
      <c r="CC1195" s="291"/>
      <c r="CD1195" s="291"/>
      <c r="CE1195" s="291"/>
      <c r="CF1195" s="291"/>
      <c r="CG1195" s="291"/>
      <c r="CH1195" s="291"/>
      <c r="CI1195" s="291"/>
      <c r="CJ1195" s="291"/>
      <c r="CK1195" s="291"/>
      <c r="CL1195" s="291"/>
      <c r="CM1195" s="291"/>
      <c r="CN1195" s="291"/>
      <c r="CO1195" s="291"/>
      <c r="CP1195" s="291"/>
      <c r="CQ1195" s="291"/>
      <c r="CR1195" s="291"/>
      <c r="CS1195" s="291"/>
      <c r="CT1195" s="291"/>
      <c r="CU1195" s="291"/>
      <c r="CV1195" s="291"/>
      <c r="CW1195" s="291"/>
      <c r="CX1195" s="291"/>
      <c r="CY1195" s="291"/>
      <c r="CZ1195" s="291"/>
      <c r="DA1195" s="291"/>
      <c r="DB1195" s="291"/>
      <c r="DC1195" s="291"/>
      <c r="DD1195" s="291"/>
      <c r="DE1195" s="291"/>
      <c r="DF1195" s="291"/>
      <c r="DG1195" s="291"/>
      <c r="DH1195" s="291"/>
      <c r="DI1195" s="291"/>
      <c r="DJ1195" s="291"/>
      <c r="DK1195" s="291"/>
      <c r="DL1195" s="291"/>
      <c r="DM1195" s="291"/>
      <c r="DN1195" s="291"/>
      <c r="DO1195" s="291"/>
      <c r="DP1195" s="291"/>
      <c r="DQ1195" s="291"/>
      <c r="DR1195" s="291"/>
      <c r="DS1195" s="291"/>
      <c r="DT1195" s="291"/>
      <c r="DU1195" s="291"/>
      <c r="DV1195" s="291"/>
      <c r="DW1195" s="291"/>
      <c r="DX1195" s="291"/>
      <c r="DY1195" s="291"/>
      <c r="DZ1195" s="291"/>
      <c r="EA1195" s="291"/>
      <c r="EB1195" s="291"/>
      <c r="EC1195" s="291"/>
      <c r="ED1195" s="291"/>
      <c r="EE1195" s="291"/>
      <c r="EF1195" s="291"/>
      <c r="EG1195" s="291"/>
      <c r="EH1195" s="291"/>
      <c r="EI1195" s="291"/>
      <c r="EJ1195" s="291"/>
      <c r="EK1195" s="291"/>
      <c r="EL1195" s="291"/>
      <c r="EM1195" s="291"/>
      <c r="EN1195" s="291"/>
      <c r="EO1195" s="291"/>
      <c r="EP1195" s="291"/>
      <c r="EQ1195" s="291"/>
      <c r="ER1195" s="291"/>
      <c r="ES1195" s="291"/>
      <c r="ET1195" s="291"/>
      <c r="EU1195" s="291"/>
      <c r="EV1195" s="291"/>
      <c r="EW1195" s="291"/>
      <c r="EX1195" s="291"/>
      <c r="EY1195" s="291"/>
      <c r="EZ1195" s="291"/>
      <c r="FA1195" s="291"/>
    </row>
    <row r="1196" spans="1:157" s="292" customFormat="1" ht="20.25" customHeight="1">
      <c r="A1196" s="291"/>
      <c r="H1196" s="437"/>
      <c r="I1196" s="437"/>
      <c r="J1196" s="437"/>
      <c r="K1196" s="437"/>
      <c r="N1196" s="438"/>
      <c r="O1196" s="291"/>
      <c r="P1196" s="291"/>
      <c r="Q1196" s="291"/>
      <c r="R1196" s="291"/>
      <c r="S1196" s="291"/>
      <c r="T1196" s="291"/>
      <c r="U1196" s="291"/>
      <c r="V1196" s="291"/>
      <c r="W1196" s="291"/>
      <c r="X1196" s="291"/>
      <c r="Y1196" s="291"/>
      <c r="Z1196" s="291"/>
      <c r="AA1196" s="291"/>
      <c r="AB1196" s="291"/>
      <c r="AC1196" s="291"/>
      <c r="AD1196" s="291"/>
      <c r="AE1196" s="291"/>
      <c r="AF1196" s="291"/>
      <c r="AG1196" s="291"/>
      <c r="AH1196" s="291"/>
      <c r="AI1196" s="291"/>
      <c r="AJ1196" s="291"/>
      <c r="AK1196" s="291"/>
      <c r="AL1196" s="291"/>
      <c r="AM1196" s="291"/>
      <c r="AN1196" s="291"/>
      <c r="AO1196" s="291"/>
      <c r="AP1196" s="291"/>
      <c r="AQ1196" s="291"/>
      <c r="AR1196" s="291"/>
      <c r="AS1196" s="291"/>
      <c r="AT1196" s="291"/>
      <c r="AU1196" s="291"/>
      <c r="AV1196" s="291"/>
      <c r="AW1196" s="291"/>
      <c r="AX1196" s="291"/>
      <c r="AY1196" s="291"/>
      <c r="AZ1196" s="291"/>
      <c r="BA1196" s="291"/>
      <c r="BB1196" s="291"/>
      <c r="BC1196" s="291"/>
      <c r="BD1196" s="291"/>
      <c r="BE1196" s="291"/>
      <c r="BF1196" s="291"/>
      <c r="BG1196" s="291"/>
      <c r="BH1196" s="291"/>
      <c r="BI1196" s="291"/>
      <c r="BJ1196" s="291"/>
      <c r="BK1196" s="291"/>
      <c r="BL1196" s="291"/>
      <c r="BM1196" s="291"/>
      <c r="BN1196" s="291"/>
      <c r="BO1196" s="291"/>
      <c r="BP1196" s="291"/>
      <c r="BQ1196" s="291"/>
      <c r="BR1196" s="291"/>
      <c r="BS1196" s="291"/>
      <c r="BT1196" s="291"/>
      <c r="BU1196" s="291"/>
      <c r="BV1196" s="291"/>
      <c r="BW1196" s="291"/>
      <c r="BX1196" s="291"/>
      <c r="BY1196" s="291"/>
      <c r="BZ1196" s="291"/>
      <c r="CA1196" s="291"/>
      <c r="CB1196" s="291"/>
      <c r="CC1196" s="291"/>
      <c r="CD1196" s="291"/>
      <c r="CE1196" s="291"/>
      <c r="CF1196" s="291"/>
      <c r="CG1196" s="291"/>
      <c r="CH1196" s="291"/>
      <c r="CI1196" s="291"/>
      <c r="CJ1196" s="291"/>
      <c r="CK1196" s="291"/>
      <c r="CL1196" s="291"/>
      <c r="CM1196" s="291"/>
      <c r="CN1196" s="291"/>
      <c r="CO1196" s="291"/>
      <c r="CP1196" s="291"/>
      <c r="CQ1196" s="291"/>
      <c r="CR1196" s="291"/>
      <c r="CS1196" s="291"/>
      <c r="CT1196" s="291"/>
      <c r="CU1196" s="291"/>
      <c r="CV1196" s="291"/>
      <c r="CW1196" s="291"/>
      <c r="CX1196" s="291"/>
      <c r="CY1196" s="291"/>
      <c r="CZ1196" s="291"/>
      <c r="DA1196" s="291"/>
      <c r="DB1196" s="291"/>
      <c r="DC1196" s="291"/>
      <c r="DD1196" s="291"/>
      <c r="DE1196" s="291"/>
      <c r="DF1196" s="291"/>
      <c r="DG1196" s="291"/>
      <c r="DH1196" s="291"/>
      <c r="DI1196" s="291"/>
      <c r="DJ1196" s="291"/>
      <c r="DK1196" s="291"/>
      <c r="DL1196" s="291"/>
      <c r="DM1196" s="291"/>
      <c r="DN1196" s="291"/>
      <c r="DO1196" s="291"/>
      <c r="DP1196" s="291"/>
      <c r="DQ1196" s="291"/>
      <c r="DR1196" s="291"/>
      <c r="DS1196" s="291"/>
      <c r="DT1196" s="291"/>
      <c r="DU1196" s="291"/>
      <c r="DV1196" s="291"/>
      <c r="DW1196" s="291"/>
      <c r="DX1196" s="291"/>
      <c r="DY1196" s="291"/>
      <c r="DZ1196" s="291"/>
      <c r="EA1196" s="291"/>
      <c r="EB1196" s="291"/>
      <c r="EC1196" s="291"/>
      <c r="ED1196" s="291"/>
      <c r="EE1196" s="291"/>
      <c r="EF1196" s="291"/>
      <c r="EG1196" s="291"/>
      <c r="EH1196" s="291"/>
      <c r="EI1196" s="291"/>
      <c r="EJ1196" s="291"/>
      <c r="EK1196" s="291"/>
      <c r="EL1196" s="291"/>
      <c r="EM1196" s="291"/>
      <c r="EN1196" s="291"/>
      <c r="EO1196" s="291"/>
      <c r="EP1196" s="291"/>
      <c r="EQ1196" s="291"/>
      <c r="ER1196" s="291"/>
      <c r="ES1196" s="291"/>
      <c r="ET1196" s="291"/>
      <c r="EU1196" s="291"/>
      <c r="EV1196" s="291"/>
      <c r="EW1196" s="291"/>
      <c r="EX1196" s="291"/>
      <c r="EY1196" s="291"/>
      <c r="EZ1196" s="291"/>
      <c r="FA1196" s="291"/>
    </row>
    <row r="1197" spans="1:157" s="292" customFormat="1" ht="20.25" customHeight="1">
      <c r="A1197" s="291"/>
      <c r="H1197" s="437"/>
      <c r="I1197" s="437"/>
      <c r="J1197" s="437"/>
      <c r="K1197" s="437"/>
      <c r="N1197" s="438"/>
      <c r="O1197" s="291"/>
      <c r="P1197" s="291"/>
      <c r="Q1197" s="291"/>
      <c r="R1197" s="291"/>
      <c r="S1197" s="291"/>
      <c r="T1197" s="291"/>
      <c r="U1197" s="291"/>
      <c r="V1197" s="291"/>
      <c r="W1197" s="291"/>
      <c r="X1197" s="291"/>
      <c r="Y1197" s="291"/>
      <c r="Z1197" s="291"/>
      <c r="AA1197" s="291"/>
      <c r="AB1197" s="291"/>
      <c r="AC1197" s="291"/>
      <c r="AD1197" s="291"/>
      <c r="AE1197" s="291"/>
      <c r="AF1197" s="291"/>
      <c r="AG1197" s="291"/>
      <c r="AH1197" s="291"/>
      <c r="AI1197" s="291"/>
      <c r="AJ1197" s="291"/>
      <c r="AK1197" s="291"/>
      <c r="AL1197" s="291"/>
      <c r="AM1197" s="291"/>
      <c r="AN1197" s="291"/>
      <c r="AO1197" s="291"/>
      <c r="AP1197" s="291"/>
      <c r="AQ1197" s="291"/>
      <c r="AR1197" s="291"/>
      <c r="AS1197" s="291"/>
      <c r="AT1197" s="291"/>
      <c r="AU1197" s="291"/>
      <c r="AV1197" s="291"/>
      <c r="AW1197" s="291"/>
      <c r="AX1197" s="291"/>
      <c r="AY1197" s="291"/>
      <c r="AZ1197" s="291"/>
      <c r="BA1197" s="291"/>
      <c r="BB1197" s="291"/>
      <c r="BC1197" s="291"/>
      <c r="BD1197" s="291"/>
      <c r="BE1197" s="291"/>
      <c r="BF1197" s="291"/>
      <c r="BG1197" s="291"/>
      <c r="BH1197" s="291"/>
      <c r="BI1197" s="291"/>
      <c r="BJ1197" s="291"/>
      <c r="BK1197" s="291"/>
      <c r="BL1197" s="291"/>
      <c r="BM1197" s="291"/>
      <c r="BN1197" s="291"/>
      <c r="BO1197" s="291"/>
      <c r="BP1197" s="291"/>
      <c r="BQ1197" s="291"/>
      <c r="BR1197" s="291"/>
      <c r="BS1197" s="291"/>
      <c r="BT1197" s="291"/>
      <c r="BU1197" s="291"/>
      <c r="BV1197" s="291"/>
      <c r="BW1197" s="291"/>
      <c r="BX1197" s="291"/>
      <c r="BY1197" s="291"/>
      <c r="BZ1197" s="291"/>
      <c r="CA1197" s="291"/>
      <c r="CB1197" s="291"/>
      <c r="CC1197" s="291"/>
      <c r="CD1197" s="291"/>
      <c r="CE1197" s="291"/>
      <c r="CF1197" s="291"/>
      <c r="CG1197" s="291"/>
      <c r="CH1197" s="291"/>
      <c r="CI1197" s="291"/>
      <c r="CJ1197" s="291"/>
      <c r="CK1197" s="291"/>
      <c r="CL1197" s="291"/>
      <c r="CM1197" s="291"/>
      <c r="CN1197" s="291"/>
      <c r="CO1197" s="291"/>
      <c r="CP1197" s="291"/>
      <c r="CQ1197" s="291"/>
      <c r="CR1197" s="291"/>
      <c r="CS1197" s="291"/>
      <c r="CT1197" s="291"/>
      <c r="CU1197" s="291"/>
      <c r="CV1197" s="291"/>
      <c r="CW1197" s="291"/>
      <c r="CX1197" s="291"/>
      <c r="CY1197" s="291"/>
      <c r="CZ1197" s="291"/>
      <c r="DA1197" s="291"/>
      <c r="DB1197" s="291"/>
      <c r="DC1197" s="291"/>
      <c r="DD1197" s="291"/>
      <c r="DE1197" s="291"/>
      <c r="DF1197" s="291"/>
      <c r="DG1197" s="291"/>
      <c r="DH1197" s="291"/>
      <c r="DI1197" s="291"/>
      <c r="DJ1197" s="291"/>
      <c r="DK1197" s="291"/>
      <c r="DL1197" s="291"/>
      <c r="DM1197" s="291"/>
      <c r="DN1197" s="291"/>
      <c r="DO1197" s="291"/>
      <c r="DP1197" s="291"/>
      <c r="DQ1197" s="291"/>
      <c r="DR1197" s="291"/>
      <c r="DS1197" s="291"/>
      <c r="DT1197" s="291"/>
      <c r="DU1197" s="291"/>
      <c r="DV1197" s="291"/>
      <c r="DW1197" s="291"/>
      <c r="DX1197" s="291"/>
      <c r="DY1197" s="291"/>
      <c r="DZ1197" s="291"/>
      <c r="EA1197" s="291"/>
      <c r="EB1197" s="291"/>
      <c r="EC1197" s="291"/>
      <c r="ED1197" s="291"/>
      <c r="EE1197" s="291"/>
      <c r="EF1197" s="291"/>
      <c r="EG1197" s="291"/>
      <c r="EH1197" s="291"/>
      <c r="EI1197" s="291"/>
      <c r="EJ1197" s="291"/>
      <c r="EK1197" s="291"/>
      <c r="EL1197" s="291"/>
      <c r="EM1197" s="291"/>
      <c r="EN1197" s="291"/>
      <c r="EO1197" s="291"/>
      <c r="EP1197" s="291"/>
      <c r="EQ1197" s="291"/>
      <c r="ER1197" s="291"/>
      <c r="ES1197" s="291"/>
      <c r="ET1197" s="291"/>
      <c r="EU1197" s="291"/>
      <c r="EV1197" s="291"/>
      <c r="EW1197" s="291"/>
      <c r="EX1197" s="291"/>
      <c r="EY1197" s="291"/>
      <c r="EZ1197" s="291"/>
      <c r="FA1197" s="291"/>
    </row>
    <row r="1198" spans="1:157" s="292" customFormat="1" ht="20.25" customHeight="1">
      <c r="A1198" s="291"/>
      <c r="H1198" s="437"/>
      <c r="I1198" s="437"/>
      <c r="J1198" s="437"/>
      <c r="K1198" s="437"/>
      <c r="N1198" s="438"/>
      <c r="O1198" s="291"/>
      <c r="P1198" s="291"/>
      <c r="Q1198" s="291"/>
      <c r="R1198" s="291"/>
      <c r="S1198" s="291"/>
      <c r="T1198" s="291"/>
      <c r="U1198" s="291"/>
      <c r="V1198" s="291"/>
      <c r="W1198" s="291"/>
      <c r="X1198" s="291"/>
      <c r="Y1198" s="291"/>
      <c r="Z1198" s="291"/>
      <c r="AA1198" s="291"/>
      <c r="AB1198" s="291"/>
      <c r="AC1198" s="291"/>
      <c r="AD1198" s="291"/>
      <c r="AE1198" s="291"/>
      <c r="AF1198" s="291"/>
      <c r="AG1198" s="291"/>
      <c r="AH1198" s="291"/>
      <c r="AI1198" s="291"/>
      <c r="AJ1198" s="291"/>
      <c r="AK1198" s="291"/>
      <c r="AL1198" s="291"/>
      <c r="AM1198" s="291"/>
      <c r="AN1198" s="291"/>
      <c r="AO1198" s="291"/>
      <c r="AP1198" s="291"/>
      <c r="AQ1198" s="291"/>
      <c r="AR1198" s="291"/>
      <c r="AS1198" s="291"/>
      <c r="AT1198" s="291"/>
      <c r="AU1198" s="291"/>
      <c r="AV1198" s="291"/>
      <c r="AW1198" s="291"/>
      <c r="AX1198" s="291"/>
      <c r="AY1198" s="291"/>
      <c r="AZ1198" s="291"/>
      <c r="BA1198" s="291"/>
      <c r="BB1198" s="291"/>
      <c r="BC1198" s="291"/>
      <c r="BD1198" s="291"/>
      <c r="BE1198" s="291"/>
      <c r="BF1198" s="291"/>
      <c r="BG1198" s="291"/>
      <c r="BH1198" s="291"/>
      <c r="BI1198" s="291"/>
      <c r="BJ1198" s="291"/>
      <c r="BK1198" s="291"/>
      <c r="BL1198" s="291"/>
      <c r="BM1198" s="291"/>
      <c r="BN1198" s="291"/>
      <c r="BO1198" s="291"/>
      <c r="BP1198" s="291"/>
      <c r="BQ1198" s="291"/>
      <c r="BR1198" s="291"/>
      <c r="BS1198" s="291"/>
      <c r="BT1198" s="291"/>
      <c r="BU1198" s="291"/>
      <c r="BV1198" s="291"/>
      <c r="BW1198" s="291"/>
      <c r="BX1198" s="291"/>
      <c r="BY1198" s="291"/>
      <c r="BZ1198" s="291"/>
      <c r="CA1198" s="291"/>
      <c r="CB1198" s="291"/>
      <c r="CC1198" s="291"/>
      <c r="CD1198" s="291"/>
      <c r="CE1198" s="291"/>
      <c r="CF1198" s="291"/>
      <c r="CG1198" s="291"/>
      <c r="CH1198" s="291"/>
      <c r="CI1198" s="291"/>
      <c r="CJ1198" s="291"/>
      <c r="CK1198" s="291"/>
      <c r="CL1198" s="291"/>
      <c r="CM1198" s="291"/>
      <c r="CN1198" s="291"/>
      <c r="CO1198" s="291"/>
      <c r="CP1198" s="291"/>
      <c r="CQ1198" s="291"/>
      <c r="CR1198" s="291"/>
      <c r="CS1198" s="291"/>
      <c r="CT1198" s="291"/>
      <c r="CU1198" s="291"/>
      <c r="CV1198" s="291"/>
      <c r="CW1198" s="291"/>
      <c r="CX1198" s="291"/>
      <c r="CY1198" s="291"/>
      <c r="CZ1198" s="291"/>
      <c r="DA1198" s="291"/>
      <c r="DB1198" s="291"/>
      <c r="DC1198" s="291"/>
      <c r="DD1198" s="291"/>
      <c r="DE1198" s="291"/>
      <c r="DF1198" s="291"/>
      <c r="DG1198" s="291"/>
      <c r="DH1198" s="291"/>
      <c r="DI1198" s="291"/>
      <c r="DJ1198" s="291"/>
      <c r="DK1198" s="291"/>
      <c r="DL1198" s="291"/>
      <c r="DM1198" s="291"/>
      <c r="DN1198" s="291"/>
      <c r="DO1198" s="291"/>
      <c r="DP1198" s="291"/>
      <c r="DQ1198" s="291"/>
      <c r="DR1198" s="291"/>
      <c r="DS1198" s="291"/>
      <c r="DT1198" s="291"/>
      <c r="DU1198" s="291"/>
      <c r="DV1198" s="291"/>
      <c r="DW1198" s="291"/>
      <c r="DX1198" s="291"/>
      <c r="DY1198" s="291"/>
      <c r="DZ1198" s="291"/>
      <c r="EA1198" s="291"/>
      <c r="EB1198" s="291"/>
      <c r="EC1198" s="291"/>
      <c r="ED1198" s="291"/>
      <c r="EE1198" s="291"/>
      <c r="EF1198" s="291"/>
      <c r="EG1198" s="291"/>
      <c r="EH1198" s="291"/>
      <c r="EI1198" s="291"/>
      <c r="EJ1198" s="291"/>
      <c r="EK1198" s="291"/>
      <c r="EL1198" s="291"/>
      <c r="EM1198" s="291"/>
      <c r="EN1198" s="291"/>
      <c r="EO1198" s="291"/>
      <c r="EP1198" s="291"/>
      <c r="EQ1198" s="291"/>
      <c r="ER1198" s="291"/>
      <c r="ES1198" s="291"/>
      <c r="ET1198" s="291"/>
      <c r="EU1198" s="291"/>
      <c r="EV1198" s="291"/>
      <c r="EW1198" s="291"/>
      <c r="EX1198" s="291"/>
      <c r="EY1198" s="291"/>
      <c r="EZ1198" s="291"/>
      <c r="FA1198" s="291"/>
    </row>
    <row r="1199" spans="1:157" s="292" customFormat="1" ht="20.25" customHeight="1">
      <c r="A1199" s="291"/>
      <c r="H1199" s="437"/>
      <c r="I1199" s="437"/>
      <c r="J1199" s="437"/>
      <c r="K1199" s="437"/>
      <c r="N1199" s="438"/>
      <c r="O1199" s="291"/>
      <c r="P1199" s="291"/>
      <c r="Q1199" s="291"/>
      <c r="R1199" s="291"/>
      <c r="S1199" s="291"/>
      <c r="T1199" s="291"/>
      <c r="U1199" s="291"/>
      <c r="V1199" s="291"/>
      <c r="W1199" s="291"/>
      <c r="X1199" s="291"/>
      <c r="Y1199" s="291"/>
      <c r="Z1199" s="291"/>
      <c r="AA1199" s="291"/>
      <c r="AB1199" s="291"/>
      <c r="AC1199" s="291"/>
      <c r="AD1199" s="291"/>
      <c r="AE1199" s="291"/>
      <c r="AF1199" s="291"/>
      <c r="AG1199" s="291"/>
      <c r="AH1199" s="291"/>
      <c r="AI1199" s="291"/>
      <c r="AJ1199" s="291"/>
      <c r="AK1199" s="291"/>
      <c r="AL1199" s="291"/>
      <c r="AM1199" s="291"/>
      <c r="AN1199" s="291"/>
      <c r="AO1199" s="291"/>
      <c r="AP1199" s="291"/>
      <c r="AQ1199" s="291"/>
      <c r="AR1199" s="291"/>
      <c r="AS1199" s="291"/>
      <c r="AT1199" s="291"/>
      <c r="AU1199" s="291"/>
      <c r="AV1199" s="291"/>
      <c r="AW1199" s="291"/>
      <c r="AX1199" s="291"/>
      <c r="AY1199" s="291"/>
      <c r="AZ1199" s="291"/>
      <c r="BA1199" s="291"/>
      <c r="BB1199" s="291"/>
      <c r="BC1199" s="291"/>
      <c r="BD1199" s="291"/>
      <c r="BE1199" s="291"/>
      <c r="BF1199" s="291"/>
      <c r="BG1199" s="291"/>
      <c r="BH1199" s="291"/>
      <c r="BI1199" s="291"/>
      <c r="BJ1199" s="291"/>
      <c r="BK1199" s="291"/>
      <c r="BL1199" s="291"/>
      <c r="BM1199" s="291"/>
      <c r="BN1199" s="291"/>
      <c r="BO1199" s="291"/>
      <c r="BP1199" s="291"/>
      <c r="BQ1199" s="291"/>
      <c r="BR1199" s="291"/>
      <c r="BS1199" s="291"/>
      <c r="BT1199" s="291"/>
      <c r="BU1199" s="291"/>
      <c r="BV1199" s="291"/>
      <c r="BW1199" s="291"/>
      <c r="BX1199" s="291"/>
      <c r="BY1199" s="291"/>
      <c r="BZ1199" s="291"/>
      <c r="CA1199" s="291"/>
      <c r="CB1199" s="291"/>
      <c r="CC1199" s="291"/>
      <c r="CD1199" s="291"/>
      <c r="CE1199" s="291"/>
      <c r="CF1199" s="291"/>
      <c r="CG1199" s="291"/>
      <c r="CH1199" s="291"/>
      <c r="CI1199" s="291"/>
      <c r="CJ1199" s="291"/>
      <c r="CK1199" s="291"/>
      <c r="CL1199" s="291"/>
      <c r="CM1199" s="291"/>
      <c r="CN1199" s="291"/>
      <c r="CO1199" s="291"/>
      <c r="CP1199" s="291"/>
      <c r="CQ1199" s="291"/>
      <c r="CR1199" s="291"/>
      <c r="CS1199" s="291"/>
      <c r="CT1199" s="291"/>
      <c r="CU1199" s="291"/>
      <c r="CV1199" s="291"/>
      <c r="CW1199" s="291"/>
      <c r="CX1199" s="291"/>
      <c r="CY1199" s="291"/>
      <c r="CZ1199" s="291"/>
      <c r="DA1199" s="291"/>
      <c r="DB1199" s="291"/>
      <c r="DC1199" s="291"/>
      <c r="DD1199" s="291"/>
      <c r="DE1199" s="291"/>
      <c r="DF1199" s="291"/>
      <c r="DG1199" s="291"/>
      <c r="DH1199" s="291"/>
      <c r="DI1199" s="291"/>
      <c r="DJ1199" s="291"/>
      <c r="DK1199" s="291"/>
      <c r="DL1199" s="291"/>
      <c r="DM1199" s="291"/>
      <c r="DN1199" s="291"/>
      <c r="DO1199" s="291"/>
      <c r="DP1199" s="291"/>
      <c r="DQ1199" s="291"/>
      <c r="DR1199" s="291"/>
      <c r="DS1199" s="291"/>
      <c r="DT1199" s="291"/>
      <c r="DU1199" s="291"/>
      <c r="DV1199" s="291"/>
      <c r="DW1199" s="291"/>
      <c r="DX1199" s="291"/>
      <c r="DY1199" s="291"/>
      <c r="DZ1199" s="291"/>
      <c r="EA1199" s="291"/>
      <c r="EB1199" s="291"/>
      <c r="EC1199" s="291"/>
      <c r="ED1199" s="291"/>
      <c r="EE1199" s="291"/>
      <c r="EF1199" s="291"/>
      <c r="EG1199" s="291"/>
      <c r="EH1199" s="291"/>
      <c r="EI1199" s="291"/>
      <c r="EJ1199" s="291"/>
      <c r="EK1199" s="291"/>
      <c r="EL1199" s="291"/>
      <c r="EM1199" s="291"/>
      <c r="EN1199" s="291"/>
      <c r="EO1199" s="291"/>
      <c r="EP1199" s="291"/>
      <c r="EQ1199" s="291"/>
      <c r="ER1199" s="291"/>
      <c r="ES1199" s="291"/>
      <c r="ET1199" s="291"/>
      <c r="EU1199" s="291"/>
      <c r="EV1199" s="291"/>
      <c r="EW1199" s="291"/>
      <c r="EX1199" s="291"/>
      <c r="EY1199" s="291"/>
      <c r="EZ1199" s="291"/>
      <c r="FA1199" s="291"/>
    </row>
    <row r="1200" spans="1:157" s="292" customFormat="1" ht="20.25" customHeight="1">
      <c r="A1200" s="291"/>
      <c r="H1200" s="437"/>
      <c r="I1200" s="437"/>
      <c r="J1200" s="437"/>
      <c r="K1200" s="437"/>
      <c r="N1200" s="438"/>
      <c r="O1200" s="291"/>
      <c r="P1200" s="291"/>
      <c r="Q1200" s="291"/>
      <c r="R1200" s="291"/>
      <c r="S1200" s="291"/>
      <c r="T1200" s="291"/>
      <c r="U1200" s="291"/>
      <c r="V1200" s="291"/>
      <c r="W1200" s="291"/>
      <c r="X1200" s="291"/>
      <c r="Y1200" s="291"/>
      <c r="Z1200" s="291"/>
      <c r="AA1200" s="291"/>
      <c r="AB1200" s="291"/>
      <c r="AC1200" s="291"/>
      <c r="AD1200" s="291"/>
      <c r="AE1200" s="291"/>
      <c r="AF1200" s="291"/>
      <c r="AG1200" s="291"/>
      <c r="AH1200" s="291"/>
      <c r="AI1200" s="291"/>
      <c r="AJ1200" s="291"/>
      <c r="AK1200" s="291"/>
      <c r="AL1200" s="291"/>
      <c r="AM1200" s="291"/>
      <c r="AN1200" s="291"/>
      <c r="AO1200" s="291"/>
      <c r="AP1200" s="291"/>
      <c r="AQ1200" s="291"/>
      <c r="AR1200" s="291"/>
      <c r="AS1200" s="291"/>
      <c r="AT1200" s="291"/>
      <c r="AU1200" s="291"/>
      <c r="AV1200" s="291"/>
      <c r="AW1200" s="291"/>
      <c r="AX1200" s="291"/>
      <c r="AY1200" s="291"/>
      <c r="AZ1200" s="291"/>
      <c r="BA1200" s="291"/>
      <c r="BB1200" s="291"/>
      <c r="BC1200" s="291"/>
      <c r="BD1200" s="291"/>
      <c r="BE1200" s="291"/>
      <c r="BF1200" s="291"/>
      <c r="BG1200" s="291"/>
      <c r="BH1200" s="291"/>
      <c r="BI1200" s="291"/>
      <c r="BJ1200" s="291"/>
      <c r="BK1200" s="291"/>
      <c r="BL1200" s="291"/>
      <c r="BM1200" s="291"/>
      <c r="BN1200" s="291"/>
      <c r="BO1200" s="291"/>
      <c r="BP1200" s="291"/>
      <c r="BQ1200" s="291"/>
      <c r="BR1200" s="291"/>
      <c r="BS1200" s="291"/>
      <c r="BT1200" s="291"/>
      <c r="BU1200" s="291"/>
      <c r="BV1200" s="291"/>
      <c r="BW1200" s="291"/>
      <c r="BX1200" s="291"/>
      <c r="BY1200" s="291"/>
      <c r="BZ1200" s="291"/>
      <c r="CA1200" s="291"/>
      <c r="CB1200" s="291"/>
      <c r="CC1200" s="291"/>
      <c r="CD1200" s="291"/>
      <c r="CE1200" s="291"/>
      <c r="CF1200" s="291"/>
      <c r="CG1200" s="291"/>
      <c r="CH1200" s="291"/>
      <c r="CI1200" s="291"/>
      <c r="CJ1200" s="291"/>
      <c r="CK1200" s="291"/>
      <c r="CL1200" s="291"/>
      <c r="CM1200" s="291"/>
      <c r="CN1200" s="291"/>
      <c r="CO1200" s="291"/>
      <c r="CP1200" s="291"/>
      <c r="CQ1200" s="291"/>
      <c r="CR1200" s="291"/>
      <c r="CS1200" s="291"/>
      <c r="CT1200" s="291"/>
      <c r="CU1200" s="291"/>
      <c r="CV1200" s="291"/>
      <c r="CW1200" s="291"/>
      <c r="CX1200" s="291"/>
      <c r="CY1200" s="291"/>
      <c r="CZ1200" s="291"/>
      <c r="DA1200" s="291"/>
      <c r="DB1200" s="291"/>
      <c r="DC1200" s="291"/>
      <c r="DD1200" s="291"/>
      <c r="DE1200" s="291"/>
      <c r="DF1200" s="291"/>
      <c r="DG1200" s="291"/>
      <c r="DH1200" s="291"/>
      <c r="DI1200" s="291"/>
      <c r="DJ1200" s="291"/>
      <c r="DK1200" s="291"/>
      <c r="DL1200" s="291"/>
      <c r="DM1200" s="291"/>
      <c r="DN1200" s="291"/>
      <c r="DO1200" s="291"/>
      <c r="DP1200" s="291"/>
      <c r="DQ1200" s="291"/>
      <c r="DR1200" s="291"/>
      <c r="DS1200" s="291"/>
      <c r="DT1200" s="291"/>
      <c r="DU1200" s="291"/>
      <c r="DV1200" s="291"/>
      <c r="DW1200" s="291"/>
      <c r="DX1200" s="291"/>
      <c r="DY1200" s="291"/>
      <c r="DZ1200" s="291"/>
      <c r="EA1200" s="291"/>
      <c r="EB1200" s="291"/>
      <c r="EC1200" s="291"/>
      <c r="ED1200" s="291"/>
      <c r="EE1200" s="291"/>
      <c r="EF1200" s="291"/>
      <c r="EG1200" s="291"/>
      <c r="EH1200" s="291"/>
      <c r="EI1200" s="291"/>
      <c r="EJ1200" s="291"/>
      <c r="EK1200" s="291"/>
      <c r="EL1200" s="291"/>
      <c r="EM1200" s="291"/>
      <c r="EN1200" s="291"/>
      <c r="EO1200" s="291"/>
      <c r="EP1200" s="291"/>
      <c r="EQ1200" s="291"/>
      <c r="ER1200" s="291"/>
      <c r="ES1200" s="291"/>
      <c r="ET1200" s="291"/>
      <c r="EU1200" s="291"/>
      <c r="EV1200" s="291"/>
      <c r="EW1200" s="291"/>
      <c r="EX1200" s="291"/>
      <c r="EY1200" s="291"/>
      <c r="EZ1200" s="291"/>
      <c r="FA1200" s="291"/>
    </row>
    <row r="1201" spans="1:157" s="292" customFormat="1" ht="20.25" customHeight="1">
      <c r="A1201" s="291"/>
      <c r="H1201" s="437"/>
      <c r="I1201" s="437"/>
      <c r="J1201" s="437"/>
      <c r="K1201" s="437"/>
      <c r="N1201" s="438"/>
      <c r="O1201" s="291"/>
      <c r="P1201" s="291"/>
      <c r="Q1201" s="291"/>
      <c r="R1201" s="291"/>
      <c r="S1201" s="291"/>
      <c r="T1201" s="291"/>
      <c r="U1201" s="291"/>
      <c r="V1201" s="291"/>
      <c r="W1201" s="291"/>
      <c r="X1201" s="291"/>
      <c r="Y1201" s="291"/>
      <c r="Z1201" s="291"/>
      <c r="AA1201" s="291"/>
      <c r="AB1201" s="291"/>
      <c r="AC1201" s="291"/>
      <c r="AD1201" s="291"/>
      <c r="AE1201" s="291"/>
      <c r="AF1201" s="291"/>
      <c r="AG1201" s="291"/>
      <c r="AH1201" s="291"/>
      <c r="AI1201" s="291"/>
      <c r="AJ1201" s="291"/>
      <c r="AK1201" s="291"/>
      <c r="AL1201" s="291"/>
      <c r="AM1201" s="291"/>
      <c r="AN1201" s="291"/>
      <c r="AO1201" s="291"/>
      <c r="AP1201" s="291"/>
      <c r="AQ1201" s="291"/>
      <c r="AR1201" s="291"/>
      <c r="AS1201" s="291"/>
      <c r="AT1201" s="291"/>
      <c r="AU1201" s="291"/>
      <c r="AV1201" s="291"/>
      <c r="AW1201" s="291"/>
      <c r="AX1201" s="291"/>
      <c r="AY1201" s="291"/>
      <c r="AZ1201" s="291"/>
      <c r="BA1201" s="291"/>
      <c r="BB1201" s="291"/>
      <c r="BC1201" s="291"/>
      <c r="BD1201" s="291"/>
      <c r="BE1201" s="291"/>
      <c r="BF1201" s="291"/>
      <c r="BG1201" s="291"/>
      <c r="BH1201" s="291"/>
      <c r="BI1201" s="291"/>
      <c r="BJ1201" s="291"/>
      <c r="BK1201" s="291"/>
      <c r="BL1201" s="291"/>
      <c r="BM1201" s="291"/>
      <c r="BN1201" s="291"/>
      <c r="BO1201" s="291"/>
      <c r="BP1201" s="291"/>
      <c r="BQ1201" s="291"/>
      <c r="BR1201" s="291"/>
      <c r="BS1201" s="291"/>
      <c r="BT1201" s="291"/>
      <c r="BU1201" s="291"/>
      <c r="BV1201" s="291"/>
      <c r="BW1201" s="291"/>
      <c r="BX1201" s="291"/>
      <c r="BY1201" s="291"/>
      <c r="BZ1201" s="291"/>
      <c r="CA1201" s="291"/>
      <c r="CB1201" s="291"/>
      <c r="CC1201" s="291"/>
      <c r="CD1201" s="291"/>
      <c r="CE1201" s="291"/>
      <c r="CF1201" s="291"/>
      <c r="CG1201" s="291"/>
      <c r="CH1201" s="291"/>
      <c r="CI1201" s="291"/>
      <c r="CJ1201" s="291"/>
      <c r="CK1201" s="291"/>
      <c r="CL1201" s="291"/>
      <c r="CM1201" s="291"/>
      <c r="CN1201" s="291"/>
      <c r="CO1201" s="291"/>
      <c r="CP1201" s="291"/>
      <c r="CQ1201" s="291"/>
      <c r="CR1201" s="291"/>
      <c r="CS1201" s="291"/>
      <c r="CT1201" s="291"/>
      <c r="CU1201" s="291"/>
      <c r="CV1201" s="291"/>
      <c r="CW1201" s="291"/>
      <c r="CX1201" s="291"/>
      <c r="CY1201" s="291"/>
      <c r="CZ1201" s="291"/>
      <c r="DA1201" s="291"/>
      <c r="DB1201" s="291"/>
      <c r="DC1201" s="291"/>
      <c r="DD1201" s="291"/>
      <c r="DE1201" s="291"/>
      <c r="DF1201" s="291"/>
      <c r="DG1201" s="291"/>
      <c r="DH1201" s="291"/>
      <c r="DI1201" s="291"/>
      <c r="DJ1201" s="291"/>
      <c r="DK1201" s="291"/>
      <c r="DL1201" s="291"/>
      <c r="DM1201" s="291"/>
      <c r="DN1201" s="291"/>
      <c r="DO1201" s="291"/>
      <c r="DP1201" s="291"/>
      <c r="DQ1201" s="291"/>
      <c r="DR1201" s="291"/>
      <c r="DS1201" s="291"/>
      <c r="DT1201" s="291"/>
      <c r="DU1201" s="291"/>
      <c r="DV1201" s="291"/>
      <c r="DW1201" s="291"/>
      <c r="DX1201" s="291"/>
      <c r="DY1201" s="291"/>
      <c r="DZ1201" s="291"/>
      <c r="EA1201" s="291"/>
      <c r="EB1201" s="291"/>
      <c r="EC1201" s="291"/>
      <c r="ED1201" s="291"/>
      <c r="EE1201" s="291"/>
      <c r="EF1201" s="291"/>
      <c r="EG1201" s="291"/>
      <c r="EH1201" s="291"/>
      <c r="EI1201" s="291"/>
      <c r="EJ1201" s="291"/>
      <c r="EK1201" s="291"/>
      <c r="EL1201" s="291"/>
      <c r="EM1201" s="291"/>
      <c r="EN1201" s="291"/>
      <c r="EO1201" s="291"/>
      <c r="EP1201" s="291"/>
      <c r="EQ1201" s="291"/>
      <c r="ER1201" s="291"/>
      <c r="ES1201" s="291"/>
      <c r="ET1201" s="291"/>
      <c r="EU1201" s="291"/>
      <c r="EV1201" s="291"/>
      <c r="EW1201" s="291"/>
      <c r="EX1201" s="291"/>
      <c r="EY1201" s="291"/>
      <c r="EZ1201" s="291"/>
      <c r="FA1201" s="291"/>
    </row>
    <row r="1202" spans="1:157" s="292" customFormat="1" ht="20.25" customHeight="1">
      <c r="A1202" s="291"/>
      <c r="H1202" s="437"/>
      <c r="I1202" s="437"/>
      <c r="J1202" s="437"/>
      <c r="K1202" s="437"/>
      <c r="N1202" s="438"/>
      <c r="O1202" s="291"/>
      <c r="P1202" s="291"/>
      <c r="Q1202" s="291"/>
      <c r="R1202" s="291"/>
      <c r="S1202" s="291"/>
      <c r="T1202" s="291"/>
      <c r="U1202" s="291"/>
      <c r="V1202" s="291"/>
      <c r="W1202" s="291"/>
      <c r="X1202" s="291"/>
      <c r="Y1202" s="291"/>
      <c r="Z1202" s="291"/>
      <c r="AA1202" s="291"/>
      <c r="AB1202" s="291"/>
      <c r="AC1202" s="291"/>
      <c r="AD1202" s="291"/>
      <c r="AE1202" s="291"/>
      <c r="AF1202" s="291"/>
      <c r="AG1202" s="291"/>
      <c r="AH1202" s="291"/>
      <c r="AI1202" s="291"/>
      <c r="AJ1202" s="291"/>
      <c r="AK1202" s="291"/>
      <c r="AL1202" s="291"/>
      <c r="AM1202" s="291"/>
      <c r="AN1202" s="291"/>
      <c r="AO1202" s="291"/>
      <c r="AP1202" s="291"/>
      <c r="AQ1202" s="291"/>
      <c r="AR1202" s="291"/>
      <c r="AS1202" s="291"/>
      <c r="AT1202" s="291"/>
      <c r="AU1202" s="291"/>
      <c r="AV1202" s="291"/>
      <c r="AW1202" s="291"/>
      <c r="AX1202" s="291"/>
      <c r="AY1202" s="291"/>
      <c r="AZ1202" s="291"/>
      <c r="BA1202" s="291"/>
      <c r="BB1202" s="291"/>
      <c r="BC1202" s="291"/>
      <c r="BD1202" s="291"/>
      <c r="BE1202" s="291"/>
      <c r="BF1202" s="291"/>
      <c r="BG1202" s="291"/>
      <c r="BH1202" s="291"/>
      <c r="BI1202" s="291"/>
      <c r="BJ1202" s="291"/>
      <c r="BK1202" s="291"/>
      <c r="BL1202" s="291"/>
      <c r="BM1202" s="291"/>
      <c r="BN1202" s="291"/>
      <c r="BO1202" s="291"/>
      <c r="BP1202" s="291"/>
      <c r="BQ1202" s="291"/>
      <c r="BR1202" s="291"/>
      <c r="BS1202" s="291"/>
      <c r="BT1202" s="291"/>
      <c r="BU1202" s="291"/>
      <c r="BV1202" s="291"/>
      <c r="BW1202" s="291"/>
      <c r="BX1202" s="291"/>
      <c r="BY1202" s="291"/>
      <c r="BZ1202" s="291"/>
      <c r="CA1202" s="291"/>
      <c r="CB1202" s="291"/>
      <c r="CC1202" s="291"/>
      <c r="CD1202" s="291"/>
      <c r="CE1202" s="291"/>
      <c r="CF1202" s="291"/>
      <c r="CG1202" s="291"/>
      <c r="CH1202" s="291"/>
      <c r="CI1202" s="291"/>
      <c r="CJ1202" s="291"/>
      <c r="CK1202" s="291"/>
      <c r="CL1202" s="291"/>
      <c r="CM1202" s="291"/>
      <c r="CN1202" s="291"/>
      <c r="CO1202" s="291"/>
      <c r="CP1202" s="291"/>
      <c r="CQ1202" s="291"/>
      <c r="CR1202" s="291"/>
      <c r="CS1202" s="291"/>
      <c r="CT1202" s="291"/>
      <c r="CU1202" s="291"/>
      <c r="CV1202" s="291"/>
      <c r="CW1202" s="291"/>
      <c r="CX1202" s="291"/>
      <c r="CY1202" s="291"/>
      <c r="CZ1202" s="291"/>
      <c r="DA1202" s="291"/>
      <c r="DB1202" s="291"/>
      <c r="DC1202" s="291"/>
      <c r="DD1202" s="291"/>
      <c r="DE1202" s="291"/>
      <c r="DF1202" s="291"/>
      <c r="DG1202" s="291"/>
      <c r="DH1202" s="291"/>
      <c r="DI1202" s="291"/>
      <c r="DJ1202" s="291"/>
      <c r="DK1202" s="291"/>
      <c r="DL1202" s="291"/>
      <c r="DM1202" s="291"/>
      <c r="DN1202" s="291"/>
      <c r="DO1202" s="291"/>
      <c r="DP1202" s="291"/>
      <c r="DQ1202" s="291"/>
      <c r="DR1202" s="291"/>
      <c r="DS1202" s="291"/>
      <c r="DT1202" s="291"/>
      <c r="DU1202" s="291"/>
      <c r="DV1202" s="291"/>
      <c r="DW1202" s="291"/>
      <c r="DX1202" s="291"/>
      <c r="DY1202" s="291"/>
      <c r="DZ1202" s="291"/>
      <c r="EA1202" s="291"/>
      <c r="EB1202" s="291"/>
      <c r="EC1202" s="291"/>
      <c r="ED1202" s="291"/>
      <c r="EE1202" s="291"/>
      <c r="EF1202" s="291"/>
      <c r="EG1202" s="291"/>
      <c r="EH1202" s="291"/>
      <c r="EI1202" s="291"/>
      <c r="EJ1202" s="291"/>
      <c r="EK1202" s="291"/>
      <c r="EL1202" s="291"/>
      <c r="EM1202" s="291"/>
      <c r="EN1202" s="291"/>
      <c r="EO1202" s="291"/>
      <c r="EP1202" s="291"/>
      <c r="EQ1202" s="291"/>
      <c r="ER1202" s="291"/>
      <c r="ES1202" s="291"/>
      <c r="ET1202" s="291"/>
      <c r="EU1202" s="291"/>
      <c r="EV1202" s="291"/>
      <c r="EW1202" s="291"/>
      <c r="EX1202" s="291"/>
      <c r="EY1202" s="291"/>
      <c r="EZ1202" s="291"/>
      <c r="FA1202" s="291"/>
    </row>
    <row r="1203" spans="1:157" s="292" customFormat="1" ht="20.25" customHeight="1">
      <c r="A1203" s="291"/>
      <c r="H1203" s="437"/>
      <c r="I1203" s="437"/>
      <c r="J1203" s="437"/>
      <c r="K1203" s="437"/>
      <c r="N1203" s="438"/>
      <c r="O1203" s="291"/>
      <c r="P1203" s="291"/>
      <c r="Q1203" s="291"/>
      <c r="R1203" s="291"/>
      <c r="S1203" s="291"/>
      <c r="T1203" s="291"/>
      <c r="U1203" s="291"/>
      <c r="V1203" s="291"/>
      <c r="W1203" s="291"/>
      <c r="X1203" s="291"/>
      <c r="Y1203" s="291"/>
      <c r="Z1203" s="291"/>
      <c r="AA1203" s="291"/>
      <c r="AB1203" s="291"/>
      <c r="AC1203" s="291"/>
      <c r="AD1203" s="291"/>
      <c r="AE1203" s="291"/>
      <c r="AF1203" s="291"/>
      <c r="AG1203" s="291"/>
      <c r="AH1203" s="291"/>
      <c r="AI1203" s="291"/>
      <c r="AJ1203" s="291"/>
      <c r="AK1203" s="291"/>
      <c r="AL1203" s="291"/>
      <c r="AM1203" s="291"/>
      <c r="AN1203" s="291"/>
      <c r="AO1203" s="291"/>
      <c r="AP1203" s="291"/>
      <c r="AQ1203" s="291"/>
      <c r="AR1203" s="291"/>
      <c r="AS1203" s="291"/>
      <c r="AT1203" s="291"/>
      <c r="AU1203" s="291"/>
      <c r="AV1203" s="291"/>
      <c r="AW1203" s="291"/>
      <c r="AX1203" s="291"/>
      <c r="AY1203" s="291"/>
      <c r="AZ1203" s="291"/>
      <c r="BA1203" s="291"/>
      <c r="BB1203" s="291"/>
      <c r="BC1203" s="291"/>
      <c r="BD1203" s="291"/>
      <c r="BE1203" s="291"/>
      <c r="BF1203" s="291"/>
      <c r="BG1203" s="291"/>
      <c r="BH1203" s="291"/>
      <c r="BI1203" s="291"/>
      <c r="BJ1203" s="291"/>
      <c r="BK1203" s="291"/>
      <c r="BL1203" s="291"/>
      <c r="BM1203" s="291"/>
      <c r="BN1203" s="291"/>
      <c r="BO1203" s="291"/>
      <c r="BP1203" s="291"/>
      <c r="BQ1203" s="291"/>
      <c r="BR1203" s="291"/>
      <c r="BS1203" s="291"/>
      <c r="BT1203" s="291"/>
      <c r="BU1203" s="291"/>
      <c r="BV1203" s="291"/>
      <c r="BW1203" s="291"/>
      <c r="BX1203" s="291"/>
      <c r="BY1203" s="291"/>
      <c r="BZ1203" s="291"/>
      <c r="CA1203" s="291"/>
      <c r="CB1203" s="291"/>
      <c r="CC1203" s="291"/>
      <c r="CD1203" s="291"/>
      <c r="CE1203" s="291"/>
      <c r="CF1203" s="291"/>
      <c r="CG1203" s="291"/>
      <c r="CH1203" s="291"/>
      <c r="CI1203" s="291"/>
      <c r="CJ1203" s="291"/>
      <c r="CK1203" s="291"/>
      <c r="CL1203" s="291"/>
      <c r="CM1203" s="291"/>
      <c r="CN1203" s="291"/>
      <c r="CO1203" s="291"/>
      <c r="CP1203" s="291"/>
      <c r="CQ1203" s="291"/>
      <c r="CR1203" s="291"/>
      <c r="CS1203" s="291"/>
      <c r="CT1203" s="291"/>
      <c r="CU1203" s="291"/>
      <c r="CV1203" s="291"/>
      <c r="CW1203" s="291"/>
      <c r="CX1203" s="291"/>
      <c r="CY1203" s="291"/>
      <c r="CZ1203" s="291"/>
      <c r="DA1203" s="291"/>
      <c r="DB1203" s="291"/>
      <c r="DC1203" s="291"/>
      <c r="DD1203" s="291"/>
      <c r="DE1203" s="291"/>
      <c r="DF1203" s="291"/>
      <c r="DG1203" s="291"/>
      <c r="DH1203" s="291"/>
      <c r="DI1203" s="291"/>
      <c r="DJ1203" s="291"/>
      <c r="DK1203" s="291"/>
      <c r="DL1203" s="291"/>
      <c r="DM1203" s="291"/>
      <c r="DN1203" s="291"/>
      <c r="DO1203" s="291"/>
      <c r="DP1203" s="291"/>
      <c r="DQ1203" s="291"/>
      <c r="DR1203" s="291"/>
      <c r="DS1203" s="291"/>
      <c r="DT1203" s="291"/>
      <c r="DU1203" s="291"/>
      <c r="DV1203" s="291"/>
      <c r="DW1203" s="291"/>
      <c r="DX1203" s="291"/>
      <c r="DY1203" s="291"/>
      <c r="DZ1203" s="291"/>
      <c r="EA1203" s="291"/>
      <c r="EB1203" s="291"/>
      <c r="EC1203" s="291"/>
      <c r="ED1203" s="291"/>
      <c r="EE1203" s="291"/>
      <c r="EF1203" s="291"/>
      <c r="EG1203" s="291"/>
      <c r="EH1203" s="291"/>
      <c r="EI1203" s="291"/>
      <c r="EJ1203" s="291"/>
      <c r="EK1203" s="291"/>
      <c r="EL1203" s="291"/>
      <c r="EM1203" s="291"/>
      <c r="EN1203" s="291"/>
      <c r="EO1203" s="291"/>
      <c r="EP1203" s="291"/>
      <c r="EQ1203" s="291"/>
      <c r="ER1203" s="291"/>
      <c r="ES1203" s="291"/>
      <c r="ET1203" s="291"/>
      <c r="EU1203" s="291"/>
      <c r="EV1203" s="291"/>
      <c r="EW1203" s="291"/>
      <c r="EX1203" s="291"/>
      <c r="EY1203" s="291"/>
      <c r="EZ1203" s="291"/>
      <c r="FA1203" s="291"/>
    </row>
    <row r="1204" spans="1:157" s="292" customFormat="1" ht="20.25" customHeight="1">
      <c r="A1204" s="291"/>
      <c r="H1204" s="437"/>
      <c r="I1204" s="437"/>
      <c r="J1204" s="437"/>
      <c r="K1204" s="437"/>
      <c r="N1204" s="438"/>
      <c r="O1204" s="291"/>
      <c r="P1204" s="291"/>
      <c r="Q1204" s="291"/>
      <c r="R1204" s="291"/>
      <c r="S1204" s="291"/>
      <c r="T1204" s="291"/>
      <c r="U1204" s="291"/>
      <c r="V1204" s="291"/>
      <c r="W1204" s="291"/>
      <c r="X1204" s="291"/>
      <c r="Y1204" s="291"/>
      <c r="Z1204" s="291"/>
      <c r="AA1204" s="291"/>
      <c r="AB1204" s="291"/>
      <c r="AC1204" s="291"/>
      <c r="AD1204" s="291"/>
      <c r="AE1204" s="291"/>
      <c r="AF1204" s="291"/>
      <c r="AG1204" s="291"/>
      <c r="AH1204" s="291"/>
      <c r="AI1204" s="291"/>
      <c r="AJ1204" s="291"/>
      <c r="AK1204" s="291"/>
      <c r="AL1204" s="291"/>
      <c r="AM1204" s="291"/>
      <c r="AN1204" s="291"/>
      <c r="AO1204" s="291"/>
      <c r="AP1204" s="291"/>
      <c r="AQ1204" s="291"/>
      <c r="AR1204" s="291"/>
      <c r="AS1204" s="291"/>
      <c r="AT1204" s="291"/>
      <c r="AU1204" s="291"/>
      <c r="AV1204" s="291"/>
      <c r="AW1204" s="291"/>
      <c r="AX1204" s="291"/>
      <c r="AY1204" s="291"/>
      <c r="AZ1204" s="291"/>
      <c r="BA1204" s="291"/>
      <c r="BB1204" s="291"/>
      <c r="BC1204" s="291"/>
      <c r="BD1204" s="291"/>
      <c r="BE1204" s="291"/>
      <c r="BF1204" s="291"/>
      <c r="BG1204" s="291"/>
      <c r="BH1204" s="291"/>
      <c r="BI1204" s="291"/>
      <c r="BJ1204" s="291"/>
      <c r="BK1204" s="291"/>
      <c r="BL1204" s="291"/>
      <c r="BM1204" s="291"/>
      <c r="BN1204" s="291"/>
      <c r="BO1204" s="291"/>
      <c r="BP1204" s="291"/>
      <c r="BQ1204" s="291"/>
      <c r="BR1204" s="291"/>
      <c r="BS1204" s="291"/>
      <c r="BT1204" s="291"/>
      <c r="BU1204" s="291"/>
      <c r="BV1204" s="291"/>
      <c r="BW1204" s="291"/>
      <c r="BX1204" s="291"/>
      <c r="BY1204" s="291"/>
      <c r="BZ1204" s="291"/>
      <c r="CA1204" s="291"/>
      <c r="CB1204" s="291"/>
      <c r="CC1204" s="291"/>
      <c r="CD1204" s="291"/>
      <c r="CE1204" s="291"/>
      <c r="CF1204" s="291"/>
      <c r="CG1204" s="291"/>
      <c r="CH1204" s="291"/>
      <c r="CI1204" s="291"/>
      <c r="CJ1204" s="291"/>
      <c r="CK1204" s="291"/>
      <c r="CL1204" s="291"/>
      <c r="CM1204" s="291"/>
      <c r="CN1204" s="291"/>
      <c r="CO1204" s="291"/>
      <c r="CP1204" s="291"/>
      <c r="CQ1204" s="291"/>
      <c r="CR1204" s="291"/>
      <c r="CS1204" s="291"/>
      <c r="CT1204" s="291"/>
      <c r="CU1204" s="291"/>
      <c r="CV1204" s="291"/>
      <c r="CW1204" s="291"/>
      <c r="CX1204" s="291"/>
      <c r="CY1204" s="291"/>
      <c r="CZ1204" s="291"/>
      <c r="DA1204" s="291"/>
      <c r="DB1204" s="291"/>
      <c r="DC1204" s="291"/>
      <c r="DD1204" s="291"/>
      <c r="DE1204" s="291"/>
      <c r="DF1204" s="291"/>
      <c r="DG1204" s="291"/>
      <c r="DH1204" s="291"/>
      <c r="DI1204" s="291"/>
      <c r="DJ1204" s="291"/>
      <c r="DK1204" s="291"/>
      <c r="DL1204" s="291"/>
      <c r="DM1204" s="291"/>
      <c r="DN1204" s="291"/>
      <c r="DO1204" s="291"/>
      <c r="DP1204" s="291"/>
      <c r="DQ1204" s="291"/>
      <c r="DR1204" s="291"/>
      <c r="DS1204" s="291"/>
      <c r="DT1204" s="291"/>
      <c r="DU1204" s="291"/>
      <c r="DV1204" s="291"/>
      <c r="DW1204" s="291"/>
      <c r="DX1204" s="291"/>
      <c r="DY1204" s="291"/>
      <c r="DZ1204" s="291"/>
      <c r="EA1204" s="291"/>
      <c r="EB1204" s="291"/>
      <c r="EC1204" s="291"/>
      <c r="ED1204" s="291"/>
      <c r="EE1204" s="291"/>
      <c r="EF1204" s="291"/>
      <c r="EG1204" s="291"/>
      <c r="EH1204" s="291"/>
      <c r="EI1204" s="291"/>
      <c r="EJ1204" s="291"/>
      <c r="EK1204" s="291"/>
      <c r="EL1204" s="291"/>
      <c r="EM1204" s="291"/>
      <c r="EN1204" s="291"/>
      <c r="EO1204" s="291"/>
      <c r="EP1204" s="291"/>
      <c r="EQ1204" s="291"/>
      <c r="ER1204" s="291"/>
      <c r="ES1204" s="291"/>
      <c r="ET1204" s="291"/>
      <c r="EU1204" s="291"/>
      <c r="EV1204" s="291"/>
      <c r="EW1204" s="291"/>
      <c r="EX1204" s="291"/>
      <c r="EY1204" s="291"/>
      <c r="EZ1204" s="291"/>
      <c r="FA1204" s="291"/>
    </row>
    <row r="1205" spans="1:157" s="292" customFormat="1" ht="20.25" customHeight="1">
      <c r="A1205" s="291"/>
      <c r="H1205" s="437"/>
      <c r="I1205" s="437"/>
      <c r="J1205" s="437"/>
      <c r="K1205" s="437"/>
      <c r="N1205" s="438"/>
      <c r="O1205" s="291"/>
      <c r="P1205" s="291"/>
      <c r="Q1205" s="291"/>
      <c r="R1205" s="291"/>
      <c r="S1205" s="291"/>
      <c r="T1205" s="291"/>
      <c r="U1205" s="291"/>
      <c r="V1205" s="291"/>
      <c r="W1205" s="291"/>
      <c r="X1205" s="291"/>
      <c r="Y1205" s="291"/>
      <c r="Z1205" s="291"/>
      <c r="AA1205" s="291"/>
      <c r="AB1205" s="291"/>
      <c r="AC1205" s="291"/>
      <c r="AD1205" s="291"/>
      <c r="AE1205" s="291"/>
      <c r="AF1205" s="291"/>
      <c r="AG1205" s="291"/>
      <c r="AH1205" s="291"/>
      <c r="AI1205" s="291"/>
      <c r="AJ1205" s="291"/>
      <c r="AK1205" s="291"/>
      <c r="AL1205" s="291"/>
      <c r="AM1205" s="291"/>
      <c r="AN1205" s="291"/>
      <c r="AO1205" s="291"/>
      <c r="AP1205" s="291"/>
      <c r="AQ1205" s="291"/>
      <c r="AR1205" s="291"/>
      <c r="AS1205" s="291"/>
      <c r="AT1205" s="291"/>
      <c r="AU1205" s="291"/>
      <c r="AV1205" s="291"/>
      <c r="AW1205" s="291"/>
      <c r="AX1205" s="291"/>
      <c r="AY1205" s="291"/>
      <c r="AZ1205" s="291"/>
      <c r="BA1205" s="291"/>
      <c r="BB1205" s="291"/>
      <c r="BC1205" s="291"/>
      <c r="BD1205" s="291"/>
      <c r="BE1205" s="291"/>
      <c r="BF1205" s="291"/>
      <c r="BG1205" s="291"/>
      <c r="BH1205" s="291"/>
      <c r="BI1205" s="291"/>
      <c r="BJ1205" s="291"/>
      <c r="BK1205" s="291"/>
      <c r="BL1205" s="291"/>
      <c r="BM1205" s="291"/>
      <c r="BN1205" s="291"/>
      <c r="BO1205" s="291"/>
      <c r="BP1205" s="291"/>
      <c r="BQ1205" s="291"/>
      <c r="BR1205" s="291"/>
      <c r="BS1205" s="291"/>
      <c r="BT1205" s="291"/>
      <c r="BU1205" s="291"/>
      <c r="BV1205" s="291"/>
      <c r="BW1205" s="291"/>
      <c r="BX1205" s="291"/>
      <c r="BY1205" s="291"/>
      <c r="BZ1205" s="291"/>
      <c r="CA1205" s="291"/>
      <c r="CB1205" s="291"/>
      <c r="CC1205" s="291"/>
      <c r="CD1205" s="291"/>
      <c r="CE1205" s="291"/>
      <c r="CF1205" s="291"/>
      <c r="CG1205" s="291"/>
      <c r="CH1205" s="291"/>
      <c r="CI1205" s="291"/>
      <c r="CJ1205" s="291"/>
      <c r="CK1205" s="291"/>
      <c r="CL1205" s="291"/>
      <c r="CM1205" s="291"/>
      <c r="CN1205" s="291"/>
      <c r="CO1205" s="291"/>
      <c r="CP1205" s="291"/>
      <c r="CQ1205" s="291"/>
      <c r="CR1205" s="291"/>
      <c r="CS1205" s="291"/>
      <c r="CT1205" s="291"/>
      <c r="CU1205" s="291"/>
      <c r="CV1205" s="291"/>
      <c r="CW1205" s="291"/>
      <c r="CX1205" s="291"/>
      <c r="CY1205" s="291"/>
      <c r="CZ1205" s="291"/>
      <c r="DA1205" s="291"/>
      <c r="DB1205" s="291"/>
      <c r="DC1205" s="291"/>
      <c r="DD1205" s="291"/>
      <c r="DE1205" s="291"/>
      <c r="DF1205" s="291"/>
      <c r="DG1205" s="291"/>
      <c r="DH1205" s="291"/>
      <c r="DI1205" s="291"/>
      <c r="DJ1205" s="291"/>
      <c r="DK1205" s="291"/>
      <c r="DL1205" s="291"/>
      <c r="DM1205" s="291"/>
      <c r="DN1205" s="291"/>
      <c r="DO1205" s="291"/>
      <c r="DP1205" s="291"/>
      <c r="DQ1205" s="291"/>
      <c r="DR1205" s="291"/>
      <c r="DS1205" s="291"/>
      <c r="DT1205" s="291"/>
      <c r="DU1205" s="291"/>
      <c r="DV1205" s="291"/>
      <c r="DW1205" s="291"/>
      <c r="DX1205" s="291"/>
      <c r="DY1205" s="291"/>
      <c r="DZ1205" s="291"/>
      <c r="EA1205" s="291"/>
      <c r="EB1205" s="291"/>
      <c r="EC1205" s="291"/>
      <c r="ED1205" s="291"/>
      <c r="EE1205" s="291"/>
      <c r="EF1205" s="291"/>
      <c r="EG1205" s="291"/>
      <c r="EH1205" s="291"/>
      <c r="EI1205" s="291"/>
      <c r="EJ1205" s="291"/>
      <c r="EK1205" s="291"/>
      <c r="EL1205" s="291"/>
      <c r="EM1205" s="291"/>
      <c r="EN1205" s="291"/>
      <c r="EO1205" s="291"/>
      <c r="EP1205" s="291"/>
      <c r="EQ1205" s="291"/>
      <c r="ER1205" s="291"/>
      <c r="ES1205" s="291"/>
      <c r="ET1205" s="291"/>
      <c r="EU1205" s="291"/>
      <c r="EV1205" s="291"/>
      <c r="EW1205" s="291"/>
      <c r="EX1205" s="291"/>
      <c r="EY1205" s="291"/>
      <c r="EZ1205" s="291"/>
      <c r="FA1205" s="291"/>
    </row>
    <row r="1206" spans="1:157" s="292" customFormat="1" ht="20.25" customHeight="1">
      <c r="A1206" s="291"/>
      <c r="H1206" s="437"/>
      <c r="I1206" s="437"/>
      <c r="J1206" s="437"/>
      <c r="K1206" s="437"/>
      <c r="N1206" s="438"/>
      <c r="O1206" s="291"/>
      <c r="P1206" s="291"/>
      <c r="Q1206" s="291"/>
      <c r="R1206" s="291"/>
      <c r="S1206" s="291"/>
      <c r="T1206" s="291"/>
      <c r="U1206" s="291"/>
      <c r="V1206" s="291"/>
      <c r="W1206" s="291"/>
      <c r="X1206" s="291"/>
      <c r="Y1206" s="291"/>
      <c r="Z1206" s="291"/>
      <c r="AA1206" s="291"/>
      <c r="AB1206" s="291"/>
      <c r="AC1206" s="291"/>
      <c r="AD1206" s="291"/>
      <c r="AE1206" s="291"/>
      <c r="AF1206" s="291"/>
      <c r="AG1206" s="291"/>
      <c r="AH1206" s="291"/>
      <c r="AI1206" s="291"/>
      <c r="AJ1206" s="291"/>
      <c r="AK1206" s="291"/>
      <c r="AL1206" s="291"/>
      <c r="AM1206" s="291"/>
      <c r="AN1206" s="291"/>
      <c r="AO1206" s="291"/>
      <c r="AP1206" s="291"/>
      <c r="AQ1206" s="291"/>
      <c r="AR1206" s="291"/>
      <c r="AS1206" s="291"/>
      <c r="AT1206" s="291"/>
      <c r="AU1206" s="291"/>
      <c r="AV1206" s="291"/>
      <c r="AW1206" s="291"/>
      <c r="AX1206" s="291"/>
      <c r="AY1206" s="291"/>
      <c r="AZ1206" s="291"/>
      <c r="BA1206" s="291"/>
      <c r="BB1206" s="291"/>
      <c r="BC1206" s="291"/>
      <c r="BD1206" s="291"/>
      <c r="BE1206" s="291"/>
      <c r="BF1206" s="291"/>
      <c r="BG1206" s="291"/>
      <c r="BH1206" s="291"/>
      <c r="BI1206" s="291"/>
      <c r="BJ1206" s="291"/>
      <c r="BK1206" s="291"/>
      <c r="BL1206" s="291"/>
      <c r="BM1206" s="291"/>
      <c r="BN1206" s="291"/>
      <c r="BO1206" s="291"/>
      <c r="BP1206" s="291"/>
      <c r="BQ1206" s="291"/>
      <c r="BR1206" s="291"/>
      <c r="BS1206" s="291"/>
      <c r="BT1206" s="291"/>
      <c r="BU1206" s="291"/>
      <c r="BV1206" s="291"/>
      <c r="BW1206" s="291"/>
      <c r="BX1206" s="291"/>
      <c r="BY1206" s="291"/>
      <c r="BZ1206" s="291"/>
      <c r="CA1206" s="291"/>
      <c r="CB1206" s="291"/>
      <c r="CC1206" s="291"/>
      <c r="CD1206" s="291"/>
      <c r="CE1206" s="291"/>
      <c r="CF1206" s="291"/>
      <c r="CG1206" s="291"/>
      <c r="CH1206" s="291"/>
      <c r="CI1206" s="291"/>
      <c r="CJ1206" s="291"/>
      <c r="CK1206" s="291"/>
      <c r="CL1206" s="291"/>
      <c r="CM1206" s="291"/>
      <c r="CN1206" s="291"/>
      <c r="CO1206" s="291"/>
      <c r="CP1206" s="291"/>
      <c r="CQ1206" s="291"/>
      <c r="CR1206" s="291"/>
      <c r="CS1206" s="291"/>
      <c r="CT1206" s="291"/>
      <c r="CU1206" s="291"/>
      <c r="CV1206" s="291"/>
      <c r="CW1206" s="291"/>
      <c r="CX1206" s="291"/>
      <c r="CY1206" s="291"/>
      <c r="CZ1206" s="291"/>
      <c r="DA1206" s="291"/>
      <c r="DB1206" s="291"/>
      <c r="DC1206" s="291"/>
      <c r="DD1206" s="291"/>
      <c r="DE1206" s="291"/>
      <c r="DF1206" s="291"/>
      <c r="DG1206" s="291"/>
      <c r="DH1206" s="291"/>
      <c r="DI1206" s="291"/>
      <c r="DJ1206" s="291"/>
      <c r="DK1206" s="291"/>
      <c r="DL1206" s="291"/>
      <c r="DM1206" s="291"/>
      <c r="DN1206" s="291"/>
      <c r="DO1206" s="291"/>
      <c r="DP1206" s="291"/>
      <c r="DQ1206" s="291"/>
      <c r="DR1206" s="291"/>
      <c r="DS1206" s="291"/>
      <c r="DT1206" s="291"/>
      <c r="DU1206" s="291"/>
      <c r="DV1206" s="291"/>
      <c r="DW1206" s="291"/>
      <c r="DX1206" s="291"/>
      <c r="DY1206" s="291"/>
      <c r="DZ1206" s="291"/>
      <c r="EA1206" s="291"/>
      <c r="EB1206" s="291"/>
      <c r="EC1206" s="291"/>
      <c r="ED1206" s="291"/>
      <c r="EE1206" s="291"/>
      <c r="EF1206" s="291"/>
      <c r="EG1206" s="291"/>
      <c r="EH1206" s="291"/>
      <c r="EI1206" s="291"/>
      <c r="EJ1206" s="291"/>
      <c r="EK1206" s="291"/>
      <c r="EL1206" s="291"/>
      <c r="EM1206" s="291"/>
      <c r="EN1206" s="291"/>
      <c r="EO1206" s="291"/>
      <c r="EP1206" s="291"/>
      <c r="EQ1206" s="291"/>
      <c r="ER1206" s="291"/>
      <c r="ES1206" s="291"/>
      <c r="ET1206" s="291"/>
      <c r="EU1206" s="291"/>
      <c r="EV1206" s="291"/>
      <c r="EW1206" s="291"/>
      <c r="EX1206" s="291"/>
      <c r="EY1206" s="291"/>
      <c r="EZ1206" s="291"/>
      <c r="FA1206" s="291"/>
    </row>
    <row r="1207" spans="1:157" s="292" customFormat="1" ht="20.25" customHeight="1">
      <c r="A1207" s="291"/>
      <c r="H1207" s="437"/>
      <c r="I1207" s="437"/>
      <c r="J1207" s="437"/>
      <c r="K1207" s="437"/>
      <c r="N1207" s="438"/>
      <c r="O1207" s="291"/>
      <c r="P1207" s="291"/>
      <c r="Q1207" s="291"/>
      <c r="R1207" s="291"/>
      <c r="S1207" s="291"/>
      <c r="T1207" s="291"/>
      <c r="U1207" s="291"/>
      <c r="V1207" s="291"/>
      <c r="W1207" s="291"/>
      <c r="X1207" s="291"/>
      <c r="Y1207" s="291"/>
      <c r="Z1207" s="291"/>
      <c r="AA1207" s="291"/>
      <c r="AB1207" s="291"/>
      <c r="AC1207" s="291"/>
      <c r="AD1207" s="291"/>
      <c r="AE1207" s="291"/>
      <c r="AF1207" s="291"/>
      <c r="AG1207" s="291"/>
      <c r="AH1207" s="291"/>
      <c r="AI1207" s="291"/>
      <c r="AJ1207" s="291"/>
      <c r="AK1207" s="291"/>
      <c r="AL1207" s="291"/>
      <c r="AM1207" s="291"/>
      <c r="AN1207" s="291"/>
      <c r="AO1207" s="291"/>
      <c r="AP1207" s="291"/>
      <c r="AQ1207" s="291"/>
      <c r="AR1207" s="291"/>
      <c r="AS1207" s="291"/>
      <c r="AT1207" s="291"/>
      <c r="AU1207" s="291"/>
      <c r="AV1207" s="291"/>
      <c r="AW1207" s="291"/>
      <c r="AX1207" s="291"/>
      <c r="AY1207" s="291"/>
      <c r="AZ1207" s="291"/>
      <c r="BA1207" s="291"/>
      <c r="BB1207" s="291"/>
      <c r="BC1207" s="291"/>
      <c r="BD1207" s="291"/>
      <c r="BE1207" s="291"/>
      <c r="BF1207" s="291"/>
      <c r="BG1207" s="291"/>
      <c r="BH1207" s="291"/>
      <c r="BI1207" s="291"/>
      <c r="BJ1207" s="291"/>
      <c r="BK1207" s="291"/>
      <c r="BL1207" s="291"/>
      <c r="BM1207" s="291"/>
      <c r="BN1207" s="291"/>
      <c r="BO1207" s="291"/>
      <c r="BP1207" s="291"/>
      <c r="BQ1207" s="291"/>
      <c r="BR1207" s="291"/>
      <c r="BS1207" s="291"/>
      <c r="BT1207" s="291"/>
      <c r="BU1207" s="291"/>
      <c r="BV1207" s="291"/>
      <c r="BW1207" s="291"/>
      <c r="BX1207" s="291"/>
      <c r="BY1207" s="291"/>
      <c r="BZ1207" s="291"/>
      <c r="CA1207" s="291"/>
      <c r="CB1207" s="291"/>
      <c r="CC1207" s="291"/>
      <c r="CD1207" s="291"/>
      <c r="CE1207" s="291"/>
      <c r="CF1207" s="291"/>
      <c r="CG1207" s="291"/>
      <c r="CH1207" s="291"/>
      <c r="CI1207" s="291"/>
      <c r="CJ1207" s="291"/>
      <c r="CK1207" s="291"/>
      <c r="CL1207" s="291"/>
      <c r="CM1207" s="291"/>
      <c r="CN1207" s="291"/>
      <c r="CO1207" s="291"/>
      <c r="CP1207" s="291"/>
      <c r="CQ1207" s="291"/>
      <c r="CR1207" s="291"/>
      <c r="CS1207" s="291"/>
      <c r="CT1207" s="291"/>
      <c r="CU1207" s="291"/>
      <c r="CV1207" s="291"/>
      <c r="CW1207" s="291"/>
      <c r="CX1207" s="291"/>
      <c r="CY1207" s="291"/>
      <c r="CZ1207" s="291"/>
      <c r="DA1207" s="291"/>
      <c r="DB1207" s="291"/>
      <c r="DC1207" s="291"/>
      <c r="DD1207" s="291"/>
      <c r="DE1207" s="291"/>
      <c r="DF1207" s="291"/>
      <c r="DG1207" s="291"/>
      <c r="DH1207" s="291"/>
      <c r="DI1207" s="291"/>
      <c r="DJ1207" s="291"/>
      <c r="DK1207" s="291"/>
      <c r="DL1207" s="291"/>
      <c r="DM1207" s="291"/>
      <c r="DN1207" s="291"/>
      <c r="DO1207" s="291"/>
      <c r="DP1207" s="291"/>
      <c r="DQ1207" s="291"/>
      <c r="DR1207" s="291"/>
      <c r="DS1207" s="291"/>
      <c r="DT1207" s="291"/>
      <c r="DU1207" s="291"/>
      <c r="DV1207" s="291"/>
      <c r="DW1207" s="291"/>
      <c r="DX1207" s="291"/>
      <c r="DY1207" s="291"/>
      <c r="DZ1207" s="291"/>
      <c r="EA1207" s="291"/>
      <c r="EB1207" s="291"/>
      <c r="EC1207" s="291"/>
      <c r="ED1207" s="291"/>
      <c r="EE1207" s="291"/>
      <c r="EF1207" s="291"/>
      <c r="EG1207" s="291"/>
      <c r="EH1207" s="291"/>
      <c r="EI1207" s="291"/>
      <c r="EJ1207" s="291"/>
      <c r="EK1207" s="291"/>
      <c r="EL1207" s="291"/>
      <c r="EM1207" s="291"/>
      <c r="EN1207" s="291"/>
      <c r="EO1207" s="291"/>
      <c r="EP1207" s="291"/>
      <c r="EQ1207" s="291"/>
      <c r="ER1207" s="291"/>
      <c r="ES1207" s="291"/>
      <c r="ET1207" s="291"/>
      <c r="EU1207" s="291"/>
      <c r="EV1207" s="291"/>
      <c r="EW1207" s="291"/>
      <c r="EX1207" s="291"/>
      <c r="EY1207" s="291"/>
      <c r="EZ1207" s="291"/>
      <c r="FA1207" s="291"/>
    </row>
    <row r="1208" spans="1:157" s="292" customFormat="1" ht="20.25" customHeight="1">
      <c r="A1208" s="291"/>
      <c r="H1208" s="437"/>
      <c r="I1208" s="437"/>
      <c r="J1208" s="437"/>
      <c r="K1208" s="437"/>
      <c r="N1208" s="438"/>
      <c r="O1208" s="291"/>
      <c r="P1208" s="291"/>
      <c r="Q1208" s="291"/>
      <c r="R1208" s="291"/>
      <c r="S1208" s="291"/>
      <c r="T1208" s="291"/>
      <c r="U1208" s="291"/>
      <c r="V1208" s="291"/>
      <c r="W1208" s="291"/>
      <c r="X1208" s="291"/>
      <c r="Y1208" s="291"/>
      <c r="Z1208" s="291"/>
      <c r="AA1208" s="291"/>
      <c r="AB1208" s="291"/>
      <c r="AC1208" s="291"/>
      <c r="AD1208" s="291"/>
      <c r="AE1208" s="291"/>
      <c r="AF1208" s="291"/>
      <c r="AG1208" s="291"/>
      <c r="AH1208" s="291"/>
      <c r="AI1208" s="291"/>
      <c r="AJ1208" s="291"/>
      <c r="AK1208" s="291"/>
      <c r="AL1208" s="291"/>
      <c r="AM1208" s="291"/>
      <c r="AN1208" s="291"/>
      <c r="AO1208" s="291"/>
      <c r="AP1208" s="291"/>
      <c r="AQ1208" s="291"/>
      <c r="AR1208" s="291"/>
      <c r="AS1208" s="291"/>
      <c r="AT1208" s="291"/>
      <c r="AU1208" s="291"/>
      <c r="AV1208" s="291"/>
      <c r="AW1208" s="291"/>
      <c r="AX1208" s="291"/>
      <c r="AY1208" s="291"/>
      <c r="AZ1208" s="291"/>
      <c r="BA1208" s="291"/>
      <c r="BB1208" s="291"/>
      <c r="BC1208" s="291"/>
      <c r="BD1208" s="291"/>
      <c r="BE1208" s="291"/>
      <c r="BF1208" s="291"/>
      <c r="BG1208" s="291"/>
      <c r="BH1208" s="291"/>
      <c r="BI1208" s="291"/>
      <c r="BJ1208" s="291"/>
      <c r="BK1208" s="291"/>
      <c r="BL1208" s="291"/>
      <c r="BM1208" s="291"/>
      <c r="BN1208" s="291"/>
      <c r="BO1208" s="291"/>
      <c r="BP1208" s="291"/>
      <c r="BQ1208" s="291"/>
      <c r="BR1208" s="291"/>
      <c r="BS1208" s="291"/>
      <c r="BT1208" s="291"/>
      <c r="BU1208" s="291"/>
      <c r="BV1208" s="291"/>
      <c r="BW1208" s="291"/>
      <c r="BX1208" s="291"/>
      <c r="BY1208" s="291"/>
      <c r="BZ1208" s="291"/>
      <c r="CA1208" s="291"/>
      <c r="CB1208" s="291"/>
      <c r="CC1208" s="291"/>
      <c r="CD1208" s="291"/>
      <c r="CE1208" s="291"/>
      <c r="CF1208" s="291"/>
      <c r="CG1208" s="291"/>
      <c r="CH1208" s="291"/>
      <c r="CI1208" s="291"/>
      <c r="CJ1208" s="291"/>
      <c r="CK1208" s="291"/>
      <c r="CL1208" s="291"/>
      <c r="CM1208" s="291"/>
      <c r="CN1208" s="291"/>
      <c r="CO1208" s="291"/>
      <c r="CP1208" s="291"/>
      <c r="CQ1208" s="291"/>
      <c r="CR1208" s="291"/>
      <c r="CS1208" s="291"/>
      <c r="CT1208" s="291"/>
      <c r="CU1208" s="291"/>
      <c r="CV1208" s="291"/>
      <c r="CW1208" s="291"/>
      <c r="CX1208" s="291"/>
      <c r="CY1208" s="291"/>
      <c r="CZ1208" s="291"/>
      <c r="DA1208" s="291"/>
      <c r="DB1208" s="291"/>
      <c r="DC1208" s="291"/>
      <c r="DD1208" s="291"/>
      <c r="DE1208" s="291"/>
      <c r="DF1208" s="291"/>
      <c r="DG1208" s="291"/>
      <c r="DH1208" s="291"/>
      <c r="DI1208" s="291"/>
      <c r="DJ1208" s="291"/>
      <c r="DK1208" s="291"/>
      <c r="DL1208" s="291"/>
      <c r="DM1208" s="291"/>
      <c r="DN1208" s="291"/>
      <c r="DO1208" s="291"/>
      <c r="DP1208" s="291"/>
      <c r="DQ1208" s="291"/>
      <c r="DR1208" s="291"/>
      <c r="DS1208" s="291"/>
      <c r="DT1208" s="291"/>
      <c r="DU1208" s="291"/>
      <c r="DV1208" s="291"/>
      <c r="DW1208" s="291"/>
      <c r="DX1208" s="291"/>
      <c r="DY1208" s="291"/>
      <c r="DZ1208" s="291"/>
      <c r="EA1208" s="291"/>
      <c r="EB1208" s="291"/>
      <c r="EC1208" s="291"/>
      <c r="ED1208" s="291"/>
      <c r="EE1208" s="291"/>
      <c r="EF1208" s="291"/>
      <c r="EG1208" s="291"/>
      <c r="EH1208" s="291"/>
      <c r="EI1208" s="291"/>
      <c r="EJ1208" s="291"/>
      <c r="EK1208" s="291"/>
      <c r="EL1208" s="291"/>
      <c r="EM1208" s="291"/>
      <c r="EN1208" s="291"/>
      <c r="EO1208" s="291"/>
      <c r="EP1208" s="291"/>
      <c r="EQ1208" s="291"/>
      <c r="ER1208" s="291"/>
      <c r="ES1208" s="291"/>
      <c r="ET1208" s="291"/>
      <c r="EU1208" s="291"/>
      <c r="EV1208" s="291"/>
      <c r="EW1208" s="291"/>
      <c r="EX1208" s="291"/>
      <c r="EY1208" s="291"/>
      <c r="EZ1208" s="291"/>
      <c r="FA1208" s="291"/>
    </row>
    <row r="1209" spans="1:157" s="292" customFormat="1" ht="20.25" customHeight="1">
      <c r="A1209" s="291"/>
      <c r="H1209" s="437"/>
      <c r="I1209" s="437"/>
      <c r="J1209" s="437"/>
      <c r="K1209" s="437"/>
      <c r="N1209" s="438"/>
      <c r="O1209" s="291"/>
      <c r="P1209" s="291"/>
      <c r="Q1209" s="291"/>
      <c r="R1209" s="291"/>
      <c r="S1209" s="291"/>
      <c r="T1209" s="291"/>
      <c r="U1209" s="291"/>
      <c r="V1209" s="291"/>
      <c r="W1209" s="291"/>
      <c r="X1209" s="291"/>
      <c r="Y1209" s="291"/>
      <c r="Z1209" s="291"/>
      <c r="AA1209" s="291"/>
      <c r="AB1209" s="291"/>
      <c r="AC1209" s="291"/>
      <c r="AD1209" s="291"/>
      <c r="AE1209" s="291"/>
      <c r="AF1209" s="291"/>
      <c r="AG1209" s="291"/>
      <c r="AH1209" s="291"/>
      <c r="AI1209" s="291"/>
      <c r="AJ1209" s="291"/>
      <c r="AK1209" s="291"/>
      <c r="AL1209" s="291"/>
      <c r="AM1209" s="291"/>
      <c r="AN1209" s="291"/>
      <c r="AO1209" s="291"/>
      <c r="AP1209" s="291"/>
      <c r="AQ1209" s="291"/>
      <c r="AR1209" s="291"/>
      <c r="AS1209" s="291"/>
      <c r="AT1209" s="291"/>
      <c r="AU1209" s="291"/>
      <c r="AV1209" s="291"/>
      <c r="AW1209" s="291"/>
      <c r="AX1209" s="291"/>
      <c r="AY1209" s="291"/>
      <c r="AZ1209" s="291"/>
      <c r="BA1209" s="291"/>
      <c r="BB1209" s="291"/>
      <c r="BC1209" s="291"/>
      <c r="BD1209" s="291"/>
      <c r="BE1209" s="291"/>
      <c r="BF1209" s="291"/>
      <c r="BG1209" s="291"/>
      <c r="BH1209" s="291"/>
      <c r="BI1209" s="291"/>
      <c r="BJ1209" s="291"/>
      <c r="BK1209" s="291"/>
      <c r="BL1209" s="291"/>
      <c r="BM1209" s="291"/>
      <c r="BN1209" s="291"/>
      <c r="BO1209" s="291"/>
      <c r="BP1209" s="291"/>
      <c r="BQ1209" s="291"/>
      <c r="BR1209" s="291"/>
      <c r="BS1209" s="291"/>
      <c r="BT1209" s="291"/>
      <c r="BU1209" s="291"/>
      <c r="BV1209" s="291"/>
      <c r="BW1209" s="291"/>
      <c r="BX1209" s="291"/>
      <c r="BY1209" s="291"/>
      <c r="BZ1209" s="291"/>
      <c r="CA1209" s="291"/>
      <c r="CB1209" s="291"/>
      <c r="CC1209" s="291"/>
      <c r="CD1209" s="291"/>
      <c r="CE1209" s="291"/>
      <c r="CF1209" s="291"/>
      <c r="CG1209" s="291"/>
      <c r="CH1209" s="291"/>
      <c r="CI1209" s="291"/>
      <c r="CJ1209" s="291"/>
      <c r="CK1209" s="291"/>
      <c r="CL1209" s="291"/>
      <c r="CM1209" s="291"/>
      <c r="CN1209" s="291"/>
      <c r="CO1209" s="291"/>
      <c r="CP1209" s="291"/>
      <c r="CQ1209" s="291"/>
      <c r="CR1209" s="291"/>
      <c r="CS1209" s="291"/>
      <c r="CT1209" s="291"/>
      <c r="CU1209" s="291"/>
      <c r="CV1209" s="291"/>
      <c r="CW1209" s="291"/>
      <c r="CX1209" s="291"/>
      <c r="CY1209" s="291"/>
      <c r="CZ1209" s="291"/>
      <c r="DA1209" s="291"/>
      <c r="DB1209" s="291"/>
      <c r="DC1209" s="291"/>
      <c r="DD1209" s="291"/>
      <c r="DE1209" s="291"/>
      <c r="DF1209" s="291"/>
      <c r="DG1209" s="291"/>
      <c r="DH1209" s="291"/>
      <c r="DI1209" s="291"/>
      <c r="DJ1209" s="291"/>
      <c r="DK1209" s="291"/>
      <c r="DL1209" s="291"/>
      <c r="DM1209" s="291"/>
      <c r="DN1209" s="291"/>
      <c r="DO1209" s="291"/>
      <c r="DP1209" s="291"/>
      <c r="DQ1209" s="291"/>
      <c r="DR1209" s="291"/>
      <c r="DS1209" s="291"/>
      <c r="DT1209" s="291"/>
      <c r="DU1209" s="291"/>
      <c r="DV1209" s="291"/>
      <c r="DW1209" s="291"/>
      <c r="DX1209" s="291"/>
      <c r="DY1209" s="291"/>
      <c r="DZ1209" s="291"/>
      <c r="EA1209" s="291"/>
      <c r="EB1209" s="291"/>
      <c r="EC1209" s="291"/>
      <c r="ED1209" s="291"/>
      <c r="EE1209" s="291"/>
      <c r="EF1209" s="291"/>
      <c r="EG1209" s="291"/>
      <c r="EH1209" s="291"/>
      <c r="EI1209" s="291"/>
      <c r="EJ1209" s="291"/>
      <c r="EK1209" s="291"/>
      <c r="EL1209" s="291"/>
      <c r="EM1209" s="291"/>
      <c r="EN1209" s="291"/>
      <c r="EO1209" s="291"/>
      <c r="EP1209" s="291"/>
      <c r="EQ1209" s="291"/>
      <c r="ER1209" s="291"/>
      <c r="ES1209" s="291"/>
      <c r="ET1209" s="291"/>
      <c r="EU1209" s="291"/>
      <c r="EV1209" s="291"/>
      <c r="EW1209" s="291"/>
      <c r="EX1209" s="291"/>
      <c r="EY1209" s="291"/>
      <c r="EZ1209" s="291"/>
      <c r="FA1209" s="291"/>
    </row>
    <row r="1210" spans="1:157" s="292" customFormat="1" ht="20.25" customHeight="1">
      <c r="A1210" s="291"/>
      <c r="H1210" s="437"/>
      <c r="I1210" s="437"/>
      <c r="J1210" s="437"/>
      <c r="K1210" s="437"/>
      <c r="N1210" s="438"/>
      <c r="O1210" s="291"/>
      <c r="P1210" s="291"/>
      <c r="Q1210" s="291"/>
      <c r="R1210" s="291"/>
      <c r="S1210" s="291"/>
      <c r="T1210" s="291"/>
      <c r="U1210" s="291"/>
      <c r="V1210" s="291"/>
      <c r="W1210" s="291"/>
      <c r="X1210" s="291"/>
      <c r="Y1210" s="291"/>
      <c r="Z1210" s="291"/>
      <c r="AA1210" s="291"/>
      <c r="AB1210" s="291"/>
      <c r="AC1210" s="291"/>
      <c r="AD1210" s="291"/>
      <c r="AE1210" s="291"/>
      <c r="AF1210" s="291"/>
      <c r="AG1210" s="291"/>
      <c r="AH1210" s="291"/>
      <c r="AI1210" s="291"/>
      <c r="AJ1210" s="291"/>
      <c r="AK1210" s="291"/>
      <c r="AL1210" s="291"/>
      <c r="AM1210" s="291"/>
      <c r="AN1210" s="291"/>
      <c r="AO1210" s="291"/>
      <c r="AP1210" s="291"/>
      <c r="AQ1210" s="291"/>
      <c r="AR1210" s="291"/>
      <c r="AS1210" s="291"/>
      <c r="AT1210" s="291"/>
      <c r="AU1210" s="291"/>
      <c r="AV1210" s="291"/>
      <c r="AW1210" s="291"/>
      <c r="AX1210" s="291"/>
      <c r="AY1210" s="291"/>
      <c r="AZ1210" s="291"/>
      <c r="BA1210" s="291"/>
      <c r="BB1210" s="291"/>
      <c r="BC1210" s="291"/>
      <c r="BD1210" s="291"/>
      <c r="BE1210" s="291"/>
      <c r="BF1210" s="291"/>
      <c r="BG1210" s="291"/>
      <c r="BH1210" s="291"/>
      <c r="BI1210" s="291"/>
      <c r="BJ1210" s="291"/>
      <c r="BK1210" s="291"/>
      <c r="BL1210" s="291"/>
      <c r="BM1210" s="291"/>
      <c r="BN1210" s="291"/>
      <c r="BO1210" s="291"/>
      <c r="BP1210" s="291"/>
      <c r="BQ1210" s="291"/>
      <c r="BR1210" s="291"/>
      <c r="BS1210" s="291"/>
      <c r="BT1210" s="291"/>
      <c r="BU1210" s="291"/>
      <c r="BV1210" s="291"/>
      <c r="BW1210" s="291"/>
      <c r="BX1210" s="291"/>
      <c r="BY1210" s="291"/>
      <c r="BZ1210" s="291"/>
      <c r="CA1210" s="291"/>
      <c r="CB1210" s="291"/>
      <c r="CC1210" s="291"/>
      <c r="CD1210" s="291"/>
      <c r="CE1210" s="291"/>
      <c r="CF1210" s="291"/>
      <c r="CG1210" s="291"/>
      <c r="CH1210" s="291"/>
      <c r="CI1210" s="291"/>
      <c r="CJ1210" s="291"/>
      <c r="CK1210" s="291"/>
      <c r="CL1210" s="291"/>
      <c r="CM1210" s="291"/>
      <c r="CN1210" s="291"/>
      <c r="CO1210" s="291"/>
      <c r="CP1210" s="291"/>
      <c r="CQ1210" s="291"/>
      <c r="CR1210" s="291"/>
      <c r="CS1210" s="291"/>
      <c r="CT1210" s="291"/>
      <c r="CU1210" s="291"/>
      <c r="CV1210" s="291"/>
      <c r="CW1210" s="291"/>
      <c r="CX1210" s="291"/>
      <c r="CY1210" s="291"/>
      <c r="CZ1210" s="291"/>
      <c r="DA1210" s="291"/>
      <c r="DB1210" s="291"/>
      <c r="DC1210" s="291"/>
      <c r="DD1210" s="291"/>
      <c r="DE1210" s="291"/>
      <c r="DF1210" s="291"/>
      <c r="DG1210" s="291"/>
      <c r="DH1210" s="291"/>
      <c r="DI1210" s="291"/>
      <c r="DJ1210" s="291"/>
      <c r="DK1210" s="291"/>
      <c r="DL1210" s="291"/>
      <c r="DM1210" s="291"/>
      <c r="DN1210" s="291"/>
      <c r="DO1210" s="291"/>
      <c r="DP1210" s="291"/>
      <c r="DQ1210" s="291"/>
      <c r="DR1210" s="291"/>
      <c r="DS1210" s="291"/>
      <c r="DT1210" s="291"/>
      <c r="DU1210" s="291"/>
      <c r="DV1210" s="291"/>
      <c r="DW1210" s="291"/>
      <c r="DX1210" s="291"/>
      <c r="DY1210" s="291"/>
      <c r="DZ1210" s="291"/>
      <c r="EA1210" s="291"/>
      <c r="EB1210" s="291"/>
      <c r="EC1210" s="291"/>
      <c r="ED1210" s="291"/>
      <c r="EE1210" s="291"/>
      <c r="EF1210" s="291"/>
      <c r="EG1210" s="291"/>
      <c r="EH1210" s="291"/>
      <c r="EI1210" s="291"/>
      <c r="EJ1210" s="291"/>
      <c r="EK1210" s="291"/>
      <c r="EL1210" s="291"/>
      <c r="EM1210" s="291"/>
      <c r="EN1210" s="291"/>
      <c r="EO1210" s="291"/>
      <c r="EP1210" s="291"/>
      <c r="EQ1210" s="291"/>
      <c r="ER1210" s="291"/>
      <c r="ES1210" s="291"/>
      <c r="ET1210" s="291"/>
      <c r="EU1210" s="291"/>
      <c r="EV1210" s="291"/>
      <c r="EW1210" s="291"/>
      <c r="EX1210" s="291"/>
      <c r="EY1210" s="291"/>
      <c r="EZ1210" s="291"/>
      <c r="FA1210" s="291"/>
    </row>
    <row r="1211" spans="1:157" s="292" customFormat="1" ht="20.25" customHeight="1">
      <c r="A1211" s="291"/>
      <c r="H1211" s="437"/>
      <c r="I1211" s="437"/>
      <c r="J1211" s="437"/>
      <c r="K1211" s="437"/>
      <c r="N1211" s="438"/>
      <c r="O1211" s="291"/>
      <c r="P1211" s="291"/>
      <c r="Q1211" s="291"/>
      <c r="R1211" s="291"/>
      <c r="S1211" s="291"/>
      <c r="T1211" s="291"/>
      <c r="U1211" s="291"/>
      <c r="V1211" s="291"/>
      <c r="W1211" s="291"/>
      <c r="X1211" s="291"/>
      <c r="Y1211" s="291"/>
      <c r="Z1211" s="291"/>
      <c r="AA1211" s="291"/>
      <c r="AB1211" s="291"/>
      <c r="AC1211" s="291"/>
      <c r="AD1211" s="291"/>
      <c r="AE1211" s="291"/>
      <c r="AF1211" s="291"/>
      <c r="AG1211" s="291"/>
      <c r="AH1211" s="291"/>
      <c r="AI1211" s="291"/>
      <c r="AJ1211" s="291"/>
      <c r="AK1211" s="291"/>
      <c r="AL1211" s="291"/>
      <c r="AM1211" s="291"/>
      <c r="AN1211" s="291"/>
      <c r="AO1211" s="291"/>
      <c r="AP1211" s="291"/>
      <c r="AQ1211" s="291"/>
      <c r="AR1211" s="291"/>
      <c r="AS1211" s="291"/>
      <c r="AT1211" s="291"/>
      <c r="AU1211" s="291"/>
      <c r="AV1211" s="291"/>
      <c r="AW1211" s="291"/>
      <c r="AX1211" s="291"/>
      <c r="AY1211" s="291"/>
      <c r="AZ1211" s="291"/>
      <c r="BA1211" s="291"/>
      <c r="BB1211" s="291"/>
      <c r="BC1211" s="291"/>
      <c r="BD1211" s="291"/>
      <c r="BE1211" s="291"/>
      <c r="BF1211" s="291"/>
      <c r="BG1211" s="291"/>
      <c r="BH1211" s="291"/>
      <c r="BI1211" s="291"/>
      <c r="BJ1211" s="291"/>
      <c r="BK1211" s="291"/>
      <c r="BL1211" s="291"/>
      <c r="BM1211" s="291"/>
      <c r="BN1211" s="291"/>
      <c r="BO1211" s="291"/>
      <c r="BP1211" s="291"/>
      <c r="BQ1211" s="291"/>
      <c r="BR1211" s="291"/>
      <c r="BS1211" s="291"/>
      <c r="BT1211" s="291"/>
      <c r="BU1211" s="291"/>
      <c r="BV1211" s="291"/>
      <c r="BW1211" s="291"/>
      <c r="BX1211" s="291"/>
      <c r="BY1211" s="291"/>
      <c r="BZ1211" s="291"/>
      <c r="CA1211" s="291"/>
      <c r="CB1211" s="291"/>
      <c r="CC1211" s="291"/>
      <c r="CD1211" s="291"/>
      <c r="CE1211" s="291"/>
      <c r="CF1211" s="291"/>
      <c r="CG1211" s="291"/>
      <c r="CH1211" s="291"/>
      <c r="CI1211" s="291"/>
      <c r="CJ1211" s="291"/>
      <c r="CK1211" s="291"/>
      <c r="CL1211" s="291"/>
      <c r="CM1211" s="291"/>
      <c r="CN1211" s="291"/>
      <c r="CO1211" s="291"/>
      <c r="CP1211" s="291"/>
      <c r="CQ1211" s="291"/>
      <c r="CR1211" s="291"/>
      <c r="CS1211" s="291"/>
      <c r="CT1211" s="291"/>
      <c r="CU1211" s="291"/>
      <c r="CV1211" s="291"/>
      <c r="CW1211" s="291"/>
      <c r="CX1211" s="291"/>
      <c r="CY1211" s="291"/>
      <c r="CZ1211" s="291"/>
      <c r="DA1211" s="291"/>
      <c r="DB1211" s="291"/>
      <c r="DC1211" s="291"/>
      <c r="DD1211" s="291"/>
      <c r="DE1211" s="291"/>
      <c r="DF1211" s="291"/>
      <c r="DG1211" s="291"/>
      <c r="DH1211" s="291"/>
      <c r="DI1211" s="291"/>
      <c r="DJ1211" s="291"/>
      <c r="DK1211" s="291"/>
      <c r="DL1211" s="291"/>
      <c r="DM1211" s="291"/>
      <c r="DN1211" s="291"/>
      <c r="DO1211" s="291"/>
      <c r="DP1211" s="291"/>
      <c r="DQ1211" s="291"/>
      <c r="DR1211" s="291"/>
      <c r="DS1211" s="291"/>
      <c r="DT1211" s="291"/>
      <c r="DU1211" s="291"/>
      <c r="DV1211" s="291"/>
      <c r="DW1211" s="291"/>
      <c r="DX1211" s="291"/>
      <c r="DY1211" s="291"/>
      <c r="DZ1211" s="291"/>
      <c r="EA1211" s="291"/>
      <c r="EB1211" s="291"/>
      <c r="EC1211" s="291"/>
      <c r="ED1211" s="291"/>
      <c r="EE1211" s="291"/>
      <c r="EF1211" s="291"/>
      <c r="EG1211" s="291"/>
      <c r="EH1211" s="291"/>
      <c r="EI1211" s="291"/>
      <c r="EJ1211" s="291"/>
      <c r="EK1211" s="291"/>
      <c r="EL1211" s="291"/>
      <c r="EM1211" s="291"/>
      <c r="EN1211" s="291"/>
      <c r="EO1211" s="291"/>
      <c r="EP1211" s="291"/>
      <c r="EQ1211" s="291"/>
      <c r="ER1211" s="291"/>
      <c r="ES1211" s="291"/>
      <c r="ET1211" s="291"/>
      <c r="EU1211" s="291"/>
      <c r="EV1211" s="291"/>
      <c r="EW1211" s="291"/>
      <c r="EX1211" s="291"/>
      <c r="EY1211" s="291"/>
      <c r="EZ1211" s="291"/>
      <c r="FA1211" s="291"/>
    </row>
    <row r="1212" spans="1:157" s="292" customFormat="1" ht="20.25" customHeight="1">
      <c r="A1212" s="291"/>
      <c r="H1212" s="437"/>
      <c r="I1212" s="437"/>
      <c r="J1212" s="437"/>
      <c r="K1212" s="437"/>
      <c r="N1212" s="438"/>
      <c r="O1212" s="291"/>
      <c r="P1212" s="291"/>
      <c r="Q1212" s="291"/>
      <c r="R1212" s="291"/>
      <c r="S1212" s="291"/>
      <c r="T1212" s="291"/>
      <c r="U1212" s="291"/>
      <c r="V1212" s="291"/>
      <c r="W1212" s="291"/>
      <c r="X1212" s="291"/>
      <c r="Y1212" s="291"/>
      <c r="Z1212" s="291"/>
      <c r="AA1212" s="291"/>
      <c r="AB1212" s="291"/>
      <c r="AC1212" s="291"/>
      <c r="AD1212" s="291"/>
      <c r="AE1212" s="291"/>
      <c r="AF1212" s="291"/>
      <c r="AG1212" s="291"/>
      <c r="AH1212" s="291"/>
      <c r="AI1212" s="291"/>
      <c r="AJ1212" s="291"/>
      <c r="AK1212" s="291"/>
      <c r="AL1212" s="291"/>
      <c r="AM1212" s="291"/>
      <c r="AN1212" s="291"/>
      <c r="AO1212" s="291"/>
      <c r="AP1212" s="291"/>
      <c r="AQ1212" s="291"/>
      <c r="AR1212" s="291"/>
      <c r="AS1212" s="291"/>
      <c r="AT1212" s="291"/>
      <c r="AU1212" s="291"/>
      <c r="AV1212" s="291"/>
      <c r="AW1212" s="291"/>
      <c r="AX1212" s="291"/>
      <c r="AY1212" s="291"/>
      <c r="AZ1212" s="291"/>
      <c r="BA1212" s="291"/>
      <c r="BB1212" s="291"/>
      <c r="BC1212" s="291"/>
      <c r="BD1212" s="291"/>
      <c r="BE1212" s="291"/>
      <c r="BF1212" s="291"/>
      <c r="BG1212" s="291"/>
      <c r="BH1212" s="291"/>
      <c r="BI1212" s="291"/>
      <c r="BJ1212" s="291"/>
      <c r="BK1212" s="291"/>
      <c r="BL1212" s="291"/>
      <c r="BM1212" s="291"/>
      <c r="BN1212" s="291"/>
      <c r="BO1212" s="291"/>
      <c r="BP1212" s="291"/>
      <c r="BQ1212" s="291"/>
      <c r="BR1212" s="291"/>
      <c r="BS1212" s="291"/>
      <c r="BT1212" s="291"/>
      <c r="BU1212" s="291"/>
      <c r="BV1212" s="291"/>
      <c r="BW1212" s="291"/>
      <c r="BX1212" s="291"/>
      <c r="BY1212" s="291"/>
      <c r="BZ1212" s="291"/>
      <c r="CA1212" s="291"/>
      <c r="CB1212" s="291"/>
      <c r="CC1212" s="291"/>
      <c r="CD1212" s="291"/>
      <c r="CE1212" s="291"/>
      <c r="CF1212" s="291"/>
      <c r="CG1212" s="291"/>
      <c r="CH1212" s="291"/>
      <c r="CI1212" s="291"/>
      <c r="CJ1212" s="291"/>
      <c r="CK1212" s="291"/>
      <c r="CL1212" s="291"/>
      <c r="CM1212" s="291"/>
      <c r="CN1212" s="291"/>
      <c r="CO1212" s="291"/>
      <c r="CP1212" s="291"/>
      <c r="CQ1212" s="291"/>
      <c r="CR1212" s="291"/>
      <c r="CS1212" s="291"/>
      <c r="CT1212" s="291"/>
      <c r="CU1212" s="291"/>
      <c r="CV1212" s="291"/>
      <c r="CW1212" s="291"/>
      <c r="CX1212" s="291"/>
      <c r="CY1212" s="291"/>
      <c r="CZ1212" s="291"/>
      <c r="DA1212" s="291"/>
      <c r="DB1212" s="291"/>
      <c r="DC1212" s="291"/>
      <c r="DD1212" s="291"/>
      <c r="DE1212" s="291"/>
      <c r="DF1212" s="291"/>
      <c r="DG1212" s="291"/>
      <c r="DH1212" s="291"/>
      <c r="DI1212" s="291"/>
      <c r="DJ1212" s="291"/>
      <c r="DK1212" s="291"/>
      <c r="DL1212" s="291"/>
      <c r="DM1212" s="291"/>
      <c r="DN1212" s="291"/>
      <c r="DO1212" s="291"/>
      <c r="DP1212" s="291"/>
      <c r="DQ1212" s="291"/>
      <c r="DR1212" s="291"/>
      <c r="DS1212" s="291"/>
      <c r="DT1212" s="291"/>
      <c r="DU1212" s="291"/>
      <c r="DV1212" s="291"/>
      <c r="DW1212" s="291"/>
      <c r="DX1212" s="291"/>
      <c r="DY1212" s="291"/>
      <c r="DZ1212" s="291"/>
      <c r="EA1212" s="291"/>
      <c r="EB1212" s="291"/>
      <c r="EC1212" s="291"/>
      <c r="ED1212" s="291"/>
      <c r="EE1212" s="291"/>
      <c r="EF1212" s="291"/>
      <c r="EG1212" s="291"/>
      <c r="EH1212" s="291"/>
      <c r="EI1212" s="291"/>
      <c r="EJ1212" s="291"/>
      <c r="EK1212" s="291"/>
      <c r="EL1212" s="291"/>
      <c r="EM1212" s="291"/>
      <c r="EN1212" s="291"/>
      <c r="EO1212" s="291"/>
      <c r="EP1212" s="291"/>
      <c r="EQ1212" s="291"/>
      <c r="ER1212" s="291"/>
      <c r="ES1212" s="291"/>
      <c r="ET1212" s="291"/>
      <c r="EU1212" s="291"/>
      <c r="EV1212" s="291"/>
      <c r="EW1212" s="291"/>
      <c r="EX1212" s="291"/>
      <c r="EY1212" s="291"/>
      <c r="EZ1212" s="291"/>
      <c r="FA1212" s="291"/>
    </row>
    <row r="1213" spans="1:157" s="292" customFormat="1" ht="20.25" customHeight="1">
      <c r="A1213" s="291"/>
      <c r="H1213" s="437"/>
      <c r="I1213" s="437"/>
      <c r="J1213" s="437"/>
      <c r="K1213" s="437"/>
      <c r="N1213" s="438"/>
      <c r="O1213" s="291"/>
      <c r="P1213" s="291"/>
      <c r="Q1213" s="291"/>
      <c r="R1213" s="291"/>
      <c r="S1213" s="291"/>
      <c r="T1213" s="291"/>
      <c r="U1213" s="291"/>
      <c r="V1213" s="291"/>
      <c r="W1213" s="291"/>
      <c r="X1213" s="291"/>
      <c r="Y1213" s="291"/>
      <c r="Z1213" s="291"/>
      <c r="AA1213" s="291"/>
      <c r="AB1213" s="291"/>
      <c r="AC1213" s="291"/>
      <c r="AD1213" s="291"/>
      <c r="AE1213" s="291"/>
      <c r="AF1213" s="291"/>
      <c r="AG1213" s="291"/>
      <c r="AH1213" s="291"/>
      <c r="AI1213" s="291"/>
      <c r="AJ1213" s="291"/>
      <c r="AK1213" s="291"/>
      <c r="AL1213" s="291"/>
      <c r="AM1213" s="291"/>
      <c r="AN1213" s="291"/>
      <c r="AO1213" s="291"/>
      <c r="AP1213" s="291"/>
      <c r="AQ1213" s="291"/>
      <c r="AR1213" s="291"/>
      <c r="AS1213" s="291"/>
      <c r="AT1213" s="291"/>
      <c r="AU1213" s="291"/>
      <c r="AV1213" s="291"/>
      <c r="AW1213" s="291"/>
      <c r="AX1213" s="291"/>
      <c r="AY1213" s="291"/>
      <c r="AZ1213" s="291"/>
      <c r="BA1213" s="291"/>
      <c r="BB1213" s="291"/>
      <c r="BC1213" s="291"/>
      <c r="BD1213" s="291"/>
      <c r="BE1213" s="291"/>
      <c r="BF1213" s="291"/>
      <c r="BG1213" s="291"/>
      <c r="BH1213" s="291"/>
      <c r="BI1213" s="291"/>
      <c r="BJ1213" s="291"/>
      <c r="BK1213" s="291"/>
      <c r="BL1213" s="291"/>
      <c r="BM1213" s="291"/>
      <c r="BN1213" s="291"/>
      <c r="BO1213" s="291"/>
      <c r="BP1213" s="291"/>
      <c r="BQ1213" s="291"/>
      <c r="BR1213" s="291"/>
      <c r="BS1213" s="291"/>
      <c r="BT1213" s="291"/>
      <c r="BU1213" s="291"/>
      <c r="BV1213" s="291"/>
      <c r="BW1213" s="291"/>
      <c r="BX1213" s="291"/>
      <c r="BY1213" s="291"/>
      <c r="BZ1213" s="291"/>
      <c r="CA1213" s="291"/>
      <c r="CB1213" s="291"/>
      <c r="CC1213" s="291"/>
      <c r="CD1213" s="291"/>
      <c r="CE1213" s="291"/>
      <c r="CF1213" s="291"/>
      <c r="CG1213" s="291"/>
      <c r="CH1213" s="291"/>
      <c r="CI1213" s="291"/>
      <c r="CJ1213" s="291"/>
      <c r="CK1213" s="291"/>
      <c r="CL1213" s="291"/>
      <c r="CM1213" s="291"/>
      <c r="CN1213" s="291"/>
      <c r="CO1213" s="291"/>
      <c r="CP1213" s="291"/>
      <c r="CQ1213" s="291"/>
      <c r="CR1213" s="291"/>
      <c r="CS1213" s="291"/>
      <c r="CT1213" s="291"/>
      <c r="CU1213" s="291"/>
      <c r="CV1213" s="291"/>
      <c r="CW1213" s="291"/>
      <c r="CX1213" s="291"/>
      <c r="CY1213" s="291"/>
      <c r="CZ1213" s="291"/>
      <c r="DA1213" s="291"/>
      <c r="DB1213" s="291"/>
      <c r="DC1213" s="291"/>
      <c r="DD1213" s="291"/>
      <c r="DE1213" s="291"/>
      <c r="DF1213" s="291"/>
      <c r="DG1213" s="291"/>
      <c r="DH1213" s="291"/>
      <c r="DI1213" s="291"/>
      <c r="DJ1213" s="291"/>
      <c r="DK1213" s="291"/>
      <c r="DL1213" s="291"/>
      <c r="DM1213" s="291"/>
      <c r="DN1213" s="291"/>
      <c r="DO1213" s="291"/>
      <c r="DP1213" s="291"/>
      <c r="DQ1213" s="291"/>
      <c r="DR1213" s="291"/>
      <c r="DS1213" s="291"/>
      <c r="DT1213" s="291"/>
      <c r="DU1213" s="291"/>
      <c r="DV1213" s="291"/>
      <c r="DW1213" s="291"/>
      <c r="DX1213" s="291"/>
      <c r="DY1213" s="291"/>
      <c r="DZ1213" s="291"/>
      <c r="EA1213" s="291"/>
      <c r="EB1213" s="291"/>
      <c r="EC1213" s="291"/>
      <c r="ED1213" s="291"/>
      <c r="EE1213" s="291"/>
      <c r="EF1213" s="291"/>
      <c r="EG1213" s="291"/>
      <c r="EH1213" s="291"/>
      <c r="EI1213" s="291"/>
      <c r="EJ1213" s="291"/>
      <c r="EK1213" s="291"/>
      <c r="EL1213" s="291"/>
      <c r="EM1213" s="291"/>
      <c r="EN1213" s="291"/>
      <c r="EO1213" s="291"/>
      <c r="EP1213" s="291"/>
      <c r="EQ1213" s="291"/>
      <c r="ER1213" s="291"/>
      <c r="ES1213" s="291"/>
      <c r="ET1213" s="291"/>
      <c r="EU1213" s="291"/>
      <c r="EV1213" s="291"/>
      <c r="EW1213" s="291"/>
      <c r="EX1213" s="291"/>
      <c r="EY1213" s="291"/>
      <c r="EZ1213" s="291"/>
      <c r="FA1213" s="291"/>
    </row>
    <row r="1214" spans="1:157" s="292" customFormat="1" ht="20.25" customHeight="1">
      <c r="A1214" s="291"/>
      <c r="H1214" s="437"/>
      <c r="I1214" s="437"/>
      <c r="J1214" s="437"/>
      <c r="K1214" s="437"/>
      <c r="N1214" s="438"/>
      <c r="O1214" s="291"/>
      <c r="P1214" s="291"/>
      <c r="Q1214" s="291"/>
      <c r="R1214" s="291"/>
      <c r="S1214" s="291"/>
      <c r="T1214" s="291"/>
      <c r="U1214" s="291"/>
      <c r="V1214" s="291"/>
      <c r="W1214" s="291"/>
      <c r="X1214" s="291"/>
      <c r="Y1214" s="291"/>
      <c r="Z1214" s="291"/>
      <c r="AA1214" s="291"/>
      <c r="AB1214" s="291"/>
      <c r="AC1214" s="291"/>
      <c r="AD1214" s="291"/>
      <c r="AE1214" s="291"/>
      <c r="AF1214" s="291"/>
      <c r="AG1214" s="291"/>
      <c r="AH1214" s="291"/>
      <c r="AI1214" s="291"/>
      <c r="AJ1214" s="291"/>
      <c r="AK1214" s="291"/>
      <c r="AL1214" s="291"/>
      <c r="AM1214" s="291"/>
      <c r="AN1214" s="291"/>
      <c r="AO1214" s="291"/>
      <c r="AP1214" s="291"/>
      <c r="AQ1214" s="291"/>
      <c r="AR1214" s="291"/>
      <c r="AS1214" s="291"/>
      <c r="AT1214" s="291"/>
      <c r="AU1214" s="291"/>
      <c r="AV1214" s="291"/>
      <c r="AW1214" s="291"/>
      <c r="AX1214" s="291"/>
      <c r="AY1214" s="291"/>
      <c r="AZ1214" s="291"/>
      <c r="BA1214" s="291"/>
      <c r="BB1214" s="291"/>
      <c r="BC1214" s="291"/>
      <c r="BD1214" s="291"/>
      <c r="BE1214" s="291"/>
      <c r="BF1214" s="291"/>
      <c r="BG1214" s="291"/>
      <c r="BH1214" s="291"/>
      <c r="BI1214" s="291"/>
      <c r="BJ1214" s="291"/>
      <c r="BK1214" s="291"/>
      <c r="BL1214" s="291"/>
      <c r="BM1214" s="291"/>
      <c r="BN1214" s="291"/>
      <c r="BO1214" s="291"/>
      <c r="BP1214" s="291"/>
      <c r="BQ1214" s="291"/>
      <c r="BR1214" s="291"/>
      <c r="BS1214" s="291"/>
      <c r="BT1214" s="291"/>
      <c r="BU1214" s="291"/>
      <c r="BV1214" s="291"/>
      <c r="BW1214" s="291"/>
      <c r="BX1214" s="291"/>
      <c r="BY1214" s="291"/>
      <c r="BZ1214" s="291"/>
      <c r="CA1214" s="291"/>
      <c r="CB1214" s="291"/>
      <c r="CC1214" s="291"/>
      <c r="CD1214" s="291"/>
      <c r="CE1214" s="291"/>
      <c r="CF1214" s="291"/>
      <c r="CG1214" s="291"/>
      <c r="CH1214" s="291"/>
      <c r="CI1214" s="291"/>
      <c r="CJ1214" s="291"/>
      <c r="CK1214" s="291"/>
      <c r="CL1214" s="291"/>
      <c r="CM1214" s="291"/>
      <c r="CN1214" s="291"/>
      <c r="CO1214" s="291"/>
      <c r="CP1214" s="291"/>
      <c r="CQ1214" s="291"/>
      <c r="CR1214" s="291"/>
      <c r="CS1214" s="291"/>
      <c r="CT1214" s="291"/>
      <c r="CU1214" s="291"/>
      <c r="CV1214" s="291"/>
      <c r="CW1214" s="291"/>
      <c r="CX1214" s="291"/>
      <c r="CY1214" s="291"/>
      <c r="CZ1214" s="291"/>
      <c r="DA1214" s="291"/>
      <c r="DB1214" s="291"/>
      <c r="DC1214" s="291"/>
      <c r="DD1214" s="291"/>
      <c r="DE1214" s="291"/>
      <c r="DF1214" s="291"/>
      <c r="DG1214" s="291"/>
      <c r="DH1214" s="291"/>
      <c r="DI1214" s="291"/>
      <c r="DJ1214" s="291"/>
      <c r="DK1214" s="291"/>
      <c r="DL1214" s="291"/>
      <c r="DM1214" s="291"/>
      <c r="DN1214" s="291"/>
      <c r="DO1214" s="291"/>
      <c r="DP1214" s="291"/>
      <c r="DQ1214" s="291"/>
      <c r="DR1214" s="291"/>
      <c r="DS1214" s="291"/>
      <c r="DT1214" s="291"/>
      <c r="DU1214" s="291"/>
      <c r="DV1214" s="291"/>
      <c r="DW1214" s="291"/>
      <c r="DX1214" s="291"/>
      <c r="DY1214" s="291"/>
      <c r="DZ1214" s="291"/>
      <c r="EA1214" s="291"/>
      <c r="EB1214" s="291"/>
      <c r="EC1214" s="291"/>
      <c r="ED1214" s="291"/>
      <c r="EE1214" s="291"/>
      <c r="EF1214" s="291"/>
      <c r="EG1214" s="291"/>
      <c r="EH1214" s="291"/>
      <c r="EI1214" s="291"/>
      <c r="EJ1214" s="291"/>
      <c r="EK1214" s="291"/>
      <c r="EL1214" s="291"/>
      <c r="EM1214" s="291"/>
      <c r="EN1214" s="291"/>
      <c r="EO1214" s="291"/>
      <c r="EP1214" s="291"/>
      <c r="EQ1214" s="291"/>
      <c r="ER1214" s="291"/>
      <c r="ES1214" s="291"/>
      <c r="ET1214" s="291"/>
      <c r="EU1214" s="291"/>
      <c r="EV1214" s="291"/>
      <c r="EW1214" s="291"/>
      <c r="EX1214" s="291"/>
      <c r="EY1214" s="291"/>
      <c r="EZ1214" s="291"/>
      <c r="FA1214" s="291"/>
    </row>
    <row r="1215" spans="1:157" s="292" customFormat="1" ht="20.25" customHeight="1">
      <c r="A1215" s="291"/>
      <c r="H1215" s="437"/>
      <c r="I1215" s="437"/>
      <c r="J1215" s="437"/>
      <c r="K1215" s="437"/>
      <c r="N1215" s="438"/>
      <c r="O1215" s="291"/>
      <c r="P1215" s="291"/>
      <c r="Q1215" s="291"/>
      <c r="R1215" s="291"/>
      <c r="S1215" s="291"/>
      <c r="T1215" s="291"/>
      <c r="U1215" s="291"/>
      <c r="V1215" s="291"/>
      <c r="W1215" s="291"/>
      <c r="X1215" s="291"/>
      <c r="Y1215" s="291"/>
      <c r="Z1215" s="291"/>
      <c r="AA1215" s="291"/>
      <c r="AB1215" s="291"/>
      <c r="AC1215" s="291"/>
      <c r="AD1215" s="291"/>
      <c r="AE1215" s="291"/>
      <c r="AF1215" s="291"/>
      <c r="AG1215" s="291"/>
      <c r="AH1215" s="291"/>
      <c r="AI1215" s="291"/>
      <c r="AJ1215" s="291"/>
      <c r="AK1215" s="291"/>
      <c r="AL1215" s="291"/>
      <c r="AM1215" s="291"/>
      <c r="AN1215" s="291"/>
      <c r="AO1215" s="291"/>
      <c r="AP1215" s="291"/>
      <c r="AQ1215" s="291"/>
      <c r="AR1215" s="291"/>
      <c r="AS1215" s="291"/>
      <c r="AT1215" s="291"/>
      <c r="AU1215" s="291"/>
      <c r="AV1215" s="291"/>
      <c r="AW1215" s="291"/>
      <c r="AX1215" s="291"/>
      <c r="AY1215" s="291"/>
      <c r="AZ1215" s="291"/>
      <c r="BA1215" s="291"/>
      <c r="BB1215" s="291"/>
      <c r="BC1215" s="291"/>
      <c r="BD1215" s="291"/>
      <c r="BE1215" s="291"/>
      <c r="BF1215" s="291"/>
      <c r="BG1215" s="291"/>
      <c r="BH1215" s="291"/>
      <c r="BI1215" s="291"/>
      <c r="BJ1215" s="291"/>
      <c r="BK1215" s="291"/>
      <c r="BL1215" s="291"/>
      <c r="BM1215" s="291"/>
      <c r="BN1215" s="291"/>
      <c r="BO1215" s="291"/>
      <c r="BP1215" s="291"/>
      <c r="BQ1215" s="291"/>
      <c r="BR1215" s="291"/>
      <c r="BS1215" s="291"/>
      <c r="BT1215" s="291"/>
      <c r="BU1215" s="291"/>
      <c r="BV1215" s="291"/>
      <c r="BW1215" s="291"/>
      <c r="BX1215" s="291"/>
      <c r="BY1215" s="291"/>
      <c r="BZ1215" s="291"/>
      <c r="CA1215" s="291"/>
      <c r="CB1215" s="291"/>
      <c r="CC1215" s="291"/>
      <c r="CD1215" s="291"/>
      <c r="CE1215" s="291"/>
      <c r="CF1215" s="291"/>
      <c r="CG1215" s="291"/>
      <c r="CH1215" s="291"/>
      <c r="CI1215" s="291"/>
      <c r="CJ1215" s="291"/>
      <c r="CK1215" s="291"/>
      <c r="CL1215" s="291"/>
      <c r="CM1215" s="291"/>
      <c r="CN1215" s="291"/>
      <c r="CO1215" s="291"/>
      <c r="CP1215" s="291"/>
      <c r="CQ1215" s="291"/>
      <c r="CR1215" s="291"/>
      <c r="CS1215" s="291"/>
      <c r="CT1215" s="291"/>
      <c r="CU1215" s="291"/>
      <c r="CV1215" s="291"/>
      <c r="CW1215" s="291"/>
      <c r="CX1215" s="291"/>
      <c r="CY1215" s="291"/>
      <c r="CZ1215" s="291"/>
      <c r="DA1215" s="291"/>
      <c r="DB1215" s="291"/>
      <c r="DC1215" s="291"/>
      <c r="DD1215" s="291"/>
      <c r="DE1215" s="291"/>
      <c r="DF1215" s="291"/>
      <c r="DG1215" s="291"/>
      <c r="DH1215" s="291"/>
      <c r="DI1215" s="291"/>
      <c r="DJ1215" s="291"/>
      <c r="DK1215" s="291"/>
      <c r="DL1215" s="291"/>
      <c r="DM1215" s="291"/>
      <c r="DN1215" s="291"/>
      <c r="DO1215" s="291"/>
      <c r="DP1215" s="291"/>
      <c r="DQ1215" s="291"/>
      <c r="DR1215" s="291"/>
      <c r="DS1215" s="291"/>
      <c r="DT1215" s="291"/>
      <c r="DU1215" s="291"/>
      <c r="DV1215" s="291"/>
      <c r="DW1215" s="291"/>
      <c r="DX1215" s="291"/>
      <c r="DY1215" s="291"/>
      <c r="DZ1215" s="291"/>
      <c r="EA1215" s="291"/>
      <c r="EB1215" s="291"/>
      <c r="EC1215" s="291"/>
      <c r="ED1215" s="291"/>
      <c r="EE1215" s="291"/>
      <c r="EF1215" s="291"/>
      <c r="EG1215" s="291"/>
      <c r="EH1215" s="291"/>
      <c r="EI1215" s="291"/>
      <c r="EJ1215" s="291"/>
      <c r="EK1215" s="291"/>
      <c r="EL1215" s="291"/>
      <c r="EM1215" s="291"/>
      <c r="EN1215" s="291"/>
      <c r="EO1215" s="291"/>
      <c r="EP1215" s="291"/>
      <c r="EQ1215" s="291"/>
      <c r="ER1215" s="291"/>
      <c r="ES1215" s="291"/>
      <c r="ET1215" s="291"/>
      <c r="EU1215" s="291"/>
      <c r="EV1215" s="291"/>
      <c r="EW1215" s="291"/>
      <c r="EX1215" s="291"/>
      <c r="EY1215" s="291"/>
      <c r="EZ1215" s="291"/>
      <c r="FA1215" s="291"/>
    </row>
    <row r="1216" spans="1:157" s="292" customFormat="1" ht="20.25" customHeight="1">
      <c r="A1216" s="291"/>
      <c r="H1216" s="437"/>
      <c r="I1216" s="437"/>
      <c r="J1216" s="437"/>
      <c r="K1216" s="437"/>
      <c r="N1216" s="438"/>
      <c r="O1216" s="291"/>
      <c r="P1216" s="291"/>
      <c r="Q1216" s="291"/>
      <c r="R1216" s="291"/>
      <c r="S1216" s="291"/>
      <c r="T1216" s="291"/>
      <c r="U1216" s="291"/>
      <c r="V1216" s="291"/>
      <c r="W1216" s="291"/>
      <c r="X1216" s="291"/>
      <c r="Y1216" s="291"/>
      <c r="Z1216" s="291"/>
      <c r="AA1216" s="291"/>
      <c r="AB1216" s="291"/>
      <c r="AC1216" s="291"/>
      <c r="AD1216" s="291"/>
      <c r="AE1216" s="291"/>
      <c r="AF1216" s="291"/>
      <c r="AG1216" s="291"/>
      <c r="AH1216" s="291"/>
      <c r="AI1216" s="291"/>
      <c r="AJ1216" s="291"/>
      <c r="AK1216" s="291"/>
      <c r="AL1216" s="291"/>
      <c r="AM1216" s="291"/>
      <c r="AN1216" s="291"/>
      <c r="AO1216" s="291"/>
      <c r="AP1216" s="291"/>
      <c r="AQ1216" s="291"/>
      <c r="AR1216" s="291"/>
      <c r="AS1216" s="291"/>
      <c r="AT1216" s="291"/>
      <c r="AU1216" s="291"/>
      <c r="AV1216" s="291"/>
      <c r="AW1216" s="291"/>
      <c r="AX1216" s="291"/>
      <c r="AY1216" s="291"/>
      <c r="AZ1216" s="291"/>
      <c r="BA1216" s="291"/>
      <c r="BB1216" s="291"/>
      <c r="BC1216" s="291"/>
      <c r="BD1216" s="291"/>
      <c r="BE1216" s="291"/>
      <c r="BF1216" s="291"/>
      <c r="BG1216" s="291"/>
      <c r="BH1216" s="291"/>
      <c r="BI1216" s="291"/>
      <c r="BJ1216" s="291"/>
      <c r="BK1216" s="291"/>
      <c r="BL1216" s="291"/>
      <c r="BM1216" s="291"/>
      <c r="BN1216" s="291"/>
      <c r="BO1216" s="291"/>
      <c r="BP1216" s="291"/>
      <c r="BQ1216" s="291"/>
      <c r="BR1216" s="291"/>
      <c r="BS1216" s="291"/>
      <c r="BT1216" s="291"/>
      <c r="BU1216" s="291"/>
      <c r="BV1216" s="291"/>
      <c r="BW1216" s="291"/>
      <c r="BX1216" s="291"/>
      <c r="BY1216" s="291"/>
      <c r="BZ1216" s="291"/>
      <c r="CA1216" s="291"/>
      <c r="CB1216" s="291"/>
      <c r="CC1216" s="291"/>
      <c r="CD1216" s="291"/>
      <c r="CE1216" s="291"/>
      <c r="CF1216" s="291"/>
      <c r="CG1216" s="291"/>
      <c r="CH1216" s="291"/>
      <c r="CI1216" s="291"/>
      <c r="CJ1216" s="291"/>
      <c r="CK1216" s="291"/>
      <c r="CL1216" s="291"/>
      <c r="CM1216" s="291"/>
      <c r="CN1216" s="291"/>
      <c r="CO1216" s="291"/>
      <c r="CP1216" s="291"/>
      <c r="CQ1216" s="291"/>
      <c r="CR1216" s="291"/>
      <c r="CS1216" s="291"/>
      <c r="CT1216" s="291"/>
      <c r="CU1216" s="291"/>
      <c r="CV1216" s="291"/>
      <c r="CW1216" s="291"/>
      <c r="CX1216" s="291"/>
      <c r="CY1216" s="291"/>
      <c r="CZ1216" s="291"/>
      <c r="DA1216" s="291"/>
      <c r="DB1216" s="291"/>
      <c r="DC1216" s="291"/>
      <c r="DD1216" s="291"/>
      <c r="DE1216" s="291"/>
      <c r="DF1216" s="291"/>
      <c r="DG1216" s="291"/>
      <c r="DH1216" s="291"/>
      <c r="DI1216" s="291"/>
      <c r="DJ1216" s="291"/>
      <c r="DK1216" s="291"/>
      <c r="DL1216" s="291"/>
      <c r="DM1216" s="291"/>
      <c r="DN1216" s="291"/>
      <c r="DO1216" s="291"/>
      <c r="DP1216" s="291"/>
      <c r="DQ1216" s="291"/>
      <c r="DR1216" s="291"/>
      <c r="DS1216" s="291"/>
      <c r="DT1216" s="291"/>
      <c r="DU1216" s="291"/>
      <c r="DV1216" s="291"/>
      <c r="DW1216" s="291"/>
      <c r="DX1216" s="291"/>
      <c r="DY1216" s="291"/>
      <c r="DZ1216" s="291"/>
      <c r="EA1216" s="291"/>
      <c r="EB1216" s="291"/>
      <c r="EC1216" s="291"/>
      <c r="ED1216" s="291"/>
      <c r="EE1216" s="291"/>
      <c r="EF1216" s="291"/>
      <c r="EG1216" s="291"/>
      <c r="EH1216" s="291"/>
      <c r="EI1216" s="291"/>
      <c r="EJ1216" s="291"/>
      <c r="EK1216" s="291"/>
      <c r="EL1216" s="291"/>
      <c r="EM1216" s="291"/>
      <c r="EN1216" s="291"/>
      <c r="EO1216" s="291"/>
      <c r="EP1216" s="291"/>
      <c r="EQ1216" s="291"/>
      <c r="ER1216" s="291"/>
      <c r="ES1216" s="291"/>
      <c r="ET1216" s="291"/>
      <c r="EU1216" s="291"/>
      <c r="EV1216" s="291"/>
      <c r="EW1216" s="291"/>
      <c r="EX1216" s="291"/>
      <c r="EY1216" s="291"/>
      <c r="EZ1216" s="291"/>
      <c r="FA1216" s="291"/>
    </row>
    <row r="1217" spans="1:157" s="292" customFormat="1" ht="20.25" customHeight="1">
      <c r="A1217" s="291"/>
      <c r="H1217" s="437"/>
      <c r="I1217" s="437"/>
      <c r="J1217" s="437"/>
      <c r="K1217" s="437"/>
      <c r="N1217" s="438"/>
      <c r="O1217" s="291"/>
      <c r="P1217" s="291"/>
      <c r="Q1217" s="291"/>
      <c r="R1217" s="291"/>
      <c r="S1217" s="291"/>
      <c r="T1217" s="291"/>
      <c r="U1217" s="291"/>
      <c r="V1217" s="291"/>
      <c r="W1217" s="291"/>
      <c r="X1217" s="291"/>
      <c r="Y1217" s="291"/>
      <c r="Z1217" s="291"/>
      <c r="AA1217" s="291"/>
      <c r="AB1217" s="291"/>
      <c r="AC1217" s="291"/>
      <c r="AD1217" s="291"/>
      <c r="AE1217" s="291"/>
      <c r="AF1217" s="291"/>
      <c r="AG1217" s="291"/>
      <c r="AH1217" s="291"/>
      <c r="AI1217" s="291"/>
      <c r="AJ1217" s="291"/>
      <c r="AK1217" s="291"/>
      <c r="AL1217" s="291"/>
      <c r="AM1217" s="291"/>
      <c r="AN1217" s="291"/>
      <c r="AO1217" s="291"/>
      <c r="AP1217" s="291"/>
      <c r="AQ1217" s="291"/>
      <c r="AR1217" s="291"/>
      <c r="AS1217" s="291"/>
      <c r="AT1217" s="291"/>
      <c r="AU1217" s="291"/>
      <c r="AV1217" s="291"/>
      <c r="AW1217" s="291"/>
      <c r="AX1217" s="291"/>
      <c r="AY1217" s="291"/>
      <c r="AZ1217" s="291"/>
      <c r="BA1217" s="291"/>
      <c r="BB1217" s="291"/>
      <c r="BC1217" s="291"/>
      <c r="BD1217" s="291"/>
      <c r="BE1217" s="291"/>
      <c r="BF1217" s="291"/>
      <c r="BG1217" s="291"/>
      <c r="BH1217" s="291"/>
      <c r="BI1217" s="291"/>
      <c r="BJ1217" s="291"/>
      <c r="BK1217" s="291"/>
      <c r="BL1217" s="291"/>
      <c r="BM1217" s="291"/>
      <c r="BN1217" s="291"/>
      <c r="BO1217" s="291"/>
      <c r="BP1217" s="291"/>
      <c r="BQ1217" s="291"/>
      <c r="BR1217" s="291"/>
      <c r="BS1217" s="291"/>
      <c r="BT1217" s="291"/>
      <c r="BU1217" s="291"/>
      <c r="BV1217" s="291"/>
      <c r="BW1217" s="291"/>
      <c r="BX1217" s="291"/>
      <c r="BY1217" s="291"/>
      <c r="BZ1217" s="291"/>
      <c r="CA1217" s="291"/>
      <c r="CB1217" s="291"/>
      <c r="CC1217" s="291"/>
      <c r="CD1217" s="291"/>
      <c r="CE1217" s="291"/>
      <c r="CF1217" s="291"/>
      <c r="CG1217" s="291"/>
      <c r="CH1217" s="291"/>
      <c r="CI1217" s="291"/>
      <c r="CJ1217" s="291"/>
      <c r="CK1217" s="291"/>
      <c r="CL1217" s="291"/>
      <c r="CM1217" s="291"/>
      <c r="CN1217" s="291"/>
      <c r="CO1217" s="291"/>
      <c r="CP1217" s="291"/>
      <c r="CQ1217" s="291"/>
      <c r="CR1217" s="291"/>
      <c r="CS1217" s="291"/>
      <c r="CT1217" s="291"/>
      <c r="CU1217" s="291"/>
      <c r="CV1217" s="291"/>
      <c r="CW1217" s="291"/>
      <c r="CX1217" s="291"/>
      <c r="CY1217" s="291"/>
      <c r="CZ1217" s="291"/>
      <c r="DA1217" s="291"/>
      <c r="DB1217" s="291"/>
      <c r="DC1217" s="291"/>
      <c r="DD1217" s="291"/>
      <c r="DE1217" s="291"/>
      <c r="DF1217" s="291"/>
      <c r="DG1217" s="291"/>
      <c r="DH1217" s="291"/>
      <c r="DI1217" s="291"/>
      <c r="DJ1217" s="291"/>
      <c r="DK1217" s="291"/>
      <c r="DL1217" s="291"/>
      <c r="DM1217" s="291"/>
      <c r="DN1217" s="291"/>
      <c r="DO1217" s="291"/>
      <c r="DP1217" s="291"/>
      <c r="DQ1217" s="291"/>
      <c r="DR1217" s="291"/>
      <c r="DS1217" s="291"/>
      <c r="DT1217" s="291"/>
      <c r="DU1217" s="291"/>
      <c r="DV1217" s="291"/>
      <c r="DW1217" s="291"/>
      <c r="DX1217" s="291"/>
      <c r="DY1217" s="291"/>
      <c r="DZ1217" s="291"/>
      <c r="EA1217" s="291"/>
      <c r="EB1217" s="291"/>
      <c r="EC1217" s="291"/>
      <c r="ED1217" s="291"/>
      <c r="EE1217" s="291"/>
      <c r="EF1217" s="291"/>
      <c r="EG1217" s="291"/>
      <c r="EH1217" s="291"/>
      <c r="EI1217" s="291"/>
      <c r="EJ1217" s="291"/>
      <c r="EK1217" s="291"/>
      <c r="EL1217" s="291"/>
      <c r="EM1217" s="291"/>
      <c r="EN1217" s="291"/>
      <c r="EO1217" s="291"/>
      <c r="EP1217" s="291"/>
      <c r="EQ1217" s="291"/>
      <c r="ER1217" s="291"/>
      <c r="ES1217" s="291"/>
      <c r="ET1217" s="291"/>
      <c r="EU1217" s="291"/>
      <c r="EV1217" s="291"/>
      <c r="EW1217" s="291"/>
      <c r="EX1217" s="291"/>
      <c r="EY1217" s="291"/>
      <c r="EZ1217" s="291"/>
      <c r="FA1217" s="291"/>
    </row>
    <row r="1218" spans="1:157" s="292" customFormat="1" ht="20.25" customHeight="1">
      <c r="A1218" s="291"/>
      <c r="H1218" s="437"/>
      <c r="I1218" s="437"/>
      <c r="J1218" s="437"/>
      <c r="K1218" s="437"/>
      <c r="N1218" s="438"/>
      <c r="O1218" s="291"/>
      <c r="P1218" s="291"/>
      <c r="Q1218" s="291"/>
      <c r="R1218" s="291"/>
      <c r="S1218" s="291"/>
      <c r="T1218" s="291"/>
      <c r="U1218" s="291"/>
      <c r="V1218" s="291"/>
      <c r="W1218" s="291"/>
      <c r="X1218" s="291"/>
      <c r="Y1218" s="291"/>
      <c r="Z1218" s="291"/>
      <c r="AA1218" s="291"/>
      <c r="AB1218" s="291"/>
      <c r="AC1218" s="291"/>
      <c r="AD1218" s="291"/>
      <c r="AE1218" s="291"/>
      <c r="AF1218" s="291"/>
      <c r="AG1218" s="291"/>
      <c r="AH1218" s="291"/>
      <c r="AI1218" s="291"/>
      <c r="AJ1218" s="291"/>
      <c r="AK1218" s="291"/>
      <c r="AL1218" s="291"/>
      <c r="AM1218" s="291"/>
      <c r="AN1218" s="291"/>
      <c r="AO1218" s="291"/>
      <c r="AP1218" s="291"/>
      <c r="AQ1218" s="291"/>
      <c r="AR1218" s="291"/>
      <c r="AS1218" s="291"/>
      <c r="AT1218" s="291"/>
      <c r="AU1218" s="291"/>
      <c r="AV1218" s="291"/>
      <c r="AW1218" s="291"/>
      <c r="AX1218" s="291"/>
      <c r="AY1218" s="291"/>
      <c r="AZ1218" s="291"/>
      <c r="BA1218" s="291"/>
      <c r="BB1218" s="291"/>
      <c r="BC1218" s="291"/>
      <c r="BD1218" s="291"/>
      <c r="BE1218" s="291"/>
      <c r="BF1218" s="291"/>
      <c r="BG1218" s="291"/>
      <c r="BH1218" s="291"/>
      <c r="BI1218" s="291"/>
      <c r="BJ1218" s="291"/>
      <c r="BK1218" s="291"/>
      <c r="BL1218" s="291"/>
      <c r="BM1218" s="291"/>
      <c r="BN1218" s="291"/>
      <c r="BO1218" s="291"/>
      <c r="BP1218" s="291"/>
      <c r="BQ1218" s="291"/>
      <c r="BR1218" s="291"/>
      <c r="BS1218" s="291"/>
      <c r="BT1218" s="291"/>
      <c r="BU1218" s="291"/>
      <c r="BV1218" s="291"/>
      <c r="BW1218" s="291"/>
      <c r="BX1218" s="291"/>
      <c r="BY1218" s="291"/>
      <c r="BZ1218" s="291"/>
      <c r="CA1218" s="291"/>
      <c r="CB1218" s="291"/>
      <c r="CC1218" s="291"/>
      <c r="CD1218" s="291"/>
      <c r="CE1218" s="291"/>
      <c r="CF1218" s="291"/>
      <c r="CG1218" s="291"/>
      <c r="CH1218" s="291"/>
      <c r="CI1218" s="291"/>
      <c r="CJ1218" s="291"/>
      <c r="CK1218" s="291"/>
      <c r="CL1218" s="291"/>
      <c r="CM1218" s="291"/>
      <c r="CN1218" s="291"/>
      <c r="CO1218" s="291"/>
      <c r="CP1218" s="291"/>
      <c r="CQ1218" s="291"/>
      <c r="CR1218" s="291"/>
      <c r="CS1218" s="291"/>
      <c r="CT1218" s="291"/>
      <c r="CU1218" s="291"/>
      <c r="CV1218" s="291"/>
      <c r="CW1218" s="291"/>
      <c r="CX1218" s="291"/>
      <c r="CY1218" s="291"/>
      <c r="CZ1218" s="291"/>
      <c r="DA1218" s="291"/>
      <c r="DB1218" s="291"/>
      <c r="DC1218" s="291"/>
      <c r="DD1218" s="291"/>
      <c r="DE1218" s="291"/>
      <c r="DF1218" s="291"/>
      <c r="DG1218" s="291"/>
      <c r="DH1218" s="291"/>
      <c r="DI1218" s="291"/>
      <c r="DJ1218" s="291"/>
      <c r="DK1218" s="291"/>
      <c r="DL1218" s="291"/>
      <c r="DM1218" s="291"/>
      <c r="DN1218" s="291"/>
      <c r="DO1218" s="291"/>
      <c r="DP1218" s="291"/>
      <c r="DQ1218" s="291"/>
      <c r="DR1218" s="291"/>
      <c r="DS1218" s="291"/>
      <c r="DT1218" s="291"/>
      <c r="DU1218" s="291"/>
      <c r="DV1218" s="291"/>
      <c r="DW1218" s="291"/>
      <c r="DX1218" s="291"/>
      <c r="DY1218" s="291"/>
      <c r="DZ1218" s="291"/>
      <c r="EA1218" s="291"/>
      <c r="EB1218" s="291"/>
      <c r="EC1218" s="291"/>
      <c r="ED1218" s="291"/>
      <c r="EE1218" s="291"/>
      <c r="EF1218" s="291"/>
      <c r="EG1218" s="291"/>
      <c r="EH1218" s="291"/>
      <c r="EI1218" s="291"/>
      <c r="EJ1218" s="291"/>
      <c r="EK1218" s="291"/>
      <c r="EL1218" s="291"/>
      <c r="EM1218" s="291"/>
      <c r="EN1218" s="291"/>
      <c r="EO1218" s="291"/>
      <c r="EP1218" s="291"/>
      <c r="EQ1218" s="291"/>
      <c r="ER1218" s="291"/>
      <c r="ES1218" s="291"/>
      <c r="ET1218" s="291"/>
      <c r="EU1218" s="291"/>
      <c r="EV1218" s="291"/>
      <c r="EW1218" s="291"/>
      <c r="EX1218" s="291"/>
      <c r="EY1218" s="291"/>
      <c r="EZ1218" s="291"/>
      <c r="FA1218" s="291"/>
    </row>
    <row r="1219" spans="1:157" s="292" customFormat="1" ht="20.25" customHeight="1">
      <c r="A1219" s="291"/>
      <c r="H1219" s="437"/>
      <c r="I1219" s="437"/>
      <c r="J1219" s="437"/>
      <c r="K1219" s="437"/>
      <c r="N1219" s="438"/>
      <c r="O1219" s="291"/>
      <c r="P1219" s="291"/>
      <c r="Q1219" s="291"/>
      <c r="R1219" s="291"/>
      <c r="S1219" s="291"/>
      <c r="T1219" s="291"/>
      <c r="U1219" s="291"/>
      <c r="V1219" s="291"/>
      <c r="W1219" s="291"/>
      <c r="X1219" s="291"/>
      <c r="Y1219" s="291"/>
      <c r="Z1219" s="291"/>
      <c r="AA1219" s="291"/>
      <c r="AB1219" s="291"/>
      <c r="AC1219" s="291"/>
      <c r="AD1219" s="291"/>
      <c r="AE1219" s="291"/>
      <c r="AF1219" s="291"/>
      <c r="AG1219" s="291"/>
      <c r="AH1219" s="291"/>
      <c r="AI1219" s="291"/>
      <c r="AJ1219" s="291"/>
      <c r="AK1219" s="291"/>
      <c r="AL1219" s="291"/>
      <c r="AM1219" s="291"/>
      <c r="AN1219" s="291"/>
      <c r="AO1219" s="291"/>
      <c r="AP1219" s="291"/>
      <c r="AQ1219" s="291"/>
      <c r="AR1219" s="291"/>
      <c r="AS1219" s="291"/>
      <c r="AT1219" s="291"/>
      <c r="AU1219" s="291"/>
      <c r="AV1219" s="291"/>
      <c r="AW1219" s="291"/>
      <c r="AX1219" s="291"/>
      <c r="AY1219" s="291"/>
      <c r="AZ1219" s="291"/>
      <c r="BA1219" s="291"/>
      <c r="BB1219" s="291"/>
      <c r="BC1219" s="291"/>
      <c r="BD1219" s="291"/>
      <c r="BE1219" s="291"/>
      <c r="BF1219" s="291"/>
      <c r="BG1219" s="291"/>
      <c r="BH1219" s="291"/>
      <c r="BI1219" s="291"/>
      <c r="BJ1219" s="291"/>
      <c r="BK1219" s="291"/>
      <c r="BL1219" s="291"/>
      <c r="BM1219" s="291"/>
      <c r="BN1219" s="291"/>
      <c r="BO1219" s="291"/>
      <c r="BP1219" s="291"/>
      <c r="BQ1219" s="291"/>
      <c r="BR1219" s="291"/>
      <c r="BS1219" s="291"/>
      <c r="BT1219" s="291"/>
      <c r="BU1219" s="291"/>
      <c r="BV1219" s="291"/>
      <c r="BW1219" s="291"/>
      <c r="BX1219" s="291"/>
      <c r="BY1219" s="291"/>
      <c r="BZ1219" s="291"/>
      <c r="CA1219" s="291"/>
      <c r="CB1219" s="291"/>
      <c r="CC1219" s="291"/>
      <c r="CD1219" s="291"/>
      <c r="CE1219" s="291"/>
      <c r="CF1219" s="291"/>
      <c r="CG1219" s="291"/>
      <c r="CH1219" s="291"/>
      <c r="CI1219" s="291"/>
      <c r="CJ1219" s="291"/>
      <c r="CK1219" s="291"/>
      <c r="CL1219" s="291"/>
      <c r="CM1219" s="291"/>
      <c r="CN1219" s="291"/>
      <c r="CO1219" s="291"/>
      <c r="CP1219" s="291"/>
      <c r="CQ1219" s="291"/>
      <c r="CR1219" s="291"/>
      <c r="CS1219" s="291"/>
      <c r="CT1219" s="291"/>
      <c r="CU1219" s="291"/>
      <c r="CV1219" s="291"/>
      <c r="CW1219" s="291"/>
      <c r="CX1219" s="291"/>
      <c r="CY1219" s="291"/>
      <c r="CZ1219" s="291"/>
      <c r="DA1219" s="291"/>
      <c r="DB1219" s="291"/>
      <c r="DC1219" s="291"/>
      <c r="DD1219" s="291"/>
      <c r="DE1219" s="291"/>
      <c r="DF1219" s="291"/>
      <c r="DG1219" s="291"/>
      <c r="DH1219" s="291"/>
      <c r="DI1219" s="291"/>
      <c r="DJ1219" s="291"/>
      <c r="DK1219" s="291"/>
      <c r="DL1219" s="291"/>
      <c r="DM1219" s="291"/>
      <c r="DN1219" s="291"/>
      <c r="DO1219" s="291"/>
      <c r="DP1219" s="291"/>
      <c r="DQ1219" s="291"/>
      <c r="DR1219" s="291"/>
      <c r="DS1219" s="291"/>
      <c r="DT1219" s="291"/>
      <c r="DU1219" s="291"/>
      <c r="DV1219" s="291"/>
      <c r="DW1219" s="291"/>
      <c r="DX1219" s="291"/>
      <c r="DY1219" s="291"/>
      <c r="DZ1219" s="291"/>
      <c r="EA1219" s="291"/>
      <c r="EB1219" s="291"/>
      <c r="EC1219" s="291"/>
      <c r="ED1219" s="291"/>
      <c r="EE1219" s="291"/>
      <c r="EF1219" s="291"/>
      <c r="EG1219" s="291"/>
      <c r="EH1219" s="291"/>
      <c r="EI1219" s="291"/>
      <c r="EJ1219" s="291"/>
      <c r="EK1219" s="291"/>
      <c r="EL1219" s="291"/>
      <c r="EM1219" s="291"/>
      <c r="EN1219" s="291"/>
      <c r="EO1219" s="291"/>
      <c r="EP1219" s="291"/>
      <c r="EQ1219" s="291"/>
      <c r="ER1219" s="291"/>
      <c r="ES1219" s="291"/>
      <c r="ET1219" s="291"/>
      <c r="EU1219" s="291"/>
      <c r="EV1219" s="291"/>
      <c r="EW1219" s="291"/>
      <c r="EX1219" s="291"/>
      <c r="EY1219" s="291"/>
      <c r="EZ1219" s="291"/>
      <c r="FA1219" s="291"/>
    </row>
    <row r="1220" spans="1:157" s="292" customFormat="1" ht="20.25" customHeight="1">
      <c r="A1220" s="291"/>
      <c r="H1220" s="437"/>
      <c r="I1220" s="437"/>
      <c r="J1220" s="437"/>
      <c r="K1220" s="437"/>
      <c r="N1220" s="438"/>
      <c r="O1220" s="291"/>
      <c r="P1220" s="291"/>
      <c r="Q1220" s="291"/>
      <c r="R1220" s="291"/>
      <c r="S1220" s="291"/>
      <c r="T1220" s="291"/>
      <c r="U1220" s="291"/>
      <c r="V1220" s="291"/>
      <c r="W1220" s="291"/>
      <c r="X1220" s="291"/>
      <c r="Y1220" s="291"/>
      <c r="Z1220" s="291"/>
      <c r="AA1220" s="291"/>
      <c r="AB1220" s="291"/>
      <c r="AC1220" s="291"/>
      <c r="AD1220" s="291"/>
      <c r="AE1220" s="291"/>
      <c r="AF1220" s="291"/>
      <c r="AG1220" s="291"/>
      <c r="AH1220" s="291"/>
      <c r="AI1220" s="291"/>
      <c r="AJ1220" s="291"/>
      <c r="AK1220" s="291"/>
      <c r="AL1220" s="291"/>
      <c r="AM1220" s="291"/>
      <c r="AN1220" s="291"/>
      <c r="AO1220" s="291"/>
      <c r="AP1220" s="291"/>
      <c r="AQ1220" s="291"/>
      <c r="AR1220" s="291"/>
      <c r="AS1220" s="291"/>
      <c r="AT1220" s="291"/>
      <c r="AU1220" s="291"/>
      <c r="AV1220" s="291"/>
      <c r="AW1220" s="291"/>
      <c r="AX1220" s="291"/>
      <c r="AY1220" s="291"/>
      <c r="AZ1220" s="291"/>
      <c r="BA1220" s="291"/>
      <c r="BB1220" s="291"/>
      <c r="BC1220" s="291"/>
      <c r="BD1220" s="291"/>
      <c r="BE1220" s="291"/>
      <c r="BF1220" s="291"/>
      <c r="BG1220" s="291"/>
      <c r="BH1220" s="291"/>
      <c r="BI1220" s="291"/>
      <c r="BJ1220" s="291"/>
      <c r="BK1220" s="291"/>
      <c r="BL1220" s="291"/>
      <c r="BM1220" s="291"/>
      <c r="BN1220" s="291"/>
      <c r="BO1220" s="291"/>
      <c r="BP1220" s="291"/>
      <c r="BQ1220" s="291"/>
      <c r="BR1220" s="291"/>
      <c r="BS1220" s="291"/>
      <c r="BT1220" s="291"/>
      <c r="BU1220" s="291"/>
      <c r="BV1220" s="291"/>
      <c r="BW1220" s="291"/>
      <c r="BX1220" s="291"/>
      <c r="BY1220" s="291"/>
      <c r="BZ1220" s="291"/>
      <c r="CA1220" s="291"/>
      <c r="CB1220" s="291"/>
      <c r="CC1220" s="291"/>
      <c r="CD1220" s="291"/>
      <c r="CE1220" s="291"/>
      <c r="CF1220" s="291"/>
      <c r="CG1220" s="291"/>
      <c r="CH1220" s="291"/>
      <c r="CI1220" s="291"/>
      <c r="CJ1220" s="291"/>
      <c r="CK1220" s="291"/>
      <c r="CL1220" s="291"/>
      <c r="CM1220" s="291"/>
      <c r="CN1220" s="291"/>
      <c r="CO1220" s="291"/>
      <c r="CP1220" s="291"/>
      <c r="CQ1220" s="291"/>
      <c r="CR1220" s="291"/>
      <c r="CS1220" s="291"/>
      <c r="CT1220" s="291"/>
      <c r="CU1220" s="291"/>
      <c r="CV1220" s="291"/>
      <c r="CW1220" s="291"/>
      <c r="CX1220" s="291"/>
      <c r="CY1220" s="291"/>
      <c r="CZ1220" s="291"/>
      <c r="DA1220" s="291"/>
      <c r="DB1220" s="291"/>
      <c r="DC1220" s="291"/>
      <c r="DD1220" s="291"/>
      <c r="DE1220" s="291"/>
      <c r="DF1220" s="291"/>
      <c r="DG1220" s="291"/>
      <c r="DH1220" s="291"/>
      <c r="DI1220" s="291"/>
      <c r="DJ1220" s="291"/>
      <c r="DK1220" s="291"/>
      <c r="DL1220" s="291"/>
      <c r="DM1220" s="291"/>
      <c r="DN1220" s="291"/>
      <c r="DO1220" s="291"/>
      <c r="DP1220" s="291"/>
      <c r="DQ1220" s="291"/>
      <c r="DR1220" s="291"/>
      <c r="DS1220" s="291"/>
      <c r="DT1220" s="291"/>
      <c r="DU1220" s="291"/>
      <c r="DV1220" s="291"/>
      <c r="DW1220" s="291"/>
      <c r="DX1220" s="291"/>
      <c r="DY1220" s="291"/>
      <c r="DZ1220" s="291"/>
      <c r="EA1220" s="291"/>
      <c r="EB1220" s="291"/>
      <c r="EC1220" s="291"/>
      <c r="ED1220" s="291"/>
      <c r="EE1220" s="291"/>
      <c r="EF1220" s="291"/>
      <c r="EG1220" s="291"/>
      <c r="EH1220" s="291"/>
      <c r="EI1220" s="291"/>
      <c r="EJ1220" s="291"/>
      <c r="EK1220" s="291"/>
      <c r="EL1220" s="291"/>
      <c r="EM1220" s="291"/>
      <c r="EN1220" s="291"/>
      <c r="EO1220" s="291"/>
      <c r="EP1220" s="291"/>
      <c r="EQ1220" s="291"/>
      <c r="ER1220" s="291"/>
      <c r="ES1220" s="291"/>
      <c r="ET1220" s="291"/>
      <c r="EU1220" s="291"/>
      <c r="EV1220" s="291"/>
      <c r="EW1220" s="291"/>
      <c r="EX1220" s="291"/>
      <c r="EY1220" s="291"/>
      <c r="EZ1220" s="291"/>
      <c r="FA1220" s="291"/>
    </row>
    <row r="1221" spans="1:157" s="292" customFormat="1" ht="20.25" customHeight="1">
      <c r="A1221" s="291"/>
      <c r="H1221" s="437"/>
      <c r="I1221" s="437"/>
      <c r="J1221" s="437"/>
      <c r="K1221" s="437"/>
      <c r="N1221" s="438"/>
      <c r="O1221" s="291"/>
      <c r="P1221" s="291"/>
      <c r="Q1221" s="291"/>
      <c r="R1221" s="291"/>
      <c r="S1221" s="291"/>
      <c r="T1221" s="291"/>
      <c r="U1221" s="291"/>
      <c r="V1221" s="291"/>
      <c r="W1221" s="291"/>
      <c r="X1221" s="291"/>
      <c r="Y1221" s="291"/>
      <c r="Z1221" s="291"/>
      <c r="AA1221" s="291"/>
      <c r="AB1221" s="291"/>
      <c r="AC1221" s="291"/>
      <c r="AD1221" s="291"/>
      <c r="AE1221" s="291"/>
      <c r="AF1221" s="291"/>
      <c r="AG1221" s="291"/>
      <c r="AH1221" s="291"/>
      <c r="AI1221" s="291"/>
      <c r="AJ1221" s="291"/>
      <c r="AK1221" s="291"/>
      <c r="AL1221" s="291"/>
      <c r="AM1221" s="291"/>
      <c r="AN1221" s="291"/>
      <c r="AO1221" s="291"/>
      <c r="AP1221" s="291"/>
      <c r="AQ1221" s="291"/>
      <c r="AR1221" s="291"/>
      <c r="AS1221" s="291"/>
      <c r="AT1221" s="291"/>
      <c r="AU1221" s="291"/>
      <c r="AV1221" s="291"/>
      <c r="AW1221" s="291"/>
      <c r="AX1221" s="291"/>
      <c r="AY1221" s="291"/>
      <c r="AZ1221" s="291"/>
      <c r="BA1221" s="291"/>
      <c r="BB1221" s="291"/>
      <c r="BC1221" s="291"/>
      <c r="BD1221" s="291"/>
      <c r="BE1221" s="291"/>
      <c r="BF1221" s="291"/>
      <c r="BG1221" s="291"/>
      <c r="BH1221" s="291"/>
      <c r="BI1221" s="291"/>
      <c r="BJ1221" s="291"/>
      <c r="BK1221" s="291"/>
      <c r="BL1221" s="291"/>
      <c r="BM1221" s="291"/>
      <c r="BN1221" s="291"/>
      <c r="BO1221" s="291"/>
      <c r="BP1221" s="291"/>
      <c r="BQ1221" s="291"/>
      <c r="BR1221" s="291"/>
      <c r="BS1221" s="291"/>
      <c r="BT1221" s="291"/>
      <c r="BU1221" s="291"/>
      <c r="BV1221" s="291"/>
      <c r="BW1221" s="291"/>
      <c r="BX1221" s="291"/>
      <c r="BY1221" s="291"/>
      <c r="BZ1221" s="291"/>
      <c r="CA1221" s="291"/>
      <c r="CB1221" s="291"/>
      <c r="CC1221" s="291"/>
      <c r="CD1221" s="291"/>
      <c r="CE1221" s="291"/>
      <c r="CF1221" s="291"/>
      <c r="CG1221" s="291"/>
      <c r="CH1221" s="291"/>
      <c r="CI1221" s="291"/>
      <c r="CJ1221" s="291"/>
      <c r="CK1221" s="291"/>
      <c r="CL1221" s="291"/>
      <c r="CM1221" s="291"/>
      <c r="CN1221" s="291"/>
      <c r="CO1221" s="291"/>
      <c r="CP1221" s="291"/>
      <c r="CQ1221" s="291"/>
      <c r="CR1221" s="291"/>
      <c r="CS1221" s="291"/>
      <c r="CT1221" s="291"/>
      <c r="CU1221" s="291"/>
      <c r="CV1221" s="291"/>
      <c r="CW1221" s="291"/>
      <c r="CX1221" s="291"/>
      <c r="CY1221" s="291"/>
      <c r="CZ1221" s="291"/>
      <c r="DA1221" s="291"/>
      <c r="DB1221" s="291"/>
      <c r="DC1221" s="291"/>
      <c r="DD1221" s="291"/>
      <c r="DE1221" s="291"/>
      <c r="DF1221" s="291"/>
      <c r="DG1221" s="291"/>
      <c r="DH1221" s="291"/>
      <c r="DI1221" s="291"/>
      <c r="DJ1221" s="291"/>
      <c r="DK1221" s="291"/>
      <c r="DL1221" s="291"/>
      <c r="DM1221" s="291"/>
      <c r="DN1221" s="291"/>
      <c r="DO1221" s="291"/>
      <c r="DP1221" s="291"/>
      <c r="DQ1221" s="291"/>
      <c r="DR1221" s="291"/>
      <c r="DS1221" s="291"/>
      <c r="DT1221" s="291"/>
      <c r="DU1221" s="291"/>
      <c r="DV1221" s="291"/>
      <c r="DW1221" s="291"/>
      <c r="DX1221" s="291"/>
      <c r="DY1221" s="291"/>
      <c r="DZ1221" s="291"/>
      <c r="EA1221" s="291"/>
      <c r="EB1221" s="291"/>
      <c r="EC1221" s="291"/>
      <c r="ED1221" s="291"/>
      <c r="EE1221" s="291"/>
      <c r="EF1221" s="291"/>
      <c r="EG1221" s="291"/>
      <c r="EH1221" s="291"/>
      <c r="EI1221" s="291"/>
      <c r="EJ1221" s="291"/>
      <c r="EK1221" s="291"/>
      <c r="EL1221" s="291"/>
      <c r="EM1221" s="291"/>
      <c r="EN1221" s="291"/>
      <c r="EO1221" s="291"/>
      <c r="EP1221" s="291"/>
      <c r="EQ1221" s="291"/>
      <c r="ER1221" s="291"/>
      <c r="ES1221" s="291"/>
      <c r="ET1221" s="291"/>
      <c r="EU1221" s="291"/>
      <c r="EV1221" s="291"/>
      <c r="EW1221" s="291"/>
      <c r="EX1221" s="291"/>
      <c r="EY1221" s="291"/>
      <c r="EZ1221" s="291"/>
      <c r="FA1221" s="291"/>
    </row>
    <row r="1222" spans="1:157" s="292" customFormat="1" ht="20.25" customHeight="1">
      <c r="A1222" s="291"/>
      <c r="H1222" s="437"/>
      <c r="I1222" s="437"/>
      <c r="J1222" s="437"/>
      <c r="K1222" s="437"/>
      <c r="N1222" s="438"/>
      <c r="O1222" s="291"/>
      <c r="P1222" s="291"/>
      <c r="Q1222" s="291"/>
      <c r="R1222" s="291"/>
      <c r="S1222" s="291"/>
      <c r="T1222" s="291"/>
      <c r="U1222" s="291"/>
      <c r="V1222" s="291"/>
      <c r="W1222" s="291"/>
      <c r="X1222" s="291"/>
      <c r="Y1222" s="291"/>
      <c r="Z1222" s="291"/>
      <c r="AA1222" s="291"/>
      <c r="AB1222" s="291"/>
      <c r="AC1222" s="291"/>
      <c r="AD1222" s="291"/>
      <c r="AE1222" s="291"/>
      <c r="AF1222" s="291"/>
      <c r="AG1222" s="291"/>
      <c r="AH1222" s="291"/>
      <c r="AI1222" s="291"/>
      <c r="AJ1222" s="291"/>
      <c r="AK1222" s="291"/>
      <c r="AL1222" s="291"/>
      <c r="AM1222" s="291"/>
      <c r="AN1222" s="291"/>
      <c r="AO1222" s="291"/>
      <c r="AP1222" s="291"/>
      <c r="AQ1222" s="291"/>
      <c r="AR1222" s="291"/>
      <c r="AS1222" s="291"/>
      <c r="AT1222" s="291"/>
      <c r="AU1222" s="291"/>
      <c r="AV1222" s="291"/>
      <c r="AW1222" s="291"/>
      <c r="AX1222" s="291"/>
      <c r="AY1222" s="291"/>
      <c r="AZ1222" s="291"/>
      <c r="BA1222" s="291"/>
      <c r="BB1222" s="291"/>
      <c r="BC1222" s="291"/>
      <c r="BD1222" s="291"/>
      <c r="BE1222" s="291"/>
      <c r="BF1222" s="291"/>
      <c r="BG1222" s="291"/>
      <c r="BH1222" s="291"/>
      <c r="BI1222" s="291"/>
      <c r="BJ1222" s="291"/>
      <c r="BK1222" s="291"/>
      <c r="BL1222" s="291"/>
      <c r="BM1222" s="291"/>
      <c r="BN1222" s="291"/>
      <c r="BO1222" s="291"/>
      <c r="BP1222" s="291"/>
      <c r="BQ1222" s="291"/>
      <c r="BR1222" s="291"/>
      <c r="BS1222" s="291"/>
      <c r="BT1222" s="291"/>
      <c r="BU1222" s="291"/>
      <c r="BV1222" s="291"/>
      <c r="BW1222" s="291"/>
      <c r="BX1222" s="291"/>
      <c r="BY1222" s="291"/>
      <c r="BZ1222" s="291"/>
      <c r="CA1222" s="291"/>
      <c r="CB1222" s="291"/>
      <c r="CC1222" s="291"/>
      <c r="CD1222" s="291"/>
      <c r="CE1222" s="291"/>
      <c r="CF1222" s="291"/>
      <c r="CG1222" s="291"/>
      <c r="CH1222" s="291"/>
      <c r="CI1222" s="291"/>
      <c r="CJ1222" s="291"/>
      <c r="CK1222" s="291"/>
      <c r="CL1222" s="291"/>
      <c r="CM1222" s="291"/>
      <c r="CN1222" s="291"/>
      <c r="CO1222" s="291"/>
      <c r="CP1222" s="291"/>
      <c r="CQ1222" s="291"/>
      <c r="CR1222" s="291"/>
      <c r="CS1222" s="291"/>
      <c r="CT1222" s="291"/>
      <c r="CU1222" s="291"/>
      <c r="CV1222" s="291"/>
      <c r="CW1222" s="291"/>
      <c r="CX1222" s="291"/>
      <c r="CY1222" s="291"/>
      <c r="CZ1222" s="291"/>
      <c r="DA1222" s="291"/>
      <c r="DB1222" s="291"/>
      <c r="DC1222" s="291"/>
      <c r="DD1222" s="291"/>
      <c r="DE1222" s="291"/>
      <c r="DF1222" s="291"/>
      <c r="DG1222" s="291"/>
      <c r="DH1222" s="291"/>
      <c r="DI1222" s="291"/>
      <c r="DJ1222" s="291"/>
      <c r="DK1222" s="291"/>
      <c r="DL1222" s="291"/>
      <c r="DM1222" s="291"/>
      <c r="DN1222" s="291"/>
      <c r="DO1222" s="291"/>
      <c r="DP1222" s="291"/>
      <c r="DQ1222" s="291"/>
      <c r="DR1222" s="291"/>
      <c r="DS1222" s="291"/>
      <c r="DT1222" s="291"/>
      <c r="DU1222" s="291"/>
      <c r="DV1222" s="291"/>
      <c r="DW1222" s="291"/>
      <c r="DX1222" s="291"/>
      <c r="DY1222" s="291"/>
      <c r="DZ1222" s="291"/>
      <c r="EA1222" s="291"/>
      <c r="EB1222" s="291"/>
      <c r="EC1222" s="291"/>
      <c r="ED1222" s="291"/>
      <c r="EE1222" s="291"/>
      <c r="EF1222" s="291"/>
      <c r="EG1222" s="291"/>
      <c r="EH1222" s="291"/>
      <c r="EI1222" s="291"/>
      <c r="EJ1222" s="291"/>
      <c r="EK1222" s="291"/>
      <c r="EL1222" s="291"/>
      <c r="EM1222" s="291"/>
      <c r="EN1222" s="291"/>
      <c r="EO1222" s="291"/>
      <c r="EP1222" s="291"/>
      <c r="EQ1222" s="291"/>
      <c r="ER1222" s="291"/>
      <c r="ES1222" s="291"/>
      <c r="ET1222" s="291"/>
      <c r="EU1222" s="291"/>
      <c r="EV1222" s="291"/>
      <c r="EW1222" s="291"/>
      <c r="EX1222" s="291"/>
      <c r="EY1222" s="291"/>
      <c r="EZ1222" s="291"/>
      <c r="FA1222" s="291"/>
    </row>
    <row r="1223" spans="1:157" s="292" customFormat="1" ht="20.25" customHeight="1">
      <c r="A1223" s="291"/>
      <c r="H1223" s="437"/>
      <c r="I1223" s="437"/>
      <c r="J1223" s="437"/>
      <c r="K1223" s="437"/>
      <c r="N1223" s="438"/>
      <c r="O1223" s="291"/>
      <c r="P1223" s="291"/>
      <c r="Q1223" s="291"/>
      <c r="R1223" s="291"/>
      <c r="S1223" s="291"/>
      <c r="T1223" s="291"/>
      <c r="U1223" s="291"/>
      <c r="V1223" s="291"/>
      <c r="W1223" s="291"/>
      <c r="X1223" s="291"/>
      <c r="Y1223" s="291"/>
      <c r="Z1223" s="291"/>
      <c r="AA1223" s="291"/>
      <c r="AB1223" s="291"/>
      <c r="AC1223" s="291"/>
      <c r="AD1223" s="291"/>
      <c r="AE1223" s="291"/>
      <c r="AF1223" s="291"/>
      <c r="AG1223" s="291"/>
      <c r="AH1223" s="291"/>
      <c r="AI1223" s="291"/>
      <c r="AJ1223" s="291"/>
      <c r="AK1223" s="291"/>
      <c r="AL1223" s="291"/>
      <c r="AM1223" s="291"/>
      <c r="AN1223" s="291"/>
      <c r="AO1223" s="291"/>
      <c r="AP1223" s="291"/>
      <c r="AQ1223" s="291"/>
      <c r="AR1223" s="291"/>
      <c r="AS1223" s="291"/>
      <c r="AT1223" s="291"/>
      <c r="AU1223" s="291"/>
      <c r="AV1223" s="291"/>
      <c r="AW1223" s="291"/>
      <c r="AX1223" s="291"/>
      <c r="AY1223" s="291"/>
      <c r="AZ1223" s="291"/>
      <c r="BA1223" s="291"/>
      <c r="BB1223" s="291"/>
      <c r="BC1223" s="291"/>
      <c r="BD1223" s="291"/>
      <c r="BE1223" s="291"/>
      <c r="BF1223" s="291"/>
      <c r="BG1223" s="291"/>
      <c r="BH1223" s="291"/>
      <c r="BI1223" s="291"/>
      <c r="BJ1223" s="291"/>
      <c r="BK1223" s="291"/>
      <c r="BL1223" s="291"/>
      <c r="BM1223" s="291"/>
      <c r="BN1223" s="291"/>
      <c r="BO1223" s="291"/>
      <c r="BP1223" s="291"/>
      <c r="BQ1223" s="291"/>
      <c r="BR1223" s="291"/>
      <c r="BS1223" s="291"/>
      <c r="BT1223" s="291"/>
      <c r="BU1223" s="291"/>
      <c r="BV1223" s="291"/>
      <c r="BW1223" s="291"/>
      <c r="BX1223" s="291"/>
      <c r="BY1223" s="291"/>
      <c r="BZ1223" s="291"/>
      <c r="CA1223" s="291"/>
      <c r="CB1223" s="291"/>
      <c r="CC1223" s="291"/>
      <c r="CD1223" s="291"/>
      <c r="CE1223" s="291"/>
      <c r="CF1223" s="291"/>
      <c r="CG1223" s="291"/>
      <c r="CH1223" s="291"/>
      <c r="CI1223" s="291"/>
      <c r="CJ1223" s="291"/>
      <c r="CK1223" s="291"/>
      <c r="CL1223" s="291"/>
      <c r="CM1223" s="291"/>
      <c r="CN1223" s="291"/>
      <c r="CO1223" s="291"/>
      <c r="CP1223" s="291"/>
      <c r="CQ1223" s="291"/>
      <c r="CR1223" s="291"/>
      <c r="CS1223" s="291"/>
      <c r="CT1223" s="291"/>
      <c r="CU1223" s="291"/>
      <c r="CV1223" s="291"/>
      <c r="CW1223" s="291"/>
      <c r="CX1223" s="291"/>
      <c r="CY1223" s="291"/>
      <c r="CZ1223" s="291"/>
      <c r="DA1223" s="291"/>
      <c r="DB1223" s="291"/>
      <c r="DC1223" s="291"/>
      <c r="DD1223" s="291"/>
      <c r="DE1223" s="291"/>
      <c r="DF1223" s="291"/>
      <c r="DG1223" s="291"/>
      <c r="DH1223" s="291"/>
      <c r="DI1223" s="291"/>
      <c r="DJ1223" s="291"/>
      <c r="DK1223" s="291"/>
      <c r="DL1223" s="291"/>
      <c r="DM1223" s="291"/>
      <c r="DN1223" s="291"/>
      <c r="DO1223" s="291"/>
      <c r="DP1223" s="291"/>
      <c r="DQ1223" s="291"/>
      <c r="DR1223" s="291"/>
      <c r="DS1223" s="291"/>
      <c r="DT1223" s="291"/>
      <c r="DU1223" s="291"/>
      <c r="DV1223" s="291"/>
      <c r="DW1223" s="291"/>
      <c r="DX1223" s="291"/>
      <c r="DY1223" s="291"/>
      <c r="DZ1223" s="291"/>
      <c r="EA1223" s="291"/>
      <c r="EB1223" s="291"/>
      <c r="EC1223" s="291"/>
      <c r="ED1223" s="291"/>
      <c r="EE1223" s="291"/>
      <c r="EF1223" s="291"/>
      <c r="EG1223" s="291"/>
      <c r="EH1223" s="291"/>
      <c r="EI1223" s="291"/>
      <c r="EJ1223" s="291"/>
      <c r="EK1223" s="291"/>
      <c r="EL1223" s="291"/>
      <c r="EM1223" s="291"/>
      <c r="EN1223" s="291"/>
      <c r="EO1223" s="291"/>
      <c r="EP1223" s="291"/>
      <c r="EQ1223" s="291"/>
      <c r="ER1223" s="291"/>
      <c r="ES1223" s="291"/>
      <c r="ET1223" s="291"/>
      <c r="EU1223" s="291"/>
      <c r="EV1223" s="291"/>
      <c r="EW1223" s="291"/>
      <c r="EX1223" s="291"/>
      <c r="EY1223" s="291"/>
      <c r="EZ1223" s="291"/>
      <c r="FA1223" s="291"/>
    </row>
    <row r="1224" spans="1:157" s="292" customFormat="1" ht="20.25" customHeight="1">
      <c r="A1224" s="291"/>
      <c r="H1224" s="437"/>
      <c r="I1224" s="437"/>
      <c r="J1224" s="437"/>
      <c r="K1224" s="437"/>
      <c r="N1224" s="438"/>
      <c r="O1224" s="291"/>
      <c r="P1224" s="291"/>
      <c r="Q1224" s="291"/>
      <c r="R1224" s="291"/>
      <c r="S1224" s="291"/>
      <c r="T1224" s="291"/>
      <c r="U1224" s="291"/>
      <c r="V1224" s="291"/>
      <c r="W1224" s="291"/>
      <c r="X1224" s="291"/>
      <c r="Y1224" s="291"/>
      <c r="Z1224" s="291"/>
      <c r="AA1224" s="291"/>
      <c r="AB1224" s="291"/>
      <c r="AC1224" s="291"/>
      <c r="AD1224" s="291"/>
      <c r="AE1224" s="291"/>
      <c r="AF1224" s="291"/>
      <c r="AG1224" s="291"/>
      <c r="AH1224" s="291"/>
      <c r="AI1224" s="291"/>
      <c r="AJ1224" s="291"/>
      <c r="AK1224" s="291"/>
      <c r="AL1224" s="291"/>
      <c r="AM1224" s="291"/>
      <c r="AN1224" s="291"/>
      <c r="AO1224" s="291"/>
      <c r="AP1224" s="291"/>
      <c r="AQ1224" s="291"/>
      <c r="AR1224" s="291"/>
      <c r="AS1224" s="291"/>
      <c r="AT1224" s="291"/>
      <c r="AU1224" s="291"/>
      <c r="AV1224" s="291"/>
      <c r="AW1224" s="291"/>
      <c r="AX1224" s="291"/>
      <c r="AY1224" s="291"/>
      <c r="AZ1224" s="291"/>
      <c r="BA1224" s="291"/>
      <c r="BB1224" s="291"/>
      <c r="BC1224" s="291"/>
      <c r="BD1224" s="291"/>
      <c r="BE1224" s="291"/>
      <c r="BF1224" s="291"/>
      <c r="BG1224" s="291"/>
      <c r="BH1224" s="291"/>
      <c r="BI1224" s="291"/>
      <c r="BJ1224" s="291"/>
      <c r="BK1224" s="291"/>
      <c r="BL1224" s="291"/>
      <c r="BM1224" s="291"/>
      <c r="BN1224" s="291"/>
      <c r="BO1224" s="291"/>
      <c r="BP1224" s="291"/>
      <c r="BQ1224" s="291"/>
      <c r="BR1224" s="291"/>
      <c r="BS1224" s="291"/>
      <c r="BT1224" s="291"/>
      <c r="BU1224" s="291"/>
      <c r="BV1224" s="291"/>
      <c r="BW1224" s="291"/>
      <c r="BX1224" s="291"/>
      <c r="BY1224" s="291"/>
      <c r="BZ1224" s="291"/>
      <c r="CA1224" s="291"/>
      <c r="CB1224" s="291"/>
      <c r="CC1224" s="291"/>
      <c r="CD1224" s="291"/>
      <c r="CE1224" s="291"/>
      <c r="CF1224" s="291"/>
      <c r="CG1224" s="291"/>
      <c r="CH1224" s="291"/>
      <c r="CI1224" s="291"/>
      <c r="CJ1224" s="291"/>
      <c r="CK1224" s="291"/>
      <c r="CL1224" s="291"/>
      <c r="CM1224" s="291"/>
      <c r="CN1224" s="291"/>
      <c r="CO1224" s="291"/>
      <c r="CP1224" s="291"/>
      <c r="CQ1224" s="291"/>
      <c r="CR1224" s="291"/>
      <c r="CS1224" s="291"/>
      <c r="CT1224" s="291"/>
      <c r="CU1224" s="291"/>
      <c r="CV1224" s="291"/>
      <c r="CW1224" s="291"/>
      <c r="CX1224" s="291"/>
      <c r="CY1224" s="291"/>
      <c r="CZ1224" s="291"/>
      <c r="DA1224" s="291"/>
      <c r="DB1224" s="291"/>
      <c r="DC1224" s="291"/>
      <c r="DD1224" s="291"/>
      <c r="DE1224" s="291"/>
      <c r="DF1224" s="291"/>
      <c r="DG1224" s="291"/>
      <c r="DH1224" s="291"/>
      <c r="DI1224" s="291"/>
      <c r="DJ1224" s="291"/>
      <c r="DK1224" s="291"/>
      <c r="DL1224" s="291"/>
      <c r="DM1224" s="291"/>
      <c r="DN1224" s="291"/>
      <c r="DO1224" s="291"/>
      <c r="DP1224" s="291"/>
      <c r="DQ1224" s="291"/>
      <c r="DR1224" s="291"/>
      <c r="DS1224" s="291"/>
      <c r="DT1224" s="291"/>
      <c r="DU1224" s="291"/>
      <c r="DV1224" s="291"/>
      <c r="DW1224" s="291"/>
      <c r="DX1224" s="291"/>
      <c r="DY1224" s="291"/>
      <c r="DZ1224" s="291"/>
      <c r="EA1224" s="291"/>
      <c r="EB1224" s="291"/>
      <c r="EC1224" s="291"/>
      <c r="ED1224" s="291"/>
      <c r="EE1224" s="291"/>
      <c r="EF1224" s="291"/>
      <c r="EG1224" s="291"/>
      <c r="EH1224" s="291"/>
      <c r="EI1224" s="291"/>
      <c r="EJ1224" s="291"/>
      <c r="EK1224" s="291"/>
      <c r="EL1224" s="291"/>
      <c r="EM1224" s="291"/>
      <c r="EN1224" s="291"/>
      <c r="EO1224" s="291"/>
      <c r="EP1224" s="291"/>
      <c r="EQ1224" s="291"/>
      <c r="ER1224" s="291"/>
      <c r="ES1224" s="291"/>
      <c r="ET1224" s="291"/>
      <c r="EU1224" s="291"/>
      <c r="EV1224" s="291"/>
      <c r="EW1224" s="291"/>
      <c r="EX1224" s="291"/>
      <c r="EY1224" s="291"/>
      <c r="EZ1224" s="291"/>
      <c r="FA1224" s="291"/>
    </row>
    <row r="1225" spans="1:157" s="292" customFormat="1" ht="20.25" customHeight="1">
      <c r="A1225" s="291"/>
      <c r="H1225" s="437"/>
      <c r="I1225" s="437"/>
      <c r="J1225" s="437"/>
      <c r="K1225" s="437"/>
      <c r="N1225" s="438"/>
      <c r="O1225" s="291"/>
      <c r="P1225" s="291"/>
      <c r="Q1225" s="291"/>
      <c r="R1225" s="291"/>
      <c r="S1225" s="291"/>
      <c r="T1225" s="291"/>
      <c r="U1225" s="291"/>
      <c r="V1225" s="291"/>
      <c r="W1225" s="291"/>
      <c r="X1225" s="291"/>
      <c r="Y1225" s="291"/>
      <c r="Z1225" s="291"/>
      <c r="AA1225" s="291"/>
      <c r="AB1225" s="291"/>
      <c r="AC1225" s="291"/>
      <c r="AD1225" s="291"/>
      <c r="AE1225" s="291"/>
      <c r="AF1225" s="291"/>
      <c r="AG1225" s="291"/>
      <c r="AH1225" s="291"/>
      <c r="AI1225" s="291"/>
      <c r="AJ1225" s="291"/>
      <c r="AK1225" s="291"/>
      <c r="AL1225" s="291"/>
      <c r="AM1225" s="291"/>
      <c r="AN1225" s="291"/>
      <c r="AO1225" s="291"/>
      <c r="AP1225" s="291"/>
      <c r="AQ1225" s="291"/>
      <c r="AR1225" s="291"/>
      <c r="AS1225" s="291"/>
      <c r="AT1225" s="291"/>
      <c r="AU1225" s="291"/>
      <c r="AV1225" s="291"/>
      <c r="AW1225" s="291"/>
      <c r="AX1225" s="291"/>
      <c r="AY1225" s="291"/>
      <c r="AZ1225" s="291"/>
      <c r="BA1225" s="291"/>
      <c r="BB1225" s="291"/>
      <c r="BC1225" s="291"/>
      <c r="BD1225" s="291"/>
      <c r="BE1225" s="291"/>
      <c r="BF1225" s="291"/>
      <c r="BG1225" s="291"/>
      <c r="BH1225" s="291"/>
      <c r="BI1225" s="291"/>
      <c r="BJ1225" s="291"/>
      <c r="BK1225" s="291"/>
      <c r="BL1225" s="291"/>
      <c r="BM1225" s="291"/>
      <c r="BN1225" s="291"/>
      <c r="BO1225" s="291"/>
      <c r="BP1225" s="291"/>
      <c r="BQ1225" s="291"/>
      <c r="BR1225" s="291"/>
      <c r="BS1225" s="291"/>
      <c r="BT1225" s="291"/>
      <c r="BU1225" s="291"/>
      <c r="BV1225" s="291"/>
      <c r="BW1225" s="291"/>
      <c r="BX1225" s="291"/>
      <c r="BY1225" s="291"/>
      <c r="BZ1225" s="291"/>
      <c r="CA1225" s="291"/>
      <c r="CB1225" s="291"/>
      <c r="CC1225" s="291"/>
      <c r="CD1225" s="291"/>
      <c r="CE1225" s="291"/>
      <c r="CF1225" s="291"/>
      <c r="CG1225" s="291"/>
      <c r="CH1225" s="291"/>
      <c r="CI1225" s="291"/>
      <c r="CJ1225" s="291"/>
      <c r="CK1225" s="291"/>
      <c r="CL1225" s="291"/>
      <c r="CM1225" s="291"/>
      <c r="CN1225" s="291"/>
      <c r="CO1225" s="291"/>
      <c r="CP1225" s="291"/>
      <c r="CQ1225" s="291"/>
      <c r="CR1225" s="291"/>
      <c r="CS1225" s="291"/>
      <c r="CT1225" s="291"/>
      <c r="CU1225" s="291"/>
      <c r="CV1225" s="291"/>
      <c r="CW1225" s="291"/>
      <c r="CX1225" s="291"/>
      <c r="CY1225" s="291"/>
      <c r="CZ1225" s="291"/>
      <c r="DA1225" s="291"/>
      <c r="DB1225" s="291"/>
      <c r="DC1225" s="291"/>
      <c r="DD1225" s="291"/>
      <c r="DE1225" s="291"/>
      <c r="DF1225" s="291"/>
      <c r="DG1225" s="291"/>
      <c r="DH1225" s="291"/>
      <c r="DI1225" s="291"/>
      <c r="DJ1225" s="291"/>
      <c r="DK1225" s="291"/>
      <c r="DL1225" s="291"/>
      <c r="DM1225" s="291"/>
      <c r="DN1225" s="291"/>
      <c r="DO1225" s="291"/>
      <c r="DP1225" s="291"/>
      <c r="DQ1225" s="291"/>
      <c r="DR1225" s="291"/>
      <c r="DS1225" s="291"/>
      <c r="DT1225" s="291"/>
      <c r="DU1225" s="291"/>
      <c r="DV1225" s="291"/>
      <c r="DW1225" s="291"/>
      <c r="DX1225" s="291"/>
      <c r="DY1225" s="291"/>
      <c r="DZ1225" s="291"/>
      <c r="EA1225" s="291"/>
      <c r="EB1225" s="291"/>
      <c r="EC1225" s="291"/>
      <c r="ED1225" s="291"/>
      <c r="EE1225" s="291"/>
      <c r="EF1225" s="291"/>
      <c r="EG1225" s="291"/>
      <c r="EH1225" s="291"/>
      <c r="EI1225" s="291"/>
      <c r="EJ1225" s="291"/>
      <c r="EK1225" s="291"/>
      <c r="EL1225" s="291"/>
      <c r="EM1225" s="291"/>
      <c r="EN1225" s="291"/>
      <c r="EO1225" s="291"/>
      <c r="EP1225" s="291"/>
      <c r="EQ1225" s="291"/>
      <c r="ER1225" s="291"/>
      <c r="ES1225" s="291"/>
      <c r="ET1225" s="291"/>
      <c r="EU1225" s="291"/>
      <c r="EV1225" s="291"/>
      <c r="EW1225" s="291"/>
      <c r="EX1225" s="291"/>
      <c r="EY1225" s="291"/>
      <c r="EZ1225" s="291"/>
      <c r="FA1225" s="291"/>
    </row>
    <row r="1226" spans="1:157" s="292" customFormat="1" ht="20.25" customHeight="1">
      <c r="A1226" s="291"/>
      <c r="H1226" s="437"/>
      <c r="I1226" s="437"/>
      <c r="J1226" s="437"/>
      <c r="K1226" s="437"/>
      <c r="N1226" s="438"/>
      <c r="O1226" s="291"/>
      <c r="P1226" s="291"/>
      <c r="Q1226" s="291"/>
      <c r="R1226" s="291"/>
      <c r="S1226" s="291"/>
      <c r="T1226" s="291"/>
      <c r="U1226" s="291"/>
      <c r="V1226" s="291"/>
      <c r="W1226" s="291"/>
      <c r="X1226" s="291"/>
      <c r="Y1226" s="291"/>
      <c r="Z1226" s="291"/>
      <c r="AA1226" s="291"/>
      <c r="AB1226" s="291"/>
      <c r="AC1226" s="291"/>
      <c r="AD1226" s="291"/>
      <c r="AE1226" s="291"/>
      <c r="AF1226" s="291"/>
      <c r="AG1226" s="291"/>
      <c r="AH1226" s="291"/>
      <c r="AI1226" s="291"/>
      <c r="AJ1226" s="291"/>
      <c r="AK1226" s="291"/>
      <c r="AL1226" s="291"/>
      <c r="AM1226" s="291"/>
      <c r="AN1226" s="291"/>
      <c r="AO1226" s="291"/>
      <c r="AP1226" s="291"/>
      <c r="AQ1226" s="291"/>
      <c r="AR1226" s="291"/>
      <c r="AS1226" s="291"/>
      <c r="AT1226" s="291"/>
      <c r="AU1226" s="291"/>
      <c r="AV1226" s="291"/>
      <c r="AW1226" s="291"/>
      <c r="AX1226" s="291"/>
      <c r="AY1226" s="291"/>
      <c r="AZ1226" s="291"/>
      <c r="BA1226" s="291"/>
      <c r="BB1226" s="291"/>
      <c r="BC1226" s="291"/>
      <c r="BD1226" s="291"/>
      <c r="BE1226" s="291"/>
      <c r="BF1226" s="291"/>
      <c r="BG1226" s="291"/>
      <c r="BH1226" s="291"/>
      <c r="BI1226" s="291"/>
      <c r="BJ1226" s="291"/>
      <c r="BK1226" s="291"/>
      <c r="BL1226" s="291"/>
      <c r="BM1226" s="291"/>
      <c r="BN1226" s="291"/>
      <c r="BO1226" s="291"/>
      <c r="BP1226" s="291"/>
      <c r="BQ1226" s="291"/>
      <c r="BR1226" s="291"/>
      <c r="BS1226" s="291"/>
      <c r="BT1226" s="291"/>
      <c r="BU1226" s="291"/>
      <c r="BV1226" s="291"/>
      <c r="BW1226" s="291"/>
      <c r="BX1226" s="291"/>
      <c r="BY1226" s="291"/>
      <c r="BZ1226" s="291"/>
      <c r="CA1226" s="291"/>
      <c r="CB1226" s="291"/>
      <c r="CC1226" s="291"/>
      <c r="CD1226" s="291"/>
      <c r="CE1226" s="291"/>
      <c r="CF1226" s="291"/>
      <c r="CG1226" s="291"/>
      <c r="CH1226" s="291"/>
      <c r="CI1226" s="291"/>
      <c r="CJ1226" s="291"/>
      <c r="CK1226" s="291"/>
      <c r="CL1226" s="291"/>
      <c r="CM1226" s="291"/>
      <c r="CN1226" s="291"/>
      <c r="CO1226" s="291"/>
      <c r="CP1226" s="291"/>
      <c r="CQ1226" s="291"/>
      <c r="CR1226" s="291"/>
      <c r="CS1226" s="291"/>
      <c r="CT1226" s="291"/>
      <c r="CU1226" s="291"/>
      <c r="CV1226" s="291"/>
      <c r="CW1226" s="291"/>
      <c r="CX1226" s="291"/>
      <c r="CY1226" s="291"/>
      <c r="CZ1226" s="291"/>
      <c r="DA1226" s="291"/>
      <c r="DB1226" s="291"/>
      <c r="DC1226" s="291"/>
      <c r="DD1226" s="291"/>
      <c r="DE1226" s="291"/>
      <c r="DF1226" s="291"/>
      <c r="DG1226" s="291"/>
      <c r="DH1226" s="291"/>
      <c r="DI1226" s="291"/>
      <c r="DJ1226" s="291"/>
      <c r="DK1226" s="291"/>
      <c r="DL1226" s="291"/>
      <c r="DM1226" s="291"/>
      <c r="DN1226" s="291"/>
      <c r="DO1226" s="291"/>
      <c r="DP1226" s="291"/>
      <c r="DQ1226" s="291"/>
      <c r="DR1226" s="291"/>
      <c r="DS1226" s="291"/>
      <c r="DT1226" s="291"/>
      <c r="DU1226" s="291"/>
      <c r="DV1226" s="291"/>
      <c r="DW1226" s="291"/>
      <c r="DX1226" s="291"/>
      <c r="DY1226" s="291"/>
      <c r="DZ1226" s="291"/>
      <c r="EA1226" s="291"/>
      <c r="EB1226" s="291"/>
      <c r="EC1226" s="291"/>
      <c r="ED1226" s="291"/>
      <c r="EE1226" s="291"/>
      <c r="EF1226" s="291"/>
      <c r="EG1226" s="291"/>
      <c r="EH1226" s="291"/>
      <c r="EI1226" s="291"/>
      <c r="EJ1226" s="291"/>
      <c r="EK1226" s="291"/>
      <c r="EL1226" s="291"/>
      <c r="EM1226" s="291"/>
      <c r="EN1226" s="291"/>
      <c r="EO1226" s="291"/>
      <c r="EP1226" s="291"/>
      <c r="EQ1226" s="291"/>
      <c r="ER1226" s="291"/>
      <c r="ES1226" s="291"/>
      <c r="ET1226" s="291"/>
      <c r="EU1226" s="291"/>
      <c r="EV1226" s="291"/>
      <c r="EW1226" s="291"/>
      <c r="EX1226" s="291"/>
      <c r="EY1226" s="291"/>
      <c r="EZ1226" s="291"/>
      <c r="FA1226" s="291"/>
    </row>
    <row r="1227" spans="1:157" s="292" customFormat="1" ht="20.25" customHeight="1">
      <c r="A1227" s="291"/>
      <c r="H1227" s="437"/>
      <c r="I1227" s="437"/>
      <c r="J1227" s="437"/>
      <c r="K1227" s="437"/>
      <c r="N1227" s="438"/>
      <c r="O1227" s="291"/>
      <c r="P1227" s="291"/>
      <c r="Q1227" s="291"/>
      <c r="R1227" s="291"/>
      <c r="S1227" s="291"/>
      <c r="T1227" s="291"/>
      <c r="U1227" s="291"/>
      <c r="V1227" s="291"/>
      <c r="W1227" s="291"/>
      <c r="X1227" s="291"/>
      <c r="Y1227" s="291"/>
      <c r="Z1227" s="291"/>
      <c r="AA1227" s="291"/>
      <c r="AB1227" s="291"/>
      <c r="AC1227" s="291"/>
      <c r="AD1227" s="291"/>
      <c r="AE1227" s="291"/>
      <c r="AF1227" s="291"/>
      <c r="AG1227" s="291"/>
      <c r="AH1227" s="291"/>
      <c r="AI1227" s="291"/>
      <c r="AJ1227" s="291"/>
      <c r="AK1227" s="291"/>
      <c r="AL1227" s="291"/>
      <c r="AM1227" s="291"/>
      <c r="AN1227" s="291"/>
      <c r="AO1227" s="291"/>
      <c r="AP1227" s="291"/>
      <c r="AQ1227" s="291"/>
      <c r="AR1227" s="291"/>
      <c r="AS1227" s="291"/>
      <c r="AT1227" s="291"/>
      <c r="AU1227" s="291"/>
      <c r="AV1227" s="291"/>
      <c r="AW1227" s="291"/>
      <c r="AX1227" s="291"/>
      <c r="AY1227" s="291"/>
      <c r="AZ1227" s="291"/>
      <c r="BA1227" s="291"/>
      <c r="BB1227" s="291"/>
      <c r="BC1227" s="291"/>
      <c r="BD1227" s="291"/>
      <c r="BE1227" s="291"/>
      <c r="BF1227" s="291"/>
      <c r="BG1227" s="291"/>
      <c r="BH1227" s="291"/>
      <c r="BI1227" s="291"/>
      <c r="BJ1227" s="291"/>
      <c r="BK1227" s="291"/>
      <c r="BL1227" s="291"/>
      <c r="BM1227" s="291"/>
      <c r="BN1227" s="291"/>
      <c r="BO1227" s="291"/>
      <c r="BP1227" s="291"/>
      <c r="BQ1227" s="291"/>
      <c r="BR1227" s="291"/>
      <c r="BS1227" s="291"/>
      <c r="BT1227" s="291"/>
      <c r="BU1227" s="291"/>
      <c r="BV1227" s="291"/>
      <c r="BW1227" s="291"/>
      <c r="BX1227" s="291"/>
      <c r="BY1227" s="291"/>
      <c r="BZ1227" s="291"/>
      <c r="CA1227" s="291"/>
      <c r="CB1227" s="291"/>
      <c r="CC1227" s="291"/>
      <c r="CD1227" s="291"/>
      <c r="CE1227" s="291"/>
      <c r="CF1227" s="291"/>
      <c r="CG1227" s="291"/>
      <c r="CH1227" s="291"/>
      <c r="CI1227" s="291"/>
      <c r="CJ1227" s="291"/>
      <c r="CK1227" s="291"/>
      <c r="CL1227" s="291"/>
      <c r="CM1227" s="291"/>
      <c r="CN1227" s="291"/>
      <c r="CO1227" s="291"/>
      <c r="CP1227" s="291"/>
      <c r="CQ1227" s="291"/>
      <c r="CR1227" s="291"/>
      <c r="CS1227" s="291"/>
      <c r="CT1227" s="291"/>
      <c r="CU1227" s="291"/>
      <c r="CV1227" s="291"/>
      <c r="CW1227" s="291"/>
      <c r="CX1227" s="291"/>
      <c r="CY1227" s="291"/>
      <c r="CZ1227" s="291"/>
      <c r="DA1227" s="291"/>
      <c r="DB1227" s="291"/>
      <c r="DC1227" s="291"/>
      <c r="DD1227" s="291"/>
      <c r="DE1227" s="291"/>
      <c r="DF1227" s="291"/>
      <c r="DG1227" s="291"/>
      <c r="DH1227" s="291"/>
      <c r="DI1227" s="291"/>
      <c r="DJ1227" s="291"/>
      <c r="DK1227" s="291"/>
      <c r="DL1227" s="291"/>
      <c r="DM1227" s="291"/>
      <c r="DN1227" s="291"/>
      <c r="DO1227" s="291"/>
      <c r="DP1227" s="291"/>
      <c r="DQ1227" s="291"/>
      <c r="DR1227" s="291"/>
      <c r="DS1227" s="291"/>
      <c r="DT1227" s="291"/>
      <c r="DU1227" s="291"/>
      <c r="DV1227" s="291"/>
      <c r="DW1227" s="291"/>
      <c r="DX1227" s="291"/>
      <c r="DY1227" s="291"/>
      <c r="DZ1227" s="291"/>
      <c r="EA1227" s="291"/>
      <c r="EB1227" s="291"/>
      <c r="EC1227" s="291"/>
      <c r="ED1227" s="291"/>
      <c r="EE1227" s="291"/>
      <c r="EF1227" s="291"/>
      <c r="EG1227" s="291"/>
      <c r="EH1227" s="291"/>
      <c r="EI1227" s="291"/>
      <c r="EJ1227" s="291"/>
      <c r="EK1227" s="291"/>
      <c r="EL1227" s="291"/>
      <c r="EM1227" s="291"/>
      <c r="EN1227" s="291"/>
      <c r="EO1227" s="291"/>
      <c r="EP1227" s="291"/>
      <c r="EQ1227" s="291"/>
      <c r="ER1227" s="291"/>
      <c r="ES1227" s="291"/>
      <c r="ET1227" s="291"/>
      <c r="EU1227" s="291"/>
      <c r="EV1227" s="291"/>
      <c r="EW1227" s="291"/>
      <c r="EX1227" s="291"/>
      <c r="EY1227" s="291"/>
      <c r="EZ1227" s="291"/>
      <c r="FA1227" s="291"/>
    </row>
    <row r="1228" spans="1:157" s="292" customFormat="1" ht="20.25" customHeight="1">
      <c r="A1228" s="291"/>
      <c r="H1228" s="437"/>
      <c r="I1228" s="437"/>
      <c r="J1228" s="437"/>
      <c r="K1228" s="437"/>
      <c r="N1228" s="438"/>
      <c r="O1228" s="291"/>
      <c r="P1228" s="291"/>
      <c r="Q1228" s="291"/>
      <c r="R1228" s="291"/>
      <c r="S1228" s="291"/>
      <c r="T1228" s="291"/>
      <c r="U1228" s="291"/>
      <c r="V1228" s="291"/>
      <c r="W1228" s="291"/>
      <c r="X1228" s="291"/>
      <c r="Y1228" s="291"/>
      <c r="Z1228" s="291"/>
      <c r="AA1228" s="291"/>
      <c r="AB1228" s="291"/>
      <c r="AC1228" s="291"/>
      <c r="AD1228" s="291"/>
      <c r="AE1228" s="291"/>
      <c r="AF1228" s="291"/>
      <c r="AG1228" s="291"/>
      <c r="AH1228" s="291"/>
      <c r="AI1228" s="291"/>
      <c r="AJ1228" s="291"/>
      <c r="AK1228" s="291"/>
      <c r="AL1228" s="291"/>
      <c r="AM1228" s="291"/>
      <c r="AN1228" s="291"/>
      <c r="AO1228" s="291"/>
      <c r="AP1228" s="291"/>
      <c r="AQ1228" s="291"/>
      <c r="AR1228" s="291"/>
      <c r="AS1228" s="291"/>
      <c r="AT1228" s="291"/>
      <c r="AU1228" s="291"/>
      <c r="AV1228" s="291"/>
      <c r="AW1228" s="291"/>
      <c r="AX1228" s="291"/>
      <c r="AY1228" s="291"/>
      <c r="AZ1228" s="291"/>
      <c r="BA1228" s="291"/>
      <c r="BB1228" s="291"/>
      <c r="BC1228" s="291"/>
      <c r="BD1228" s="291"/>
      <c r="BE1228" s="291"/>
      <c r="BF1228" s="291"/>
      <c r="BG1228" s="291"/>
      <c r="BH1228" s="291"/>
      <c r="BI1228" s="291"/>
      <c r="BJ1228" s="291"/>
      <c r="BK1228" s="291"/>
      <c r="BL1228" s="291"/>
      <c r="BM1228" s="291"/>
      <c r="BN1228" s="291"/>
      <c r="BO1228" s="291"/>
      <c r="BP1228" s="291"/>
      <c r="BQ1228" s="291"/>
      <c r="BR1228" s="291"/>
      <c r="BS1228" s="291"/>
      <c r="BT1228" s="291"/>
      <c r="BU1228" s="291"/>
      <c r="BV1228" s="291"/>
      <c r="BW1228" s="291"/>
      <c r="BX1228" s="291"/>
      <c r="BY1228" s="291"/>
      <c r="BZ1228" s="291"/>
      <c r="CA1228" s="291"/>
      <c r="CB1228" s="291"/>
      <c r="CC1228" s="291"/>
      <c r="CD1228" s="291"/>
      <c r="CE1228" s="291"/>
      <c r="CF1228" s="291"/>
      <c r="CG1228" s="291"/>
      <c r="CH1228" s="291"/>
      <c r="CI1228" s="291"/>
      <c r="CJ1228" s="291"/>
      <c r="CK1228" s="291"/>
      <c r="CL1228" s="291"/>
      <c r="CM1228" s="291"/>
      <c r="CN1228" s="291"/>
      <c r="CO1228" s="291"/>
      <c r="CP1228" s="291"/>
      <c r="CQ1228" s="291"/>
      <c r="CR1228" s="291"/>
      <c r="CS1228" s="291"/>
      <c r="CT1228" s="291"/>
      <c r="CU1228" s="291"/>
      <c r="CV1228" s="291"/>
      <c r="CW1228" s="291"/>
      <c r="CX1228" s="291"/>
      <c r="CY1228" s="291"/>
      <c r="CZ1228" s="291"/>
      <c r="DA1228" s="291"/>
      <c r="DB1228" s="291"/>
      <c r="DC1228" s="291"/>
      <c r="DD1228" s="291"/>
      <c r="DE1228" s="291"/>
      <c r="DF1228" s="291"/>
      <c r="DG1228" s="291"/>
      <c r="DH1228" s="291"/>
      <c r="DI1228" s="291"/>
      <c r="DJ1228" s="291"/>
      <c r="DK1228" s="291"/>
      <c r="DL1228" s="291"/>
      <c r="DM1228" s="291"/>
      <c r="DN1228" s="291"/>
      <c r="DO1228" s="291"/>
      <c r="DP1228" s="291"/>
      <c r="DQ1228" s="291"/>
      <c r="DR1228" s="291"/>
      <c r="DS1228" s="291"/>
      <c r="DT1228" s="291"/>
      <c r="DU1228" s="291"/>
      <c r="DV1228" s="291"/>
      <c r="DW1228" s="291"/>
      <c r="DX1228" s="291"/>
      <c r="DY1228" s="291"/>
      <c r="DZ1228" s="291"/>
      <c r="EA1228" s="291"/>
      <c r="EB1228" s="291"/>
      <c r="EC1228" s="291"/>
      <c r="ED1228" s="291"/>
      <c r="EE1228" s="291"/>
      <c r="EF1228" s="291"/>
      <c r="EG1228" s="291"/>
      <c r="EH1228" s="291"/>
      <c r="EI1228" s="291"/>
      <c r="EJ1228" s="291"/>
      <c r="EK1228" s="291"/>
      <c r="EL1228" s="291"/>
      <c r="EM1228" s="291"/>
      <c r="EN1228" s="291"/>
      <c r="EO1228" s="291"/>
      <c r="EP1228" s="291"/>
      <c r="EQ1228" s="291"/>
      <c r="ER1228" s="291"/>
      <c r="ES1228" s="291"/>
      <c r="ET1228" s="291"/>
      <c r="EU1228" s="291"/>
      <c r="EV1228" s="291"/>
      <c r="EW1228" s="291"/>
      <c r="EX1228" s="291"/>
      <c r="EY1228" s="291"/>
      <c r="EZ1228" s="291"/>
      <c r="FA1228" s="291"/>
    </row>
    <row r="1229" spans="1:157" s="292" customFormat="1" ht="20.25" customHeight="1">
      <c r="A1229" s="291"/>
      <c r="H1229" s="437"/>
      <c r="I1229" s="437"/>
      <c r="J1229" s="437"/>
      <c r="K1229" s="437"/>
      <c r="N1229" s="438"/>
      <c r="O1229" s="291"/>
      <c r="P1229" s="291"/>
      <c r="Q1229" s="291"/>
      <c r="R1229" s="291"/>
      <c r="S1229" s="291"/>
      <c r="T1229" s="291"/>
      <c r="U1229" s="291"/>
      <c r="V1229" s="291"/>
      <c r="W1229" s="291"/>
      <c r="X1229" s="291"/>
      <c r="Y1229" s="291"/>
      <c r="Z1229" s="291"/>
      <c r="AA1229" s="291"/>
      <c r="AB1229" s="291"/>
      <c r="AC1229" s="291"/>
      <c r="AD1229" s="291"/>
      <c r="AE1229" s="291"/>
      <c r="AF1229" s="291"/>
      <c r="AG1229" s="291"/>
      <c r="AH1229" s="291"/>
      <c r="AI1229" s="291"/>
      <c r="AJ1229" s="291"/>
      <c r="AK1229" s="291"/>
      <c r="AL1229" s="291"/>
      <c r="AM1229" s="291"/>
      <c r="AN1229" s="291"/>
      <c r="AO1229" s="291"/>
      <c r="AP1229" s="291"/>
      <c r="AQ1229" s="291"/>
      <c r="AR1229" s="291"/>
      <c r="AS1229" s="291"/>
      <c r="AT1229" s="291"/>
      <c r="AU1229" s="291"/>
      <c r="AV1229" s="291"/>
      <c r="AW1229" s="291"/>
      <c r="AX1229" s="291"/>
      <c r="AY1229" s="291"/>
      <c r="AZ1229" s="291"/>
      <c r="BA1229" s="291"/>
      <c r="BB1229" s="291"/>
      <c r="BC1229" s="291"/>
      <c r="BD1229" s="291"/>
      <c r="BE1229" s="291"/>
      <c r="BF1229" s="291"/>
      <c r="BG1229" s="291"/>
      <c r="BH1229" s="291"/>
      <c r="BI1229" s="291"/>
      <c r="BJ1229" s="291"/>
      <c r="BK1229" s="291"/>
      <c r="BL1229" s="291"/>
      <c r="BM1229" s="291"/>
      <c r="BN1229" s="291"/>
      <c r="BO1229" s="291"/>
      <c r="BP1229" s="291"/>
      <c r="BQ1229" s="291"/>
      <c r="BR1229" s="291"/>
      <c r="BS1229" s="291"/>
      <c r="BT1229" s="291"/>
      <c r="BU1229" s="291"/>
      <c r="BV1229" s="291"/>
      <c r="BW1229" s="291"/>
      <c r="BX1229" s="291"/>
      <c r="BY1229" s="291"/>
      <c r="BZ1229" s="291"/>
      <c r="CA1229" s="291"/>
      <c r="CB1229" s="291"/>
      <c r="CC1229" s="291"/>
      <c r="CD1229" s="291"/>
      <c r="CE1229" s="291"/>
      <c r="CF1229" s="291"/>
      <c r="CG1229" s="291"/>
      <c r="CH1229" s="291"/>
      <c r="CI1229" s="291"/>
      <c r="CJ1229" s="291"/>
      <c r="CK1229" s="291"/>
      <c r="CL1229" s="291"/>
      <c r="CM1229" s="291"/>
      <c r="CN1229" s="291"/>
      <c r="CO1229" s="291"/>
      <c r="CP1229" s="291"/>
      <c r="CQ1229" s="291"/>
      <c r="CR1229" s="291"/>
      <c r="CS1229" s="291"/>
      <c r="CT1229" s="291"/>
      <c r="CU1229" s="291"/>
      <c r="CV1229" s="291"/>
      <c r="CW1229" s="291"/>
      <c r="CX1229" s="291"/>
      <c r="CY1229" s="291"/>
      <c r="CZ1229" s="291"/>
      <c r="DA1229" s="291"/>
      <c r="DB1229" s="291"/>
      <c r="DC1229" s="291"/>
      <c r="DD1229" s="291"/>
      <c r="DE1229" s="291"/>
      <c r="DF1229" s="291"/>
      <c r="DG1229" s="291"/>
      <c r="DH1229" s="291"/>
      <c r="DI1229" s="291"/>
      <c r="DJ1229" s="291"/>
      <c r="DK1229" s="291"/>
      <c r="DL1229" s="291"/>
      <c r="DM1229" s="291"/>
      <c r="DN1229" s="291"/>
      <c r="DO1229" s="291"/>
      <c r="DP1229" s="291"/>
      <c r="DQ1229" s="291"/>
      <c r="DR1229" s="291"/>
      <c r="DS1229" s="291"/>
      <c r="DT1229" s="291"/>
      <c r="DU1229" s="291"/>
      <c r="DV1229" s="291"/>
      <c r="DW1229" s="291"/>
      <c r="DX1229" s="291"/>
      <c r="DY1229" s="291"/>
      <c r="DZ1229" s="291"/>
      <c r="EA1229" s="291"/>
      <c r="EB1229" s="291"/>
      <c r="EC1229" s="291"/>
      <c r="ED1229" s="291"/>
      <c r="EE1229" s="291"/>
      <c r="EF1229" s="291"/>
      <c r="EG1229" s="291"/>
      <c r="EH1229" s="291"/>
      <c r="EI1229" s="291"/>
      <c r="EJ1229" s="291"/>
      <c r="EK1229" s="291"/>
      <c r="EL1229" s="291"/>
      <c r="EM1229" s="291"/>
      <c r="EN1229" s="291"/>
      <c r="EO1229" s="291"/>
      <c r="EP1229" s="291"/>
      <c r="EQ1229" s="291"/>
      <c r="ER1229" s="291"/>
      <c r="ES1229" s="291"/>
      <c r="ET1229" s="291"/>
      <c r="EU1229" s="291"/>
      <c r="EV1229" s="291"/>
      <c r="EW1229" s="291"/>
      <c r="EX1229" s="291"/>
      <c r="EY1229" s="291"/>
      <c r="EZ1229" s="291"/>
      <c r="FA1229" s="291"/>
    </row>
    <row r="1230" spans="1:157" s="292" customFormat="1" ht="20.25" customHeight="1">
      <c r="A1230" s="291"/>
      <c r="H1230" s="437"/>
      <c r="I1230" s="437"/>
      <c r="J1230" s="437"/>
      <c r="K1230" s="437"/>
      <c r="N1230" s="438"/>
      <c r="O1230" s="291"/>
      <c r="P1230" s="291"/>
      <c r="Q1230" s="291"/>
      <c r="R1230" s="291"/>
      <c r="S1230" s="291"/>
      <c r="T1230" s="291"/>
      <c r="U1230" s="291"/>
      <c r="V1230" s="291"/>
      <c r="W1230" s="291"/>
      <c r="X1230" s="291"/>
      <c r="Y1230" s="291"/>
      <c r="Z1230" s="291"/>
      <c r="AA1230" s="291"/>
      <c r="AB1230" s="291"/>
      <c r="AC1230" s="291"/>
      <c r="AD1230" s="291"/>
      <c r="AE1230" s="291"/>
      <c r="AF1230" s="291"/>
      <c r="AG1230" s="291"/>
      <c r="AH1230" s="291"/>
      <c r="AI1230" s="291"/>
      <c r="AJ1230" s="291"/>
      <c r="AK1230" s="291"/>
      <c r="AL1230" s="291"/>
      <c r="AM1230" s="291"/>
      <c r="AN1230" s="291"/>
      <c r="AO1230" s="291"/>
      <c r="AP1230" s="291"/>
      <c r="AQ1230" s="291"/>
      <c r="AR1230" s="291"/>
      <c r="AS1230" s="291"/>
      <c r="AT1230" s="291"/>
      <c r="AU1230" s="291"/>
      <c r="AV1230" s="291"/>
      <c r="AW1230" s="291"/>
      <c r="AX1230" s="291"/>
      <c r="AY1230" s="291"/>
      <c r="AZ1230" s="291"/>
      <c r="BA1230" s="291"/>
      <c r="BB1230" s="291"/>
      <c r="BC1230" s="291"/>
      <c r="BD1230" s="291"/>
      <c r="BE1230" s="291"/>
      <c r="BF1230" s="291"/>
      <c r="BG1230" s="291"/>
      <c r="BH1230" s="291"/>
      <c r="BI1230" s="291"/>
      <c r="BJ1230" s="291"/>
      <c r="BK1230" s="291"/>
      <c r="BL1230" s="291"/>
      <c r="BM1230" s="291"/>
      <c r="BN1230" s="291"/>
      <c r="BO1230" s="291"/>
      <c r="BP1230" s="291"/>
      <c r="BQ1230" s="291"/>
      <c r="BR1230" s="291"/>
      <c r="BS1230" s="291"/>
      <c r="BT1230" s="291"/>
      <c r="BU1230" s="291"/>
      <c r="BV1230" s="291"/>
      <c r="BW1230" s="291"/>
      <c r="BX1230" s="291"/>
      <c r="BY1230" s="291"/>
      <c r="BZ1230" s="291"/>
      <c r="CA1230" s="291"/>
      <c r="CB1230" s="291"/>
      <c r="CC1230" s="291"/>
      <c r="CD1230" s="291"/>
      <c r="CE1230" s="291"/>
      <c r="CF1230" s="291"/>
      <c r="CG1230" s="291"/>
      <c r="CH1230" s="291"/>
      <c r="CI1230" s="291"/>
      <c r="CJ1230" s="291"/>
      <c r="CK1230" s="291"/>
      <c r="CL1230" s="291"/>
      <c r="CM1230" s="291"/>
      <c r="CN1230" s="291"/>
      <c r="CO1230" s="291"/>
      <c r="CP1230" s="291"/>
      <c r="CQ1230" s="291"/>
      <c r="CR1230" s="291"/>
      <c r="CS1230" s="291"/>
      <c r="CT1230" s="291"/>
      <c r="CU1230" s="291"/>
      <c r="CV1230" s="291"/>
      <c r="CW1230" s="291"/>
      <c r="CX1230" s="291"/>
      <c r="CY1230" s="291"/>
      <c r="CZ1230" s="291"/>
      <c r="DA1230" s="291"/>
      <c r="DB1230" s="291"/>
      <c r="DC1230" s="291"/>
      <c r="DD1230" s="291"/>
      <c r="DE1230" s="291"/>
      <c r="DF1230" s="291"/>
      <c r="DG1230" s="291"/>
      <c r="DH1230" s="291"/>
      <c r="DI1230" s="291"/>
      <c r="DJ1230" s="291"/>
      <c r="DK1230" s="291"/>
      <c r="DL1230" s="291"/>
      <c r="DM1230" s="291"/>
      <c r="DN1230" s="291"/>
      <c r="DO1230" s="291"/>
      <c r="DP1230" s="291"/>
      <c r="DQ1230" s="291"/>
      <c r="DR1230" s="291"/>
      <c r="DS1230" s="291"/>
      <c r="DT1230" s="291"/>
      <c r="DU1230" s="291"/>
      <c r="DV1230" s="291"/>
      <c r="DW1230" s="291"/>
      <c r="DX1230" s="291"/>
      <c r="DY1230" s="291"/>
      <c r="DZ1230" s="291"/>
      <c r="EA1230" s="291"/>
      <c r="EB1230" s="291"/>
      <c r="EC1230" s="291"/>
      <c r="ED1230" s="291"/>
      <c r="EE1230" s="291"/>
      <c r="EF1230" s="291"/>
      <c r="EG1230" s="291"/>
      <c r="EH1230" s="291"/>
      <c r="EI1230" s="291"/>
      <c r="EJ1230" s="291"/>
      <c r="EK1230" s="291"/>
      <c r="EL1230" s="291"/>
      <c r="EM1230" s="291"/>
      <c r="EN1230" s="291"/>
      <c r="EO1230" s="291"/>
      <c r="EP1230" s="291"/>
      <c r="EQ1230" s="291"/>
      <c r="ER1230" s="291"/>
      <c r="ES1230" s="291"/>
      <c r="ET1230" s="291"/>
      <c r="EU1230" s="291"/>
      <c r="EV1230" s="291"/>
      <c r="EW1230" s="291"/>
      <c r="EX1230" s="291"/>
      <c r="EY1230" s="291"/>
      <c r="EZ1230" s="291"/>
      <c r="FA1230" s="291"/>
    </row>
    <row r="1231" spans="1:157" s="292" customFormat="1" ht="20.25" customHeight="1">
      <c r="A1231" s="291"/>
      <c r="H1231" s="437"/>
      <c r="I1231" s="437"/>
      <c r="J1231" s="437"/>
      <c r="K1231" s="437"/>
      <c r="N1231" s="438"/>
      <c r="O1231" s="291"/>
      <c r="P1231" s="291"/>
      <c r="Q1231" s="291"/>
      <c r="R1231" s="291"/>
      <c r="S1231" s="291"/>
      <c r="T1231" s="291"/>
      <c r="U1231" s="291"/>
      <c r="V1231" s="291"/>
      <c r="W1231" s="291"/>
      <c r="X1231" s="291"/>
      <c r="Y1231" s="291"/>
      <c r="Z1231" s="291"/>
      <c r="AA1231" s="291"/>
      <c r="AB1231" s="291"/>
      <c r="AC1231" s="291"/>
      <c r="AD1231" s="291"/>
      <c r="AE1231" s="291"/>
      <c r="AF1231" s="291"/>
      <c r="AG1231" s="291"/>
      <c r="AH1231" s="291"/>
      <c r="AI1231" s="291"/>
      <c r="AJ1231" s="291"/>
      <c r="AK1231" s="291"/>
      <c r="AL1231" s="291"/>
      <c r="AM1231" s="291"/>
      <c r="AN1231" s="291"/>
      <c r="AO1231" s="291"/>
      <c r="AP1231" s="291"/>
      <c r="AQ1231" s="291"/>
      <c r="AR1231" s="291"/>
      <c r="AS1231" s="291"/>
      <c r="AT1231" s="291"/>
      <c r="AU1231" s="291"/>
      <c r="AV1231" s="291"/>
      <c r="AW1231" s="291"/>
      <c r="AX1231" s="291"/>
      <c r="AY1231" s="291"/>
      <c r="AZ1231" s="291"/>
      <c r="BA1231" s="291"/>
      <c r="BB1231" s="291"/>
      <c r="BC1231" s="291"/>
      <c r="BD1231" s="291"/>
      <c r="BE1231" s="291"/>
      <c r="BF1231" s="291"/>
      <c r="BG1231" s="291"/>
      <c r="BH1231" s="291"/>
      <c r="BI1231" s="291"/>
      <c r="BJ1231" s="291"/>
      <c r="BK1231" s="291"/>
      <c r="BL1231" s="291"/>
      <c r="BM1231" s="291"/>
      <c r="BN1231" s="291"/>
      <c r="BO1231" s="291"/>
      <c r="BP1231" s="291"/>
      <c r="BQ1231" s="291"/>
      <c r="BR1231" s="291"/>
      <c r="BS1231" s="291"/>
      <c r="BT1231" s="291"/>
      <c r="BU1231" s="291"/>
      <c r="BV1231" s="291"/>
      <c r="BW1231" s="291"/>
      <c r="BX1231" s="291"/>
      <c r="BY1231" s="291"/>
      <c r="BZ1231" s="291"/>
      <c r="CA1231" s="291"/>
      <c r="CB1231" s="291"/>
      <c r="CC1231" s="291"/>
      <c r="CD1231" s="291"/>
      <c r="CE1231" s="291"/>
      <c r="CF1231" s="291"/>
      <c r="CG1231" s="291"/>
      <c r="CH1231" s="291"/>
      <c r="CI1231" s="291"/>
      <c r="CJ1231" s="291"/>
      <c r="CK1231" s="291"/>
      <c r="CL1231" s="291"/>
      <c r="CM1231" s="291"/>
      <c r="CN1231" s="291"/>
      <c r="CO1231" s="291"/>
      <c r="CP1231" s="291"/>
      <c r="CQ1231" s="291"/>
      <c r="CR1231" s="291"/>
      <c r="CS1231" s="291"/>
      <c r="CT1231" s="291"/>
      <c r="CU1231" s="291"/>
      <c r="CV1231" s="291"/>
      <c r="CW1231" s="291"/>
      <c r="CX1231" s="291"/>
      <c r="CY1231" s="291"/>
      <c r="CZ1231" s="291"/>
      <c r="DA1231" s="291"/>
      <c r="DB1231" s="291"/>
      <c r="DC1231" s="291"/>
      <c r="DD1231" s="291"/>
      <c r="DE1231" s="291"/>
      <c r="DF1231" s="291"/>
      <c r="DG1231" s="291"/>
      <c r="DH1231" s="291"/>
      <c r="DI1231" s="291"/>
      <c r="DJ1231" s="291"/>
      <c r="DK1231" s="291"/>
      <c r="DL1231" s="291"/>
      <c r="DM1231" s="291"/>
      <c r="DN1231" s="291"/>
      <c r="DO1231" s="291"/>
      <c r="DP1231" s="291"/>
      <c r="DQ1231" s="291"/>
      <c r="DR1231" s="291"/>
      <c r="DS1231" s="291"/>
      <c r="DT1231" s="291"/>
      <c r="DU1231" s="291"/>
      <c r="DV1231" s="291"/>
      <c r="DW1231" s="291"/>
      <c r="DX1231" s="291"/>
      <c r="DY1231" s="291"/>
      <c r="DZ1231" s="291"/>
      <c r="EA1231" s="291"/>
      <c r="EB1231" s="291"/>
      <c r="EC1231" s="291"/>
      <c r="ED1231" s="291"/>
      <c r="EE1231" s="291"/>
      <c r="EF1231" s="291"/>
      <c r="EG1231" s="291"/>
      <c r="EH1231" s="291"/>
      <c r="EI1231" s="291"/>
      <c r="EJ1231" s="291"/>
      <c r="EK1231" s="291"/>
      <c r="EL1231" s="291"/>
      <c r="EM1231" s="291"/>
      <c r="EN1231" s="291"/>
      <c r="EO1231" s="291"/>
      <c r="EP1231" s="291"/>
      <c r="EQ1231" s="291"/>
      <c r="ER1231" s="291"/>
      <c r="ES1231" s="291"/>
      <c r="ET1231" s="291"/>
      <c r="EU1231" s="291"/>
      <c r="EV1231" s="291"/>
      <c r="EW1231" s="291"/>
      <c r="EX1231" s="291"/>
      <c r="EY1231" s="291"/>
      <c r="EZ1231" s="291"/>
      <c r="FA1231" s="291"/>
    </row>
    <row r="1232" spans="1:157" s="292" customFormat="1" ht="20.25" customHeight="1">
      <c r="A1232" s="291"/>
      <c r="H1232" s="437"/>
      <c r="I1232" s="437"/>
      <c r="J1232" s="437"/>
      <c r="K1232" s="437"/>
      <c r="N1232" s="438"/>
      <c r="O1232" s="291"/>
      <c r="P1232" s="291"/>
      <c r="Q1232" s="291"/>
      <c r="R1232" s="291"/>
      <c r="S1232" s="291"/>
      <c r="T1232" s="291"/>
      <c r="U1232" s="291"/>
      <c r="V1232" s="291"/>
      <c r="W1232" s="291"/>
      <c r="X1232" s="291"/>
      <c r="Y1232" s="291"/>
      <c r="Z1232" s="291"/>
      <c r="AA1232" s="291"/>
      <c r="AB1232" s="291"/>
      <c r="AC1232" s="291"/>
      <c r="AD1232" s="291"/>
      <c r="AE1232" s="291"/>
      <c r="AF1232" s="291"/>
      <c r="AG1232" s="291"/>
      <c r="AH1232" s="291"/>
      <c r="AI1232" s="291"/>
      <c r="AJ1232" s="291"/>
      <c r="AK1232" s="291"/>
      <c r="AL1232" s="291"/>
      <c r="AM1232" s="291"/>
      <c r="AN1232" s="291"/>
      <c r="AO1232" s="291"/>
      <c r="AP1232" s="291"/>
      <c r="AQ1232" s="291"/>
      <c r="AR1232" s="291"/>
      <c r="AS1232" s="291"/>
      <c r="AT1232" s="291"/>
      <c r="AU1232" s="291"/>
      <c r="AV1232" s="291"/>
      <c r="AW1232" s="291"/>
      <c r="AX1232" s="291"/>
      <c r="AY1232" s="291"/>
      <c r="AZ1232" s="291"/>
      <c r="BA1232" s="291"/>
      <c r="BB1232" s="291"/>
      <c r="BC1232" s="291"/>
      <c r="BD1232" s="291"/>
      <c r="BE1232" s="291"/>
      <c r="BF1232" s="291"/>
      <c r="BG1232" s="291"/>
      <c r="BH1232" s="291"/>
      <c r="BI1232" s="291"/>
      <c r="BJ1232" s="291"/>
      <c r="BK1232" s="291"/>
      <c r="BL1232" s="291"/>
      <c r="BM1232" s="291"/>
      <c r="BN1232" s="291"/>
      <c r="BO1232" s="291"/>
      <c r="BP1232" s="291"/>
      <c r="BQ1232" s="291"/>
      <c r="BR1232" s="291"/>
      <c r="BS1232" s="291"/>
      <c r="BT1232" s="291"/>
      <c r="BU1232" s="291"/>
      <c r="BV1232" s="291"/>
      <c r="BW1232" s="291"/>
      <c r="BX1232" s="291"/>
      <c r="BY1232" s="291"/>
      <c r="BZ1232" s="291"/>
      <c r="CA1232" s="291"/>
      <c r="CB1232" s="291"/>
      <c r="CC1232" s="291"/>
      <c r="CD1232" s="291"/>
      <c r="CE1232" s="291"/>
      <c r="CF1232" s="291"/>
      <c r="CG1232" s="291"/>
      <c r="CH1232" s="291"/>
      <c r="CI1232" s="291"/>
      <c r="CJ1232" s="291"/>
      <c r="CK1232" s="291"/>
      <c r="CL1232" s="291"/>
      <c r="CM1232" s="291"/>
      <c r="CN1232" s="291"/>
      <c r="CO1232" s="291"/>
      <c r="CP1232" s="291"/>
      <c r="CQ1232" s="291"/>
      <c r="CR1232" s="291"/>
      <c r="CS1232" s="291"/>
      <c r="CT1232" s="291"/>
      <c r="CU1232" s="291"/>
      <c r="CV1232" s="291"/>
      <c r="CW1232" s="291"/>
      <c r="CX1232" s="291"/>
      <c r="CY1232" s="291"/>
      <c r="CZ1232" s="291"/>
      <c r="DA1232" s="291"/>
      <c r="DB1232" s="291"/>
      <c r="DC1232" s="291"/>
      <c r="DD1232" s="291"/>
      <c r="DE1232" s="291"/>
      <c r="DF1232" s="291"/>
      <c r="DG1232" s="291"/>
      <c r="DH1232" s="291"/>
      <c r="DI1232" s="291"/>
      <c r="DJ1232" s="291"/>
      <c r="DK1232" s="291"/>
      <c r="DL1232" s="291"/>
      <c r="DM1232" s="291"/>
      <c r="DN1232" s="291"/>
      <c r="DO1232" s="291"/>
      <c r="DP1232" s="291"/>
      <c r="DQ1232" s="291"/>
      <c r="DR1232" s="291"/>
      <c r="DS1232" s="291"/>
      <c r="DT1232" s="291"/>
      <c r="DU1232" s="291"/>
      <c r="DV1232" s="291"/>
      <c r="DW1232" s="291"/>
      <c r="DX1232" s="291"/>
      <c r="DY1232" s="291"/>
      <c r="DZ1232" s="291"/>
      <c r="EA1232" s="291"/>
      <c r="EB1232" s="291"/>
      <c r="EC1232" s="291"/>
      <c r="ED1232" s="291"/>
      <c r="EE1232" s="291"/>
      <c r="EF1232" s="291"/>
      <c r="EG1232" s="291"/>
      <c r="EH1232" s="291"/>
      <c r="EI1232" s="291"/>
      <c r="EJ1232" s="291"/>
      <c r="EK1232" s="291"/>
      <c r="EL1232" s="291"/>
      <c r="EM1232" s="291"/>
      <c r="EN1232" s="291"/>
      <c r="EO1232" s="291"/>
      <c r="EP1232" s="291"/>
      <c r="EQ1232" s="291"/>
      <c r="ER1232" s="291"/>
      <c r="ES1232" s="291"/>
      <c r="ET1232" s="291"/>
      <c r="EU1232" s="291"/>
      <c r="EV1232" s="291"/>
      <c r="EW1232" s="291"/>
      <c r="EX1232" s="291"/>
      <c r="EY1232" s="291"/>
      <c r="EZ1232" s="291"/>
      <c r="FA1232" s="291"/>
    </row>
    <row r="1233" spans="1:157" s="292" customFormat="1" ht="20.25" customHeight="1">
      <c r="A1233" s="291"/>
      <c r="H1233" s="437"/>
      <c r="I1233" s="437"/>
      <c r="J1233" s="437"/>
      <c r="K1233" s="437"/>
      <c r="N1233" s="438"/>
      <c r="O1233" s="291"/>
      <c r="P1233" s="291"/>
      <c r="Q1233" s="291"/>
      <c r="R1233" s="291"/>
      <c r="S1233" s="291"/>
      <c r="T1233" s="291"/>
      <c r="U1233" s="291"/>
      <c r="V1233" s="291"/>
      <c r="W1233" s="291"/>
      <c r="X1233" s="291"/>
      <c r="Y1233" s="291"/>
      <c r="Z1233" s="291"/>
      <c r="AA1233" s="291"/>
      <c r="AB1233" s="291"/>
      <c r="AC1233" s="291"/>
      <c r="AD1233" s="291"/>
      <c r="AE1233" s="291"/>
      <c r="AF1233" s="291"/>
      <c r="AG1233" s="291"/>
      <c r="AH1233" s="291"/>
      <c r="AI1233" s="291"/>
      <c r="AJ1233" s="291"/>
      <c r="AK1233" s="291"/>
      <c r="AL1233" s="291"/>
      <c r="AM1233" s="291"/>
      <c r="AN1233" s="291"/>
      <c r="AO1233" s="291"/>
      <c r="AP1233" s="291"/>
      <c r="AQ1233" s="291"/>
      <c r="AR1233" s="291"/>
      <c r="AS1233" s="291"/>
      <c r="AT1233" s="291"/>
      <c r="AU1233" s="291"/>
      <c r="AV1233" s="291"/>
      <c r="AW1233" s="291"/>
      <c r="AX1233" s="291"/>
      <c r="AY1233" s="291"/>
      <c r="AZ1233" s="291"/>
      <c r="BA1233" s="291"/>
      <c r="BB1233" s="291"/>
      <c r="BC1233" s="291"/>
      <c r="BD1233" s="291"/>
      <c r="BE1233" s="291"/>
      <c r="BF1233" s="291"/>
      <c r="BG1233" s="291"/>
      <c r="BH1233" s="291"/>
      <c r="BI1233" s="291"/>
      <c r="BJ1233" s="291"/>
      <c r="BK1233" s="291"/>
      <c r="BL1233" s="291"/>
      <c r="BM1233" s="291"/>
      <c r="BN1233" s="291"/>
      <c r="BO1233" s="291"/>
      <c r="BP1233" s="291"/>
      <c r="BQ1233" s="291"/>
      <c r="BR1233" s="291"/>
      <c r="BS1233" s="291"/>
      <c r="BT1233" s="291"/>
      <c r="BU1233" s="291"/>
      <c r="BV1233" s="291"/>
      <c r="BW1233" s="291"/>
      <c r="BX1233" s="291"/>
      <c r="BY1233" s="291"/>
      <c r="BZ1233" s="291"/>
      <c r="CA1233" s="291"/>
      <c r="CB1233" s="291"/>
      <c r="CC1233" s="291"/>
      <c r="CD1233" s="291"/>
      <c r="CE1233" s="291"/>
      <c r="CF1233" s="291"/>
      <c r="CG1233" s="291"/>
      <c r="CH1233" s="291"/>
      <c r="CI1233" s="291"/>
      <c r="CJ1233" s="291"/>
      <c r="CK1233" s="291"/>
      <c r="CL1233" s="291"/>
      <c r="CM1233" s="291"/>
      <c r="CN1233" s="291"/>
      <c r="CO1233" s="291"/>
      <c r="CP1233" s="291"/>
      <c r="CQ1233" s="291"/>
      <c r="CR1233" s="291"/>
      <c r="CS1233" s="291"/>
      <c r="CT1233" s="291"/>
      <c r="CU1233" s="291"/>
      <c r="CV1233" s="291"/>
      <c r="CW1233" s="291"/>
      <c r="CX1233" s="291"/>
      <c r="CY1233" s="291"/>
      <c r="CZ1233" s="291"/>
      <c r="DA1233" s="291"/>
      <c r="DB1233" s="291"/>
      <c r="DC1233" s="291"/>
      <c r="DD1233" s="291"/>
      <c r="DE1233" s="291"/>
      <c r="DF1233" s="291"/>
      <c r="DG1233" s="291"/>
      <c r="DH1233" s="291"/>
      <c r="DI1233" s="291"/>
      <c r="DJ1233" s="291"/>
      <c r="DK1233" s="291"/>
      <c r="DL1233" s="291"/>
      <c r="DM1233" s="291"/>
      <c r="DN1233" s="291"/>
      <c r="DO1233" s="291"/>
      <c r="DP1233" s="291"/>
      <c r="DQ1233" s="291"/>
      <c r="DR1233" s="291"/>
      <c r="DS1233" s="291"/>
      <c r="DT1233" s="291"/>
      <c r="DU1233" s="291"/>
      <c r="DV1233" s="291"/>
      <c r="DW1233" s="291"/>
      <c r="DX1233" s="291"/>
      <c r="DY1233" s="291"/>
      <c r="DZ1233" s="291"/>
      <c r="EA1233" s="291"/>
      <c r="EB1233" s="291"/>
      <c r="EC1233" s="291"/>
      <c r="ED1233" s="291"/>
      <c r="EE1233" s="291"/>
      <c r="EF1233" s="291"/>
      <c r="EG1233" s="291"/>
      <c r="EH1233" s="291"/>
      <c r="EI1233" s="291"/>
      <c r="EJ1233" s="291"/>
      <c r="EK1233" s="291"/>
      <c r="EL1233" s="291"/>
      <c r="EM1233" s="291"/>
      <c r="EN1233" s="291"/>
      <c r="EO1233" s="291"/>
      <c r="EP1233" s="291"/>
      <c r="EQ1233" s="291"/>
      <c r="ER1233" s="291"/>
      <c r="ES1233" s="291"/>
      <c r="ET1233" s="291"/>
      <c r="EU1233" s="291"/>
      <c r="EV1233" s="291"/>
      <c r="EW1233" s="291"/>
      <c r="EX1233" s="291"/>
      <c r="EY1233" s="291"/>
      <c r="EZ1233" s="291"/>
      <c r="FA1233" s="291"/>
    </row>
    <row r="1234" spans="1:157" s="292" customFormat="1" ht="20.25" customHeight="1">
      <c r="A1234" s="291"/>
      <c r="H1234" s="437"/>
      <c r="I1234" s="437"/>
      <c r="J1234" s="437"/>
      <c r="K1234" s="437"/>
      <c r="N1234" s="438"/>
      <c r="O1234" s="291"/>
      <c r="P1234" s="291"/>
      <c r="Q1234" s="291"/>
      <c r="R1234" s="291"/>
      <c r="S1234" s="291"/>
      <c r="T1234" s="291"/>
      <c r="U1234" s="291"/>
      <c r="V1234" s="291"/>
      <c r="W1234" s="291"/>
      <c r="X1234" s="291"/>
      <c r="Y1234" s="291"/>
      <c r="Z1234" s="291"/>
      <c r="AA1234" s="291"/>
      <c r="AB1234" s="291"/>
      <c r="AC1234" s="291"/>
      <c r="AD1234" s="291"/>
      <c r="AE1234" s="291"/>
      <c r="AF1234" s="291"/>
      <c r="AG1234" s="291"/>
      <c r="AH1234" s="291"/>
      <c r="AI1234" s="291"/>
      <c r="AJ1234" s="291"/>
      <c r="AK1234" s="291"/>
      <c r="AL1234" s="291"/>
      <c r="AM1234" s="291"/>
      <c r="AN1234" s="291"/>
      <c r="AO1234" s="291"/>
      <c r="AP1234" s="291"/>
      <c r="AQ1234" s="291"/>
      <c r="AR1234" s="291"/>
      <c r="AS1234" s="291"/>
      <c r="AT1234" s="291"/>
      <c r="AU1234" s="291"/>
      <c r="AV1234" s="291"/>
      <c r="AW1234" s="291"/>
      <c r="AX1234" s="291"/>
      <c r="AY1234" s="291"/>
      <c r="AZ1234" s="291"/>
      <c r="BA1234" s="291"/>
      <c r="BB1234" s="291"/>
      <c r="BC1234" s="291"/>
      <c r="BD1234" s="291"/>
      <c r="BE1234" s="291"/>
      <c r="BF1234" s="291"/>
      <c r="BG1234" s="291"/>
      <c r="BH1234" s="291"/>
      <c r="BI1234" s="291"/>
      <c r="BJ1234" s="291"/>
      <c r="BK1234" s="291"/>
      <c r="BL1234" s="291"/>
      <c r="BM1234" s="291"/>
      <c r="BN1234" s="291"/>
      <c r="BO1234" s="291"/>
      <c r="BP1234" s="291"/>
      <c r="BQ1234" s="291"/>
      <c r="BR1234" s="291"/>
      <c r="BS1234" s="291"/>
      <c r="BT1234" s="291"/>
      <c r="BU1234" s="291"/>
      <c r="BV1234" s="291"/>
      <c r="BW1234" s="291"/>
      <c r="BX1234" s="291"/>
      <c r="BY1234" s="291"/>
      <c r="BZ1234" s="291"/>
      <c r="CA1234" s="291"/>
      <c r="CB1234" s="291"/>
      <c r="CC1234" s="291"/>
      <c r="CD1234" s="291"/>
      <c r="CE1234" s="291"/>
      <c r="CF1234" s="291"/>
      <c r="CG1234" s="291"/>
      <c r="CH1234" s="291"/>
      <c r="CI1234" s="291"/>
      <c r="CJ1234" s="291"/>
      <c r="CK1234" s="291"/>
      <c r="CL1234" s="291"/>
      <c r="CM1234" s="291"/>
      <c r="CN1234" s="291"/>
      <c r="CO1234" s="291"/>
      <c r="CP1234" s="291"/>
      <c r="CQ1234" s="291"/>
      <c r="CR1234" s="291"/>
      <c r="CS1234" s="291"/>
      <c r="CT1234" s="291"/>
      <c r="CU1234" s="291"/>
      <c r="CV1234" s="291"/>
      <c r="CW1234" s="291"/>
      <c r="CX1234" s="291"/>
      <c r="CY1234" s="291"/>
      <c r="CZ1234" s="291"/>
      <c r="DA1234" s="291"/>
      <c r="DB1234" s="291"/>
      <c r="DC1234" s="291"/>
      <c r="DD1234" s="291"/>
      <c r="DE1234" s="291"/>
      <c r="DF1234" s="291"/>
      <c r="DG1234" s="291"/>
      <c r="DH1234" s="291"/>
      <c r="DI1234" s="291"/>
      <c r="DJ1234" s="291"/>
      <c r="DK1234" s="291"/>
      <c r="DL1234" s="291"/>
      <c r="DM1234" s="291"/>
      <c r="DN1234" s="291"/>
      <c r="DO1234" s="291"/>
      <c r="DP1234" s="291"/>
      <c r="DQ1234" s="291"/>
      <c r="DR1234" s="291"/>
      <c r="DS1234" s="291"/>
      <c r="DT1234" s="291"/>
      <c r="DU1234" s="291"/>
      <c r="DV1234" s="291"/>
      <c r="DW1234" s="291"/>
      <c r="DX1234" s="291"/>
      <c r="DY1234" s="291"/>
      <c r="DZ1234" s="291"/>
      <c r="EA1234" s="291"/>
      <c r="EB1234" s="291"/>
      <c r="EC1234" s="291"/>
      <c r="ED1234" s="291"/>
      <c r="EE1234" s="291"/>
      <c r="EF1234" s="291"/>
      <c r="EG1234" s="291"/>
      <c r="EH1234" s="291"/>
      <c r="EI1234" s="291"/>
      <c r="EJ1234" s="291"/>
      <c r="EK1234" s="291"/>
      <c r="EL1234" s="291"/>
      <c r="EM1234" s="291"/>
      <c r="EN1234" s="291"/>
      <c r="EO1234" s="291"/>
      <c r="EP1234" s="291"/>
      <c r="EQ1234" s="291"/>
      <c r="ER1234" s="291"/>
      <c r="ES1234" s="291"/>
      <c r="ET1234" s="291"/>
      <c r="EU1234" s="291"/>
      <c r="EV1234" s="291"/>
      <c r="EW1234" s="291"/>
      <c r="EX1234" s="291"/>
      <c r="EY1234" s="291"/>
      <c r="EZ1234" s="291"/>
      <c r="FA1234" s="291"/>
    </row>
    <row r="1235" spans="1:157" s="292" customFormat="1" ht="20.25" customHeight="1">
      <c r="A1235" s="291"/>
      <c r="H1235" s="437"/>
      <c r="I1235" s="437"/>
      <c r="J1235" s="437"/>
      <c r="K1235" s="437"/>
      <c r="N1235" s="438"/>
      <c r="O1235" s="291"/>
      <c r="P1235" s="291"/>
      <c r="Q1235" s="291"/>
      <c r="R1235" s="291"/>
      <c r="S1235" s="291"/>
      <c r="T1235" s="291"/>
      <c r="U1235" s="291"/>
      <c r="V1235" s="291"/>
      <c r="W1235" s="291"/>
      <c r="X1235" s="291"/>
      <c r="Y1235" s="291"/>
      <c r="Z1235" s="291"/>
      <c r="AA1235" s="291"/>
      <c r="AB1235" s="291"/>
      <c r="AC1235" s="291"/>
      <c r="AD1235" s="291"/>
      <c r="AE1235" s="291"/>
      <c r="AF1235" s="291"/>
      <c r="AG1235" s="291"/>
      <c r="AH1235" s="291"/>
      <c r="AI1235" s="291"/>
      <c r="AJ1235" s="291"/>
      <c r="AK1235" s="291"/>
      <c r="AL1235" s="291"/>
      <c r="AM1235" s="291"/>
      <c r="AN1235" s="291"/>
      <c r="AO1235" s="291"/>
      <c r="AP1235" s="291"/>
      <c r="AQ1235" s="291"/>
      <c r="AR1235" s="291"/>
      <c r="AS1235" s="291"/>
      <c r="AT1235" s="291"/>
      <c r="AU1235" s="291"/>
      <c r="AV1235" s="291"/>
      <c r="AW1235" s="291"/>
      <c r="AX1235" s="291"/>
      <c r="AY1235" s="291"/>
      <c r="AZ1235" s="291"/>
      <c r="BA1235" s="291"/>
      <c r="BB1235" s="291"/>
      <c r="BC1235" s="291"/>
      <c r="BD1235" s="291"/>
      <c r="BE1235" s="291"/>
      <c r="BF1235" s="291"/>
      <c r="BG1235" s="291"/>
      <c r="BH1235" s="291"/>
      <c r="BI1235" s="291"/>
      <c r="BJ1235" s="291"/>
      <c r="BK1235" s="291"/>
      <c r="BL1235" s="291"/>
      <c r="BM1235" s="291"/>
      <c r="BN1235" s="291"/>
      <c r="BO1235" s="291"/>
      <c r="BP1235" s="291"/>
      <c r="BQ1235" s="291"/>
      <c r="BR1235" s="291"/>
      <c r="BS1235" s="291"/>
      <c r="BT1235" s="291"/>
      <c r="BU1235" s="291"/>
      <c r="BV1235" s="291"/>
      <c r="BW1235" s="291"/>
      <c r="BX1235" s="291"/>
      <c r="BY1235" s="291"/>
      <c r="BZ1235" s="291"/>
      <c r="CA1235" s="291"/>
      <c r="CB1235" s="291"/>
      <c r="CC1235" s="291"/>
      <c r="CD1235" s="291"/>
      <c r="CE1235" s="291"/>
      <c r="CF1235" s="291"/>
      <c r="CG1235" s="291"/>
      <c r="CH1235" s="291"/>
      <c r="CI1235" s="291"/>
      <c r="CJ1235" s="291"/>
      <c r="CK1235" s="291"/>
      <c r="CL1235" s="291"/>
      <c r="CM1235" s="291"/>
      <c r="CN1235" s="291"/>
      <c r="CO1235" s="291"/>
      <c r="CP1235" s="291"/>
      <c r="CQ1235" s="291"/>
      <c r="CR1235" s="291"/>
      <c r="CS1235" s="291"/>
      <c r="CT1235" s="291"/>
      <c r="CU1235" s="291"/>
      <c r="CV1235" s="291"/>
      <c r="CW1235" s="291"/>
      <c r="CX1235" s="291"/>
      <c r="CY1235" s="291"/>
      <c r="CZ1235" s="291"/>
      <c r="DA1235" s="291"/>
      <c r="DB1235" s="291"/>
      <c r="DC1235" s="291"/>
      <c r="DD1235" s="291"/>
      <c r="DE1235" s="291"/>
      <c r="DF1235" s="291"/>
      <c r="DG1235" s="291"/>
      <c r="DH1235" s="291"/>
      <c r="DI1235" s="291"/>
      <c r="DJ1235" s="291"/>
      <c r="DK1235" s="291"/>
      <c r="DL1235" s="291"/>
      <c r="DM1235" s="291"/>
      <c r="DN1235" s="291"/>
      <c r="DO1235" s="291"/>
      <c r="DP1235" s="291"/>
      <c r="DQ1235" s="291"/>
      <c r="DR1235" s="291"/>
      <c r="DS1235" s="291"/>
      <c r="DT1235" s="291"/>
      <c r="DU1235" s="291"/>
      <c r="DV1235" s="291"/>
      <c r="DW1235" s="291"/>
      <c r="DX1235" s="291"/>
      <c r="DY1235" s="291"/>
      <c r="DZ1235" s="291"/>
      <c r="EA1235" s="291"/>
      <c r="EB1235" s="291"/>
      <c r="EC1235" s="291"/>
      <c r="ED1235" s="291"/>
      <c r="EE1235" s="291"/>
      <c r="EF1235" s="291"/>
      <c r="EG1235" s="291"/>
      <c r="EH1235" s="291"/>
      <c r="EI1235" s="291"/>
      <c r="EJ1235" s="291"/>
      <c r="EK1235" s="291"/>
      <c r="EL1235" s="291"/>
      <c r="EM1235" s="291"/>
      <c r="EN1235" s="291"/>
      <c r="EO1235" s="291"/>
      <c r="EP1235" s="291"/>
      <c r="EQ1235" s="291"/>
      <c r="ER1235" s="291"/>
      <c r="ES1235" s="291"/>
      <c r="ET1235" s="291"/>
      <c r="EU1235" s="291"/>
      <c r="EV1235" s="291"/>
      <c r="EW1235" s="291"/>
      <c r="EX1235" s="291"/>
      <c r="EY1235" s="291"/>
      <c r="EZ1235" s="291"/>
      <c r="FA1235" s="291"/>
    </row>
    <row r="1236" spans="1:157" s="292" customFormat="1" ht="20.25" customHeight="1">
      <c r="A1236" s="291"/>
      <c r="H1236" s="437"/>
      <c r="I1236" s="437"/>
      <c r="J1236" s="437"/>
      <c r="K1236" s="437"/>
      <c r="N1236" s="438"/>
      <c r="O1236" s="291"/>
      <c r="P1236" s="291"/>
      <c r="Q1236" s="291"/>
      <c r="R1236" s="291"/>
      <c r="S1236" s="291"/>
      <c r="T1236" s="291"/>
      <c r="U1236" s="291"/>
      <c r="V1236" s="291"/>
      <c r="W1236" s="291"/>
      <c r="X1236" s="291"/>
      <c r="Y1236" s="291"/>
      <c r="Z1236" s="291"/>
      <c r="AA1236" s="291"/>
      <c r="AB1236" s="291"/>
      <c r="AC1236" s="291"/>
      <c r="AD1236" s="291"/>
      <c r="AE1236" s="291"/>
      <c r="AF1236" s="291"/>
      <c r="AG1236" s="291"/>
      <c r="AH1236" s="291"/>
      <c r="AI1236" s="291"/>
      <c r="AJ1236" s="291"/>
      <c r="AK1236" s="291"/>
      <c r="AL1236" s="291"/>
      <c r="AM1236" s="291"/>
      <c r="AN1236" s="291"/>
      <c r="AO1236" s="291"/>
      <c r="AP1236" s="291"/>
      <c r="AQ1236" s="291"/>
      <c r="AR1236" s="291"/>
      <c r="AS1236" s="291"/>
      <c r="AT1236" s="291"/>
      <c r="AU1236" s="291"/>
      <c r="AV1236" s="291"/>
      <c r="AW1236" s="291"/>
      <c r="AX1236" s="291"/>
      <c r="AY1236" s="291"/>
      <c r="AZ1236" s="291"/>
      <c r="BA1236" s="291"/>
      <c r="BB1236" s="291"/>
      <c r="BC1236" s="291"/>
      <c r="BD1236" s="291"/>
      <c r="BE1236" s="291"/>
      <c r="BF1236" s="291"/>
      <c r="BG1236" s="291"/>
      <c r="BH1236" s="291"/>
      <c r="BI1236" s="291"/>
      <c r="BJ1236" s="291"/>
      <c r="BK1236" s="291"/>
      <c r="BL1236" s="291"/>
      <c r="BM1236" s="291"/>
      <c r="BN1236" s="291"/>
      <c r="BO1236" s="291"/>
      <c r="BP1236" s="291"/>
      <c r="BQ1236" s="291"/>
      <c r="BR1236" s="291"/>
      <c r="BS1236" s="291"/>
      <c r="BT1236" s="291"/>
      <c r="BU1236" s="291"/>
      <c r="BV1236" s="291"/>
      <c r="BW1236" s="291"/>
      <c r="BX1236" s="291"/>
      <c r="BY1236" s="291"/>
      <c r="BZ1236" s="291"/>
      <c r="CA1236" s="291"/>
      <c r="CB1236" s="291"/>
      <c r="CC1236" s="291"/>
      <c r="CD1236" s="291"/>
      <c r="CE1236" s="291"/>
      <c r="CF1236" s="291"/>
      <c r="CG1236" s="291"/>
      <c r="CH1236" s="291"/>
      <c r="CI1236" s="291"/>
      <c r="CJ1236" s="291"/>
      <c r="CK1236" s="291"/>
      <c r="CL1236" s="291"/>
      <c r="CM1236" s="291"/>
      <c r="CN1236" s="291"/>
      <c r="CO1236" s="291"/>
      <c r="CP1236" s="291"/>
      <c r="CQ1236" s="291"/>
      <c r="CR1236" s="291"/>
      <c r="CS1236" s="291"/>
      <c r="CT1236" s="291"/>
      <c r="CU1236" s="291"/>
      <c r="CV1236" s="291"/>
      <c r="CW1236" s="291"/>
      <c r="CX1236" s="291"/>
      <c r="CY1236" s="291"/>
      <c r="CZ1236" s="291"/>
      <c r="DA1236" s="291"/>
      <c r="DB1236" s="291"/>
      <c r="DC1236" s="291"/>
      <c r="DD1236" s="291"/>
      <c r="DE1236" s="291"/>
      <c r="DF1236" s="291"/>
      <c r="DG1236" s="291"/>
      <c r="DH1236" s="291"/>
      <c r="DI1236" s="291"/>
      <c r="DJ1236" s="291"/>
      <c r="DK1236" s="291"/>
      <c r="DL1236" s="291"/>
      <c r="DM1236" s="291"/>
      <c r="DN1236" s="291"/>
      <c r="DO1236" s="291"/>
      <c r="DP1236" s="291"/>
      <c r="DQ1236" s="291"/>
      <c r="DR1236" s="291"/>
      <c r="DS1236" s="291"/>
      <c r="DT1236" s="291"/>
      <c r="DU1236" s="291"/>
      <c r="DV1236" s="291"/>
      <c r="DW1236" s="291"/>
      <c r="DX1236" s="291"/>
      <c r="DY1236" s="291"/>
      <c r="DZ1236" s="291"/>
      <c r="EA1236" s="291"/>
      <c r="EB1236" s="291"/>
      <c r="EC1236" s="291"/>
      <c r="ED1236" s="291"/>
      <c r="EE1236" s="291"/>
      <c r="EF1236" s="291"/>
      <c r="EG1236" s="291"/>
      <c r="EH1236" s="291"/>
      <c r="EI1236" s="291"/>
      <c r="EJ1236" s="291"/>
      <c r="EK1236" s="291"/>
      <c r="EL1236" s="291"/>
      <c r="EM1236" s="291"/>
      <c r="EN1236" s="291"/>
      <c r="EO1236" s="291"/>
      <c r="EP1236" s="291"/>
      <c r="EQ1236" s="291"/>
      <c r="ER1236" s="291"/>
      <c r="ES1236" s="291"/>
      <c r="ET1236" s="291"/>
      <c r="EU1236" s="291"/>
      <c r="EV1236" s="291"/>
      <c r="EW1236" s="291"/>
      <c r="EX1236" s="291"/>
      <c r="EY1236" s="291"/>
      <c r="EZ1236" s="291"/>
      <c r="FA1236" s="291"/>
    </row>
    <row r="1237" spans="1:157" s="292" customFormat="1" ht="20.25" customHeight="1">
      <c r="A1237" s="291"/>
      <c r="H1237" s="437"/>
      <c r="I1237" s="437"/>
      <c r="J1237" s="437"/>
      <c r="K1237" s="437"/>
      <c r="N1237" s="438"/>
      <c r="O1237" s="291"/>
      <c r="P1237" s="291"/>
      <c r="Q1237" s="291"/>
      <c r="R1237" s="291"/>
      <c r="S1237" s="291"/>
      <c r="T1237" s="291"/>
      <c r="U1237" s="291"/>
      <c r="V1237" s="291"/>
      <c r="W1237" s="291"/>
      <c r="X1237" s="291"/>
      <c r="Y1237" s="291"/>
      <c r="Z1237" s="291"/>
      <c r="AA1237" s="291"/>
      <c r="AB1237" s="291"/>
      <c r="AC1237" s="291"/>
      <c r="AD1237" s="291"/>
      <c r="AE1237" s="291"/>
      <c r="AF1237" s="291"/>
      <c r="AG1237" s="291"/>
      <c r="AH1237" s="291"/>
      <c r="AI1237" s="291"/>
      <c r="AJ1237" s="291"/>
      <c r="AK1237" s="291"/>
      <c r="AL1237" s="291"/>
      <c r="AM1237" s="291"/>
      <c r="AN1237" s="291"/>
      <c r="AO1237" s="291"/>
      <c r="AP1237" s="291"/>
      <c r="AQ1237" s="291"/>
      <c r="AR1237" s="291"/>
      <c r="AS1237" s="291"/>
      <c r="AT1237" s="291"/>
      <c r="AU1237" s="291"/>
      <c r="AV1237" s="291"/>
      <c r="AW1237" s="291"/>
      <c r="AX1237" s="291"/>
      <c r="AY1237" s="291"/>
      <c r="AZ1237" s="291"/>
      <c r="BA1237" s="291"/>
      <c r="BB1237" s="291"/>
      <c r="BC1237" s="291"/>
      <c r="BD1237" s="291"/>
      <c r="BE1237" s="291"/>
      <c r="BF1237" s="291"/>
      <c r="BG1237" s="291"/>
      <c r="BH1237" s="291"/>
      <c r="BI1237" s="291"/>
      <c r="BJ1237" s="291"/>
      <c r="BK1237" s="291"/>
      <c r="BL1237" s="291"/>
      <c r="BM1237" s="291"/>
      <c r="BN1237" s="291"/>
      <c r="BO1237" s="291"/>
      <c r="BP1237" s="291"/>
      <c r="BQ1237" s="291"/>
      <c r="BR1237" s="291"/>
      <c r="BS1237" s="291"/>
      <c r="BT1237" s="291"/>
      <c r="BU1237" s="291"/>
      <c r="BV1237" s="291"/>
      <c r="BW1237" s="291"/>
      <c r="BX1237" s="291"/>
      <c r="BY1237" s="291"/>
      <c r="BZ1237" s="291"/>
      <c r="CA1237" s="291"/>
      <c r="CB1237" s="291"/>
      <c r="CC1237" s="291"/>
      <c r="CD1237" s="291"/>
      <c r="CE1237" s="291"/>
      <c r="CF1237" s="291"/>
      <c r="CG1237" s="291"/>
      <c r="CH1237" s="291"/>
      <c r="CI1237" s="291"/>
      <c r="CJ1237" s="291"/>
      <c r="CK1237" s="291"/>
      <c r="CL1237" s="291"/>
      <c r="CM1237" s="291"/>
      <c r="CN1237" s="291"/>
      <c r="CO1237" s="291"/>
      <c r="CP1237" s="291"/>
      <c r="CQ1237" s="291"/>
      <c r="CR1237" s="291"/>
      <c r="CS1237" s="291"/>
      <c r="CT1237" s="291"/>
      <c r="CU1237" s="291"/>
      <c r="CV1237" s="291"/>
      <c r="CW1237" s="291"/>
      <c r="CX1237" s="291"/>
      <c r="CY1237" s="291"/>
      <c r="CZ1237" s="291"/>
      <c r="DA1237" s="291"/>
      <c r="DB1237" s="291"/>
      <c r="DC1237" s="291"/>
      <c r="DD1237" s="291"/>
      <c r="DE1237" s="291"/>
      <c r="DF1237" s="291"/>
      <c r="DG1237" s="291"/>
      <c r="DH1237" s="291"/>
      <c r="DI1237" s="291"/>
      <c r="DJ1237" s="291"/>
      <c r="DK1237" s="291"/>
      <c r="DL1237" s="291"/>
      <c r="DM1237" s="291"/>
      <c r="DN1237" s="291"/>
      <c r="DO1237" s="291"/>
      <c r="DP1237" s="291"/>
      <c r="DQ1237" s="291"/>
      <c r="DR1237" s="291"/>
      <c r="DS1237" s="291"/>
      <c r="DT1237" s="291"/>
      <c r="DU1237" s="291"/>
      <c r="DV1237" s="291"/>
      <c r="DW1237" s="291"/>
      <c r="DX1237" s="291"/>
      <c r="DY1237" s="291"/>
      <c r="DZ1237" s="291"/>
      <c r="EA1237" s="291"/>
      <c r="EB1237" s="291"/>
      <c r="EC1237" s="291"/>
      <c r="ED1237" s="291"/>
      <c r="EE1237" s="291"/>
      <c r="EF1237" s="291"/>
      <c r="EG1237" s="291"/>
      <c r="EH1237" s="291"/>
      <c r="EI1237" s="291"/>
      <c r="EJ1237" s="291"/>
      <c r="EK1237" s="291"/>
      <c r="EL1237" s="291"/>
      <c r="EM1237" s="291"/>
      <c r="EN1237" s="291"/>
      <c r="EO1237" s="291"/>
      <c r="EP1237" s="291"/>
      <c r="EQ1237" s="291"/>
      <c r="ER1237" s="291"/>
      <c r="ES1237" s="291"/>
      <c r="ET1237" s="291"/>
      <c r="EU1237" s="291"/>
      <c r="EV1237" s="291"/>
      <c r="EW1237" s="291"/>
      <c r="EX1237" s="291"/>
      <c r="EY1237" s="291"/>
      <c r="EZ1237" s="291"/>
      <c r="FA1237" s="291"/>
    </row>
    <row r="1238" spans="1:157" s="292" customFormat="1" ht="20.25" customHeight="1">
      <c r="A1238" s="291"/>
      <c r="H1238" s="437"/>
      <c r="I1238" s="437"/>
      <c r="J1238" s="437"/>
      <c r="K1238" s="437"/>
      <c r="N1238" s="438"/>
      <c r="O1238" s="291"/>
      <c r="P1238" s="291"/>
      <c r="Q1238" s="291"/>
      <c r="R1238" s="291"/>
      <c r="S1238" s="291"/>
      <c r="T1238" s="291"/>
      <c r="U1238" s="291"/>
      <c r="V1238" s="291"/>
      <c r="W1238" s="291"/>
      <c r="X1238" s="291"/>
      <c r="Y1238" s="291"/>
      <c r="Z1238" s="291"/>
      <c r="AA1238" s="291"/>
      <c r="AB1238" s="291"/>
      <c r="AC1238" s="291"/>
      <c r="AD1238" s="291"/>
      <c r="AE1238" s="291"/>
      <c r="AF1238" s="291"/>
      <c r="AG1238" s="291"/>
      <c r="AH1238" s="291"/>
      <c r="AI1238" s="291"/>
      <c r="AJ1238" s="291"/>
      <c r="AK1238" s="291"/>
      <c r="AL1238" s="291"/>
      <c r="AM1238" s="291"/>
      <c r="AN1238" s="291"/>
      <c r="AO1238" s="291"/>
      <c r="AP1238" s="291"/>
      <c r="AQ1238" s="291"/>
      <c r="AR1238" s="291"/>
      <c r="AS1238" s="291"/>
      <c r="AT1238" s="291"/>
      <c r="AU1238" s="291"/>
      <c r="AV1238" s="291"/>
      <c r="AW1238" s="291"/>
      <c r="AX1238" s="291"/>
      <c r="AY1238" s="291"/>
      <c r="AZ1238" s="291"/>
      <c r="BA1238" s="291"/>
      <c r="BB1238" s="291"/>
      <c r="BC1238" s="291"/>
      <c r="BD1238" s="291"/>
      <c r="BE1238" s="291"/>
      <c r="BF1238" s="291"/>
      <c r="BG1238" s="291"/>
      <c r="BH1238" s="291"/>
      <c r="BI1238" s="291"/>
      <c r="BJ1238" s="291"/>
      <c r="BK1238" s="291"/>
      <c r="BL1238" s="291"/>
      <c r="BM1238" s="291"/>
      <c r="BN1238" s="291"/>
      <c r="BO1238" s="291"/>
      <c r="BP1238" s="291"/>
      <c r="BQ1238" s="291"/>
      <c r="BR1238" s="291"/>
      <c r="BS1238" s="291"/>
      <c r="BT1238" s="291"/>
      <c r="BU1238" s="291"/>
      <c r="BV1238" s="291"/>
      <c r="BW1238" s="291"/>
      <c r="BX1238" s="291"/>
      <c r="BY1238" s="291"/>
      <c r="BZ1238" s="291"/>
      <c r="CA1238" s="291"/>
      <c r="CB1238" s="291"/>
      <c r="CC1238" s="291"/>
      <c r="CD1238" s="291"/>
      <c r="CE1238" s="291"/>
      <c r="CF1238" s="291"/>
      <c r="CG1238" s="291"/>
      <c r="CH1238" s="291"/>
      <c r="CI1238" s="291"/>
      <c r="CJ1238" s="291"/>
      <c r="CK1238" s="291"/>
      <c r="CL1238" s="291"/>
      <c r="CM1238" s="291"/>
      <c r="CN1238" s="291"/>
      <c r="CO1238" s="291"/>
      <c r="CP1238" s="291"/>
      <c r="CQ1238" s="291"/>
      <c r="CR1238" s="291"/>
      <c r="CS1238" s="291"/>
      <c r="CT1238" s="291"/>
      <c r="CU1238" s="291"/>
      <c r="CV1238" s="291"/>
      <c r="CW1238" s="291"/>
      <c r="CX1238" s="291"/>
      <c r="CY1238" s="291"/>
      <c r="CZ1238" s="291"/>
      <c r="DA1238" s="291"/>
      <c r="DB1238" s="291"/>
      <c r="DC1238" s="291"/>
      <c r="DD1238" s="291"/>
      <c r="DE1238" s="291"/>
      <c r="DF1238" s="291"/>
      <c r="DG1238" s="291"/>
      <c r="DH1238" s="291"/>
      <c r="DI1238" s="291"/>
      <c r="DJ1238" s="291"/>
      <c r="DK1238" s="291"/>
      <c r="DL1238" s="291"/>
      <c r="DM1238" s="291"/>
      <c r="DN1238" s="291"/>
      <c r="DO1238" s="291"/>
      <c r="DP1238" s="291"/>
      <c r="DQ1238" s="291"/>
      <c r="DR1238" s="291"/>
      <c r="DS1238" s="291"/>
      <c r="DT1238" s="291"/>
      <c r="DU1238" s="291"/>
      <c r="DV1238" s="291"/>
      <c r="DW1238" s="291"/>
      <c r="DX1238" s="291"/>
      <c r="DY1238" s="291"/>
      <c r="DZ1238" s="291"/>
      <c r="EA1238" s="291"/>
      <c r="EB1238" s="291"/>
      <c r="EC1238" s="291"/>
      <c r="ED1238" s="291"/>
      <c r="EE1238" s="291"/>
      <c r="EF1238" s="291"/>
      <c r="EG1238" s="291"/>
      <c r="EH1238" s="291"/>
      <c r="EI1238" s="291"/>
      <c r="EJ1238" s="291"/>
      <c r="EK1238" s="291"/>
      <c r="EL1238" s="291"/>
      <c r="EM1238" s="291"/>
      <c r="EN1238" s="291"/>
      <c r="EO1238" s="291"/>
      <c r="EP1238" s="291"/>
      <c r="EQ1238" s="291"/>
      <c r="ER1238" s="291"/>
      <c r="ES1238" s="291"/>
      <c r="ET1238" s="291"/>
      <c r="EU1238" s="291"/>
      <c r="EV1238" s="291"/>
      <c r="EW1238" s="291"/>
      <c r="EX1238" s="291"/>
      <c r="EY1238" s="291"/>
      <c r="EZ1238" s="291"/>
      <c r="FA1238" s="291"/>
    </row>
    <row r="1239" spans="1:157" s="292" customFormat="1" ht="20.25" customHeight="1">
      <c r="A1239" s="291"/>
      <c r="H1239" s="437"/>
      <c r="I1239" s="437"/>
      <c r="J1239" s="437"/>
      <c r="K1239" s="437"/>
      <c r="N1239" s="438"/>
      <c r="O1239" s="291"/>
      <c r="P1239" s="291"/>
      <c r="Q1239" s="291"/>
      <c r="R1239" s="291"/>
      <c r="S1239" s="291"/>
      <c r="T1239" s="291"/>
      <c r="U1239" s="291"/>
      <c r="V1239" s="291"/>
      <c r="W1239" s="291"/>
      <c r="X1239" s="291"/>
      <c r="Y1239" s="291"/>
      <c r="Z1239" s="291"/>
      <c r="AA1239" s="291"/>
      <c r="AB1239" s="291"/>
      <c r="AC1239" s="291"/>
      <c r="AD1239" s="291"/>
      <c r="AE1239" s="291"/>
      <c r="AF1239" s="291"/>
      <c r="AG1239" s="291"/>
      <c r="AH1239" s="291"/>
      <c r="AI1239" s="291"/>
      <c r="AJ1239" s="291"/>
      <c r="AK1239" s="291"/>
      <c r="AL1239" s="291"/>
      <c r="AM1239" s="291"/>
      <c r="AN1239" s="291"/>
      <c r="AO1239" s="291"/>
      <c r="AP1239" s="291"/>
      <c r="AQ1239" s="291"/>
      <c r="AR1239" s="291"/>
      <c r="AS1239" s="291"/>
      <c r="AT1239" s="291"/>
      <c r="AU1239" s="291"/>
      <c r="AV1239" s="291"/>
      <c r="AW1239" s="291"/>
      <c r="AX1239" s="291"/>
      <c r="AY1239" s="291"/>
      <c r="AZ1239" s="291"/>
      <c r="BA1239" s="291"/>
      <c r="BB1239" s="291"/>
      <c r="BC1239" s="291"/>
      <c r="BD1239" s="291"/>
      <c r="BE1239" s="291"/>
      <c r="BF1239" s="291"/>
      <c r="BG1239" s="291"/>
      <c r="BH1239" s="291"/>
      <c r="BI1239" s="291"/>
      <c r="BJ1239" s="291"/>
      <c r="BK1239" s="291"/>
      <c r="BL1239" s="291"/>
      <c r="BM1239" s="291"/>
      <c r="BN1239" s="291"/>
      <c r="BO1239" s="291"/>
      <c r="BP1239" s="291"/>
      <c r="BQ1239" s="291"/>
      <c r="BR1239" s="291"/>
      <c r="BS1239" s="291"/>
      <c r="BT1239" s="291"/>
      <c r="BU1239" s="291"/>
      <c r="BV1239" s="291"/>
      <c r="BW1239" s="291"/>
      <c r="BX1239" s="291"/>
      <c r="BY1239" s="291"/>
      <c r="BZ1239" s="291"/>
      <c r="CA1239" s="291"/>
      <c r="CB1239" s="291"/>
      <c r="CC1239" s="291"/>
      <c r="CD1239" s="291"/>
      <c r="CE1239" s="291"/>
      <c r="CF1239" s="291"/>
      <c r="CG1239" s="291"/>
      <c r="CH1239" s="291"/>
      <c r="CI1239" s="291"/>
      <c r="CJ1239" s="291"/>
      <c r="CK1239" s="291"/>
      <c r="CL1239" s="291"/>
      <c r="CM1239" s="291"/>
      <c r="CN1239" s="291"/>
      <c r="CO1239" s="291"/>
      <c r="CP1239" s="291"/>
      <c r="CQ1239" s="291"/>
      <c r="CR1239" s="291"/>
      <c r="CS1239" s="291"/>
      <c r="CT1239" s="291"/>
      <c r="CU1239" s="291"/>
      <c r="CV1239" s="291"/>
      <c r="CW1239" s="291"/>
      <c r="CX1239" s="291"/>
      <c r="CY1239" s="291"/>
      <c r="CZ1239" s="291"/>
      <c r="DA1239" s="291"/>
      <c r="DB1239" s="291"/>
      <c r="DC1239" s="291"/>
      <c r="DD1239" s="291"/>
      <c r="DE1239" s="291"/>
      <c r="DF1239" s="291"/>
      <c r="DG1239" s="291"/>
      <c r="DH1239" s="291"/>
      <c r="DI1239" s="291"/>
      <c r="DJ1239" s="291"/>
      <c r="DK1239" s="291"/>
      <c r="DL1239" s="291"/>
      <c r="DM1239" s="291"/>
      <c r="DN1239" s="291"/>
      <c r="DO1239" s="291"/>
      <c r="DP1239" s="291"/>
      <c r="DQ1239" s="291"/>
      <c r="DR1239" s="291"/>
      <c r="DS1239" s="291"/>
      <c r="DT1239" s="291"/>
      <c r="DU1239" s="291"/>
      <c r="DV1239" s="291"/>
      <c r="DW1239" s="291"/>
      <c r="DX1239" s="291"/>
      <c r="DY1239" s="291"/>
      <c r="DZ1239" s="291"/>
      <c r="EA1239" s="291"/>
      <c r="EB1239" s="291"/>
      <c r="EC1239" s="291"/>
      <c r="ED1239" s="291"/>
      <c r="EE1239" s="291"/>
      <c r="EF1239" s="291"/>
      <c r="EG1239" s="291"/>
      <c r="EH1239" s="291"/>
      <c r="EI1239" s="291"/>
      <c r="EJ1239" s="291"/>
      <c r="EK1239" s="291"/>
      <c r="EL1239" s="291"/>
      <c r="EM1239" s="291"/>
      <c r="EN1239" s="291"/>
      <c r="EO1239" s="291"/>
      <c r="EP1239" s="291"/>
      <c r="EQ1239" s="291"/>
      <c r="ER1239" s="291"/>
      <c r="ES1239" s="291"/>
      <c r="ET1239" s="291"/>
      <c r="EU1239" s="291"/>
      <c r="EV1239" s="291"/>
      <c r="EW1239" s="291"/>
      <c r="EX1239" s="291"/>
      <c r="EY1239" s="291"/>
      <c r="EZ1239" s="291"/>
      <c r="FA1239" s="291"/>
    </row>
    <row r="1240" spans="1:157" s="292" customFormat="1" ht="20.25" customHeight="1">
      <c r="A1240" s="291"/>
      <c r="H1240" s="437"/>
      <c r="I1240" s="437"/>
      <c r="J1240" s="437"/>
      <c r="K1240" s="437"/>
      <c r="N1240" s="438"/>
      <c r="O1240" s="291"/>
      <c r="P1240" s="291"/>
      <c r="Q1240" s="291"/>
      <c r="R1240" s="291"/>
      <c r="S1240" s="291"/>
      <c r="T1240" s="291"/>
      <c r="U1240" s="291"/>
      <c r="V1240" s="291"/>
      <c r="W1240" s="291"/>
      <c r="X1240" s="291"/>
      <c r="Y1240" s="291"/>
      <c r="Z1240" s="291"/>
      <c r="AA1240" s="291"/>
      <c r="AB1240" s="291"/>
      <c r="AC1240" s="291"/>
      <c r="AD1240" s="291"/>
      <c r="AE1240" s="291"/>
      <c r="AF1240" s="291"/>
      <c r="AG1240" s="291"/>
      <c r="AH1240" s="291"/>
      <c r="AI1240" s="291"/>
      <c r="AJ1240" s="291"/>
      <c r="AK1240" s="291"/>
      <c r="AL1240" s="291"/>
      <c r="AM1240" s="291"/>
      <c r="AN1240" s="291"/>
      <c r="AO1240" s="291"/>
      <c r="AP1240" s="291"/>
      <c r="AQ1240" s="291"/>
      <c r="AR1240" s="291"/>
      <c r="AS1240" s="291"/>
      <c r="AT1240" s="291"/>
      <c r="AU1240" s="291"/>
      <c r="AV1240" s="291"/>
      <c r="AW1240" s="291"/>
      <c r="AX1240" s="291"/>
      <c r="AY1240" s="291"/>
      <c r="AZ1240" s="291"/>
      <c r="BA1240" s="291"/>
      <c r="BB1240" s="291"/>
      <c r="BC1240" s="291"/>
      <c r="BD1240" s="291"/>
      <c r="BE1240" s="291"/>
      <c r="BF1240" s="291"/>
      <c r="BG1240" s="291"/>
      <c r="BH1240" s="291"/>
      <c r="BI1240" s="291"/>
      <c r="BJ1240" s="291"/>
      <c r="BK1240" s="291"/>
      <c r="BL1240" s="291"/>
      <c r="BM1240" s="291"/>
      <c r="BN1240" s="291"/>
      <c r="BO1240" s="291"/>
      <c r="BP1240" s="291"/>
      <c r="BQ1240" s="291"/>
      <c r="BR1240" s="291"/>
      <c r="BS1240" s="291"/>
      <c r="BT1240" s="291"/>
      <c r="BU1240" s="291"/>
      <c r="BV1240" s="291"/>
      <c r="BW1240" s="291"/>
      <c r="BX1240" s="291"/>
      <c r="BY1240" s="291"/>
      <c r="BZ1240" s="291"/>
      <c r="CA1240" s="291"/>
      <c r="CB1240" s="291"/>
      <c r="CC1240" s="291"/>
      <c r="CD1240" s="291"/>
      <c r="CE1240" s="291"/>
      <c r="CF1240" s="291"/>
      <c r="CG1240" s="291"/>
      <c r="CH1240" s="291"/>
      <c r="CI1240" s="291"/>
      <c r="CJ1240" s="291"/>
      <c r="CK1240" s="291"/>
      <c r="CL1240" s="291"/>
      <c r="CM1240" s="291"/>
      <c r="CN1240" s="291"/>
      <c r="CO1240" s="291"/>
      <c r="CP1240" s="291"/>
      <c r="CQ1240" s="291"/>
      <c r="CR1240" s="291"/>
      <c r="CS1240" s="291"/>
      <c r="CT1240" s="291"/>
      <c r="CU1240" s="291"/>
      <c r="CV1240" s="291"/>
      <c r="CW1240" s="291"/>
      <c r="CX1240" s="291"/>
      <c r="CY1240" s="291"/>
      <c r="CZ1240" s="291"/>
      <c r="DA1240" s="291"/>
      <c r="DB1240" s="291"/>
      <c r="DC1240" s="291"/>
      <c r="DD1240" s="291"/>
      <c r="DE1240" s="291"/>
      <c r="DF1240" s="291"/>
      <c r="DG1240" s="291"/>
      <c r="DH1240" s="291"/>
      <c r="DI1240" s="291"/>
      <c r="DJ1240" s="291"/>
      <c r="DK1240" s="291"/>
      <c r="DL1240" s="291"/>
      <c r="DM1240" s="291"/>
      <c r="DN1240" s="291"/>
      <c r="DO1240" s="291"/>
      <c r="DP1240" s="291"/>
      <c r="DQ1240" s="291"/>
      <c r="DR1240" s="291"/>
      <c r="DS1240" s="291"/>
      <c r="DT1240" s="291"/>
      <c r="DU1240" s="291"/>
      <c r="DV1240" s="291"/>
      <c r="DW1240" s="291"/>
      <c r="DX1240" s="291"/>
      <c r="DY1240" s="291"/>
      <c r="DZ1240" s="291"/>
      <c r="EA1240" s="291"/>
      <c r="EB1240" s="291"/>
      <c r="EC1240" s="291"/>
      <c r="ED1240" s="291"/>
      <c r="EE1240" s="291"/>
      <c r="EF1240" s="291"/>
      <c r="EG1240" s="291"/>
      <c r="EH1240" s="291"/>
      <c r="EI1240" s="291"/>
      <c r="EJ1240" s="291"/>
      <c r="EK1240" s="291"/>
      <c r="EL1240" s="291"/>
      <c r="EM1240" s="291"/>
      <c r="EN1240" s="291"/>
      <c r="EO1240" s="291"/>
      <c r="EP1240" s="291"/>
      <c r="EQ1240" s="291"/>
      <c r="ER1240" s="291"/>
      <c r="ES1240" s="291"/>
      <c r="ET1240" s="291"/>
      <c r="EU1240" s="291"/>
      <c r="EV1240" s="291"/>
      <c r="EW1240" s="291"/>
      <c r="EX1240" s="291"/>
      <c r="EY1240" s="291"/>
      <c r="EZ1240" s="291"/>
      <c r="FA1240" s="291"/>
    </row>
    <row r="1241" spans="1:157" s="292" customFormat="1" ht="20.25" customHeight="1">
      <c r="A1241" s="291"/>
      <c r="H1241" s="437"/>
      <c r="I1241" s="437"/>
      <c r="J1241" s="437"/>
      <c r="K1241" s="437"/>
      <c r="N1241" s="438"/>
      <c r="O1241" s="291"/>
      <c r="P1241" s="291"/>
      <c r="Q1241" s="291"/>
      <c r="R1241" s="291"/>
      <c r="S1241" s="291"/>
      <c r="T1241" s="291"/>
      <c r="U1241" s="291"/>
      <c r="V1241" s="291"/>
      <c r="W1241" s="291"/>
      <c r="X1241" s="291"/>
      <c r="Y1241" s="291"/>
      <c r="Z1241" s="291"/>
      <c r="AA1241" s="291"/>
      <c r="AB1241" s="291"/>
      <c r="AC1241" s="291"/>
      <c r="AD1241" s="291"/>
      <c r="AE1241" s="291"/>
      <c r="AF1241" s="291"/>
      <c r="AG1241" s="291"/>
      <c r="AH1241" s="291"/>
      <c r="AI1241" s="291"/>
      <c r="AJ1241" s="291"/>
      <c r="AK1241" s="291"/>
      <c r="AL1241" s="291"/>
      <c r="AM1241" s="291"/>
      <c r="AN1241" s="291"/>
      <c r="AO1241" s="291"/>
      <c r="AP1241" s="291"/>
      <c r="AQ1241" s="291"/>
      <c r="AR1241" s="291"/>
      <c r="AS1241" s="291"/>
      <c r="AT1241" s="291"/>
      <c r="AU1241" s="291"/>
      <c r="AV1241" s="291"/>
      <c r="AW1241" s="291"/>
      <c r="AX1241" s="291"/>
      <c r="AY1241" s="291"/>
      <c r="AZ1241" s="291"/>
      <c r="BA1241" s="291"/>
      <c r="BB1241" s="291"/>
      <c r="BC1241" s="291"/>
      <c r="BD1241" s="291"/>
      <c r="BE1241" s="291"/>
      <c r="BF1241" s="291"/>
      <c r="BG1241" s="291"/>
      <c r="BH1241" s="291"/>
      <c r="BI1241" s="291"/>
      <c r="BJ1241" s="291"/>
      <c r="BK1241" s="291"/>
      <c r="BL1241" s="291"/>
      <c r="BM1241" s="291"/>
      <c r="BN1241" s="291"/>
      <c r="BO1241" s="291"/>
      <c r="BP1241" s="291"/>
      <c r="BQ1241" s="291"/>
      <c r="BR1241" s="291"/>
      <c r="BS1241" s="291"/>
      <c r="BT1241" s="291"/>
      <c r="BU1241" s="291"/>
      <c r="BV1241" s="291"/>
      <c r="BW1241" s="291"/>
      <c r="BX1241" s="291"/>
      <c r="BY1241" s="291"/>
      <c r="BZ1241" s="291"/>
      <c r="CA1241" s="291"/>
      <c r="CB1241" s="291"/>
      <c r="CC1241" s="291"/>
      <c r="CD1241" s="291"/>
      <c r="CE1241" s="291"/>
      <c r="CF1241" s="291"/>
      <c r="CG1241" s="291"/>
      <c r="CH1241" s="291"/>
      <c r="CI1241" s="291"/>
      <c r="CJ1241" s="291"/>
      <c r="CK1241" s="291"/>
      <c r="CL1241" s="291"/>
      <c r="CM1241" s="291"/>
      <c r="CN1241" s="291"/>
      <c r="CO1241" s="291"/>
      <c r="CP1241" s="291"/>
      <c r="CQ1241" s="291"/>
      <c r="CR1241" s="291"/>
      <c r="CS1241" s="291"/>
      <c r="CT1241" s="291"/>
      <c r="CU1241" s="291"/>
      <c r="CV1241" s="291"/>
      <c r="CW1241" s="291"/>
      <c r="CX1241" s="291"/>
      <c r="CY1241" s="291"/>
      <c r="CZ1241" s="291"/>
      <c r="DA1241" s="291"/>
      <c r="DB1241" s="291"/>
      <c r="DC1241" s="291"/>
      <c r="DD1241" s="291"/>
      <c r="DE1241" s="291"/>
      <c r="DF1241" s="291"/>
      <c r="DG1241" s="291"/>
      <c r="DH1241" s="291"/>
      <c r="DI1241" s="291"/>
      <c r="DJ1241" s="291"/>
      <c r="DK1241" s="291"/>
      <c r="DL1241" s="291"/>
      <c r="DM1241" s="291"/>
      <c r="DN1241" s="291"/>
      <c r="DO1241" s="291"/>
      <c r="DP1241" s="291"/>
      <c r="DQ1241" s="291"/>
      <c r="DR1241" s="291"/>
      <c r="DS1241" s="291"/>
      <c r="DT1241" s="291"/>
      <c r="DU1241" s="291"/>
      <c r="DV1241" s="291"/>
      <c r="DW1241" s="291"/>
      <c r="DX1241" s="291"/>
      <c r="DY1241" s="291"/>
      <c r="DZ1241" s="291"/>
      <c r="EA1241" s="291"/>
      <c r="EB1241" s="291"/>
      <c r="EC1241" s="291"/>
      <c r="ED1241" s="291"/>
      <c r="EE1241" s="291"/>
      <c r="EF1241" s="291"/>
      <c r="EG1241" s="291"/>
      <c r="EH1241" s="291"/>
      <c r="EI1241" s="291"/>
      <c r="EJ1241" s="291"/>
      <c r="EK1241" s="291"/>
      <c r="EL1241" s="291"/>
      <c r="EM1241" s="291"/>
      <c r="EN1241" s="291"/>
      <c r="EO1241" s="291"/>
      <c r="EP1241" s="291"/>
      <c r="EQ1241" s="291"/>
      <c r="ER1241" s="291"/>
      <c r="ES1241" s="291"/>
      <c r="ET1241" s="291"/>
      <c r="EU1241" s="291"/>
      <c r="EV1241" s="291"/>
      <c r="EW1241" s="291"/>
      <c r="EX1241" s="291"/>
      <c r="EY1241" s="291"/>
      <c r="EZ1241" s="291"/>
      <c r="FA1241" s="291"/>
    </row>
    <row r="1242" spans="1:157" s="292" customFormat="1" ht="20.25" customHeight="1">
      <c r="A1242" s="291"/>
      <c r="H1242" s="437"/>
      <c r="I1242" s="437"/>
      <c r="J1242" s="437"/>
      <c r="K1242" s="437"/>
      <c r="N1242" s="438"/>
      <c r="O1242" s="291"/>
      <c r="P1242" s="291"/>
      <c r="Q1242" s="291"/>
      <c r="R1242" s="291"/>
      <c r="S1242" s="291"/>
      <c r="T1242" s="291"/>
      <c r="U1242" s="291"/>
      <c r="V1242" s="291"/>
      <c r="W1242" s="291"/>
      <c r="X1242" s="291"/>
      <c r="Y1242" s="291"/>
      <c r="Z1242" s="291"/>
      <c r="AA1242" s="291"/>
      <c r="AB1242" s="291"/>
      <c r="AC1242" s="291"/>
      <c r="AD1242" s="291"/>
      <c r="AE1242" s="291"/>
      <c r="AF1242" s="291"/>
      <c r="AG1242" s="291"/>
      <c r="AH1242" s="291"/>
      <c r="AI1242" s="291"/>
      <c r="AJ1242" s="291"/>
      <c r="AK1242" s="291"/>
      <c r="AL1242" s="291"/>
      <c r="AM1242" s="291"/>
      <c r="AN1242" s="291"/>
      <c r="AO1242" s="291"/>
      <c r="AP1242" s="291"/>
      <c r="AQ1242" s="291"/>
      <c r="AR1242" s="291"/>
      <c r="AS1242" s="291"/>
      <c r="AT1242" s="291"/>
      <c r="AU1242" s="291"/>
      <c r="AV1242" s="291"/>
      <c r="AW1242" s="291"/>
      <c r="AX1242" s="291"/>
      <c r="AY1242" s="291"/>
      <c r="AZ1242" s="291"/>
      <c r="BA1242" s="291"/>
      <c r="BB1242" s="291"/>
      <c r="BC1242" s="291"/>
      <c r="BD1242" s="291"/>
      <c r="BE1242" s="291"/>
      <c r="BF1242" s="291"/>
      <c r="BG1242" s="291"/>
      <c r="BH1242" s="291"/>
      <c r="BI1242" s="291"/>
      <c r="BJ1242" s="291"/>
      <c r="BK1242" s="291"/>
      <c r="BL1242" s="291"/>
      <c r="BM1242" s="291"/>
      <c r="BN1242" s="291"/>
      <c r="BO1242" s="291"/>
      <c r="BP1242" s="291"/>
      <c r="BQ1242" s="291"/>
      <c r="BR1242" s="291"/>
      <c r="BS1242" s="291"/>
      <c r="BT1242" s="291"/>
      <c r="BU1242" s="291"/>
      <c r="BV1242" s="291"/>
      <c r="BW1242" s="291"/>
      <c r="BX1242" s="291"/>
      <c r="BY1242" s="291"/>
      <c r="BZ1242" s="291"/>
      <c r="CA1242" s="291"/>
      <c r="CB1242" s="291"/>
      <c r="CC1242" s="291"/>
      <c r="CD1242" s="291"/>
      <c r="CE1242" s="291"/>
      <c r="CF1242" s="291"/>
      <c r="CG1242" s="291"/>
      <c r="CH1242" s="291"/>
      <c r="CI1242" s="291"/>
      <c r="CJ1242" s="291"/>
      <c r="CK1242" s="291"/>
      <c r="CL1242" s="291"/>
      <c r="CM1242" s="291"/>
      <c r="CN1242" s="291"/>
      <c r="CO1242" s="291"/>
      <c r="CP1242" s="291"/>
      <c r="CQ1242" s="291"/>
      <c r="CR1242" s="291"/>
      <c r="CS1242" s="291"/>
      <c r="CT1242" s="291"/>
      <c r="CU1242" s="291"/>
      <c r="CV1242" s="291"/>
      <c r="CW1242" s="291"/>
      <c r="CX1242" s="291"/>
      <c r="CY1242" s="291"/>
      <c r="CZ1242" s="291"/>
      <c r="DA1242" s="291"/>
      <c r="DB1242" s="291"/>
      <c r="DC1242" s="291"/>
      <c r="DD1242" s="291"/>
      <c r="DE1242" s="291"/>
      <c r="DF1242" s="291"/>
      <c r="DG1242" s="291"/>
      <c r="DH1242" s="291"/>
      <c r="DI1242" s="291"/>
      <c r="DJ1242" s="291"/>
      <c r="DK1242" s="291"/>
      <c r="DL1242" s="291"/>
      <c r="DM1242" s="291"/>
      <c r="DN1242" s="291"/>
      <c r="DO1242" s="291"/>
      <c r="DP1242" s="291"/>
      <c r="DQ1242" s="291"/>
      <c r="DR1242" s="291"/>
      <c r="DS1242" s="291"/>
      <c r="DT1242" s="291"/>
      <c r="DU1242" s="291"/>
      <c r="DV1242" s="291"/>
      <c r="DW1242" s="291"/>
      <c r="DX1242" s="291"/>
      <c r="DY1242" s="291"/>
      <c r="DZ1242" s="291"/>
      <c r="EA1242" s="291"/>
      <c r="EB1242" s="291"/>
      <c r="EC1242" s="291"/>
      <c r="ED1242" s="291"/>
      <c r="EE1242" s="291"/>
      <c r="EF1242" s="291"/>
      <c r="EG1242" s="291"/>
      <c r="EH1242" s="291"/>
      <c r="EI1242" s="291"/>
      <c r="EJ1242" s="291"/>
      <c r="EK1242" s="291"/>
      <c r="EL1242" s="291"/>
      <c r="EM1242" s="291"/>
      <c r="EN1242" s="291"/>
      <c r="EO1242" s="291"/>
      <c r="EP1242" s="291"/>
      <c r="EQ1242" s="291"/>
      <c r="ER1242" s="291"/>
      <c r="ES1242" s="291"/>
      <c r="ET1242" s="291"/>
      <c r="EU1242" s="291"/>
      <c r="EV1242" s="291"/>
      <c r="EW1242" s="291"/>
      <c r="EX1242" s="291"/>
      <c r="EY1242" s="291"/>
      <c r="EZ1242" s="291"/>
      <c r="FA1242" s="291"/>
    </row>
    <row r="1243" spans="1:157" s="292" customFormat="1" ht="20.25" customHeight="1">
      <c r="A1243" s="291"/>
      <c r="H1243" s="437"/>
      <c r="I1243" s="437"/>
      <c r="J1243" s="437"/>
      <c r="K1243" s="437"/>
      <c r="N1243" s="438"/>
      <c r="O1243" s="291"/>
      <c r="P1243" s="291"/>
      <c r="Q1243" s="291"/>
      <c r="R1243" s="291"/>
      <c r="S1243" s="291"/>
      <c r="T1243" s="291"/>
      <c r="U1243" s="291"/>
      <c r="V1243" s="291"/>
      <c r="W1243" s="291"/>
      <c r="X1243" s="291"/>
      <c r="Y1243" s="291"/>
      <c r="Z1243" s="291"/>
      <c r="AA1243" s="291"/>
      <c r="AB1243" s="291"/>
      <c r="AC1243" s="291"/>
      <c r="AD1243" s="291"/>
      <c r="AE1243" s="291"/>
      <c r="AF1243" s="291"/>
      <c r="AG1243" s="291"/>
      <c r="AH1243" s="291"/>
      <c r="AI1243" s="291"/>
      <c r="AJ1243" s="291"/>
      <c r="AK1243" s="291"/>
      <c r="AL1243" s="291"/>
      <c r="AM1243" s="291"/>
      <c r="AN1243" s="291"/>
      <c r="AO1243" s="291"/>
      <c r="AP1243" s="291"/>
      <c r="AQ1243" s="291"/>
      <c r="AR1243" s="291"/>
      <c r="AS1243" s="291"/>
      <c r="AT1243" s="291"/>
      <c r="AU1243" s="291"/>
      <c r="AV1243" s="291"/>
      <c r="AW1243" s="291"/>
      <c r="AX1243" s="291"/>
      <c r="AY1243" s="291"/>
      <c r="AZ1243" s="291"/>
      <c r="BA1243" s="291"/>
      <c r="BB1243" s="291"/>
      <c r="BC1243" s="291"/>
      <c r="BD1243" s="291"/>
      <c r="BE1243" s="291"/>
      <c r="BF1243" s="291"/>
      <c r="BG1243" s="291"/>
      <c r="BH1243" s="291"/>
      <c r="BI1243" s="291"/>
      <c r="BJ1243" s="291"/>
      <c r="BK1243" s="291"/>
      <c r="BL1243" s="291"/>
      <c r="BM1243" s="291"/>
      <c r="BN1243" s="291"/>
      <c r="BO1243" s="291"/>
      <c r="BP1243" s="291"/>
      <c r="BQ1243" s="291"/>
      <c r="BR1243" s="291"/>
      <c r="BS1243" s="291"/>
      <c r="BT1243" s="291"/>
      <c r="BU1243" s="291"/>
      <c r="BV1243" s="291"/>
      <c r="BW1243" s="291"/>
      <c r="BX1243" s="291"/>
      <c r="BY1243" s="291"/>
      <c r="BZ1243" s="291"/>
      <c r="CA1243" s="291"/>
      <c r="CB1243" s="291"/>
      <c r="CC1243" s="291"/>
      <c r="CD1243" s="291"/>
      <c r="CE1243" s="291"/>
      <c r="CF1243" s="291"/>
      <c r="CG1243" s="291"/>
      <c r="CH1243" s="291"/>
      <c r="CI1243" s="291"/>
      <c r="CJ1243" s="291"/>
      <c r="CK1243" s="291"/>
      <c r="CL1243" s="291"/>
      <c r="CM1243" s="291"/>
      <c r="CN1243" s="291"/>
      <c r="CO1243" s="291"/>
      <c r="CP1243" s="291"/>
      <c r="CQ1243" s="291"/>
      <c r="CR1243" s="291"/>
      <c r="CS1243" s="291"/>
      <c r="CT1243" s="291"/>
      <c r="CU1243" s="291"/>
      <c r="CV1243" s="291"/>
      <c r="CW1243" s="291"/>
      <c r="CX1243" s="291"/>
      <c r="CY1243" s="291"/>
      <c r="CZ1243" s="291"/>
      <c r="DA1243" s="291"/>
      <c r="DB1243" s="291"/>
      <c r="DC1243" s="291"/>
      <c r="DD1243" s="291"/>
      <c r="DE1243" s="291"/>
      <c r="DF1243" s="291"/>
      <c r="DG1243" s="291"/>
      <c r="DH1243" s="291"/>
      <c r="DI1243" s="291"/>
      <c r="DJ1243" s="291"/>
      <c r="DK1243" s="291"/>
      <c r="DL1243" s="291"/>
      <c r="DM1243" s="291"/>
      <c r="DN1243" s="291"/>
      <c r="DO1243" s="291"/>
      <c r="DP1243" s="291"/>
      <c r="DQ1243" s="291"/>
      <c r="DR1243" s="291"/>
      <c r="DS1243" s="291"/>
      <c r="DT1243" s="291"/>
      <c r="DU1243" s="291"/>
      <c r="DV1243" s="291"/>
      <c r="DW1243" s="291"/>
      <c r="DX1243" s="291"/>
      <c r="DY1243" s="291"/>
      <c r="DZ1243" s="291"/>
      <c r="EA1243" s="291"/>
      <c r="EB1243" s="291"/>
      <c r="EC1243" s="291"/>
      <c r="ED1243" s="291"/>
      <c r="EE1243" s="291"/>
      <c r="EF1243" s="291"/>
      <c r="EG1243" s="291"/>
      <c r="EH1243" s="291"/>
      <c r="EI1243" s="291"/>
      <c r="EJ1243" s="291"/>
      <c r="EK1243" s="291"/>
      <c r="EL1243" s="291"/>
      <c r="EM1243" s="291"/>
      <c r="EN1243" s="291"/>
      <c r="EO1243" s="291"/>
      <c r="EP1243" s="291"/>
      <c r="EQ1243" s="291"/>
      <c r="ER1243" s="291"/>
      <c r="ES1243" s="291"/>
      <c r="ET1243" s="291"/>
      <c r="EU1243" s="291"/>
      <c r="EV1243" s="291"/>
      <c r="EW1243" s="291"/>
      <c r="EX1243" s="291"/>
      <c r="EY1243" s="291"/>
      <c r="EZ1243" s="291"/>
      <c r="FA1243" s="291"/>
    </row>
    <row r="1244" spans="1:157" s="292" customFormat="1" ht="20.25" customHeight="1">
      <c r="A1244" s="291"/>
      <c r="H1244" s="437"/>
      <c r="I1244" s="437"/>
      <c r="J1244" s="437"/>
      <c r="K1244" s="437"/>
      <c r="N1244" s="438"/>
      <c r="O1244" s="291"/>
      <c r="P1244" s="291"/>
      <c r="Q1244" s="291"/>
      <c r="R1244" s="291"/>
      <c r="S1244" s="291"/>
      <c r="T1244" s="291"/>
      <c r="U1244" s="291"/>
      <c r="V1244" s="291"/>
      <c r="W1244" s="291"/>
      <c r="X1244" s="291"/>
      <c r="Y1244" s="291"/>
      <c r="Z1244" s="291"/>
      <c r="AA1244" s="291"/>
      <c r="AB1244" s="291"/>
      <c r="AC1244" s="291"/>
      <c r="AD1244" s="291"/>
      <c r="AE1244" s="291"/>
      <c r="AF1244" s="291"/>
      <c r="AG1244" s="291"/>
      <c r="AH1244" s="291"/>
      <c r="AI1244" s="291"/>
      <c r="AJ1244" s="291"/>
      <c r="AK1244" s="291"/>
      <c r="AL1244" s="291"/>
      <c r="AM1244" s="291"/>
      <c r="AN1244" s="291"/>
      <c r="AO1244" s="291"/>
      <c r="AP1244" s="291"/>
      <c r="AQ1244" s="291"/>
      <c r="AR1244" s="291"/>
      <c r="AS1244" s="291"/>
      <c r="AT1244" s="291"/>
      <c r="AU1244" s="291"/>
      <c r="AV1244" s="291"/>
      <c r="AW1244" s="291"/>
      <c r="AX1244" s="291"/>
      <c r="AY1244" s="291"/>
      <c r="AZ1244" s="291"/>
      <c r="BA1244" s="291"/>
      <c r="BB1244" s="291"/>
      <c r="BC1244" s="291"/>
      <c r="BD1244" s="291"/>
      <c r="BE1244" s="291"/>
      <c r="BF1244" s="291"/>
      <c r="BG1244" s="291"/>
      <c r="BH1244" s="291"/>
      <c r="BI1244" s="291"/>
      <c r="BJ1244" s="291"/>
      <c r="BK1244" s="291"/>
      <c r="BL1244" s="291"/>
      <c r="BM1244" s="291"/>
      <c r="BN1244" s="291"/>
      <c r="BO1244" s="291"/>
      <c r="BP1244" s="291"/>
      <c r="BQ1244" s="291"/>
      <c r="BR1244" s="291"/>
      <c r="BS1244" s="291"/>
      <c r="BT1244" s="291"/>
      <c r="BU1244" s="291"/>
      <c r="BV1244" s="291"/>
      <c r="BW1244" s="291"/>
      <c r="BX1244" s="291"/>
      <c r="BY1244" s="291"/>
      <c r="BZ1244" s="291"/>
      <c r="CA1244" s="291"/>
      <c r="CB1244" s="291"/>
      <c r="CC1244" s="291"/>
      <c r="CD1244" s="291"/>
      <c r="CE1244" s="291"/>
      <c r="CF1244" s="291"/>
      <c r="CG1244" s="291"/>
      <c r="CH1244" s="291"/>
      <c r="CI1244" s="291"/>
      <c r="CJ1244" s="291"/>
      <c r="CK1244" s="291"/>
      <c r="CL1244" s="291"/>
      <c r="CM1244" s="291"/>
      <c r="CN1244" s="291"/>
      <c r="CO1244" s="291"/>
      <c r="CP1244" s="291"/>
      <c r="CQ1244" s="291"/>
      <c r="CR1244" s="291"/>
      <c r="CS1244" s="291"/>
      <c r="CT1244" s="291"/>
      <c r="CU1244" s="291"/>
      <c r="CV1244" s="291"/>
      <c r="CW1244" s="291"/>
      <c r="CX1244" s="291"/>
      <c r="CY1244" s="291"/>
      <c r="CZ1244" s="291"/>
      <c r="DA1244" s="291"/>
      <c r="DB1244" s="291"/>
      <c r="DC1244" s="291"/>
      <c r="DD1244" s="291"/>
      <c r="DE1244" s="291"/>
      <c r="DF1244" s="291"/>
      <c r="DG1244" s="291"/>
      <c r="DH1244" s="291"/>
      <c r="DI1244" s="291"/>
      <c r="DJ1244" s="291"/>
      <c r="DK1244" s="291"/>
      <c r="DL1244" s="291"/>
      <c r="DM1244" s="291"/>
      <c r="DN1244" s="291"/>
      <c r="DO1244" s="291"/>
      <c r="DP1244" s="291"/>
      <c r="DQ1244" s="291"/>
      <c r="DR1244" s="291"/>
      <c r="DS1244" s="291"/>
      <c r="DT1244" s="291"/>
      <c r="DU1244" s="291"/>
      <c r="DV1244" s="291"/>
      <c r="DW1244" s="291"/>
      <c r="DX1244" s="291"/>
      <c r="DY1244" s="291"/>
      <c r="DZ1244" s="291"/>
      <c r="EA1244" s="291"/>
      <c r="EB1244" s="291"/>
      <c r="EC1244" s="291"/>
      <c r="ED1244" s="291"/>
      <c r="EE1244" s="291"/>
      <c r="EF1244" s="291"/>
      <c r="EG1244" s="291"/>
      <c r="EH1244" s="291"/>
      <c r="EI1244" s="291"/>
      <c r="EJ1244" s="291"/>
      <c r="EK1244" s="291"/>
      <c r="EL1244" s="291"/>
      <c r="EM1244" s="291"/>
      <c r="EN1244" s="291"/>
      <c r="EO1244" s="291"/>
      <c r="EP1244" s="291"/>
      <c r="EQ1244" s="291"/>
      <c r="ER1244" s="291"/>
      <c r="ES1244" s="291"/>
      <c r="ET1244" s="291"/>
      <c r="EU1244" s="291"/>
      <c r="EV1244" s="291"/>
      <c r="EW1244" s="291"/>
      <c r="EX1244" s="291"/>
      <c r="EY1244" s="291"/>
      <c r="EZ1244" s="291"/>
      <c r="FA1244" s="291"/>
    </row>
    <row r="1245" spans="1:157" s="292" customFormat="1" ht="20.25" customHeight="1">
      <c r="A1245" s="291"/>
      <c r="H1245" s="437"/>
      <c r="I1245" s="437"/>
      <c r="J1245" s="437"/>
      <c r="K1245" s="437"/>
      <c r="N1245" s="438"/>
      <c r="O1245" s="291"/>
      <c r="P1245" s="291"/>
      <c r="Q1245" s="291"/>
      <c r="R1245" s="291"/>
      <c r="S1245" s="291"/>
      <c r="T1245" s="291"/>
      <c r="U1245" s="291"/>
      <c r="V1245" s="291"/>
      <c r="W1245" s="291"/>
      <c r="X1245" s="291"/>
      <c r="Y1245" s="291"/>
      <c r="Z1245" s="291"/>
      <c r="AA1245" s="291"/>
      <c r="AB1245" s="291"/>
      <c r="AC1245" s="291"/>
      <c r="AD1245" s="291"/>
      <c r="AE1245" s="291"/>
      <c r="AF1245" s="291"/>
      <c r="AG1245" s="291"/>
      <c r="AH1245" s="291"/>
      <c r="AI1245" s="291"/>
      <c r="AJ1245" s="291"/>
      <c r="AK1245" s="291"/>
      <c r="AL1245" s="291"/>
      <c r="AM1245" s="291"/>
      <c r="AN1245" s="291"/>
      <c r="AO1245" s="291"/>
      <c r="AP1245" s="291"/>
      <c r="AQ1245" s="291"/>
      <c r="AR1245" s="291"/>
      <c r="AS1245" s="291"/>
      <c r="AT1245" s="291"/>
      <c r="AU1245" s="291"/>
      <c r="AV1245" s="291"/>
      <c r="AW1245" s="291"/>
      <c r="AX1245" s="291"/>
      <c r="AY1245" s="291"/>
      <c r="AZ1245" s="291"/>
      <c r="BA1245" s="291"/>
      <c r="BB1245" s="291"/>
      <c r="BC1245" s="291"/>
      <c r="BD1245" s="291"/>
      <c r="BE1245" s="291"/>
      <c r="BF1245" s="291"/>
      <c r="BG1245" s="291"/>
      <c r="BH1245" s="291"/>
      <c r="BI1245" s="291"/>
      <c r="BJ1245" s="291"/>
      <c r="BK1245" s="291"/>
      <c r="BL1245" s="291"/>
      <c r="BM1245" s="291"/>
      <c r="BN1245" s="291"/>
      <c r="BO1245" s="291"/>
      <c r="BP1245" s="291"/>
      <c r="BQ1245" s="291"/>
      <c r="BR1245" s="291"/>
      <c r="BS1245" s="291"/>
      <c r="BT1245" s="291"/>
      <c r="BU1245" s="291"/>
      <c r="BV1245" s="291"/>
      <c r="BW1245" s="291"/>
      <c r="BX1245" s="291"/>
      <c r="BY1245" s="291"/>
      <c r="BZ1245" s="291"/>
      <c r="CA1245" s="291"/>
      <c r="CB1245" s="291"/>
      <c r="CC1245" s="291"/>
      <c r="CD1245" s="291"/>
      <c r="CE1245" s="291"/>
      <c r="CF1245" s="291"/>
      <c r="CG1245" s="291"/>
      <c r="CH1245" s="291"/>
      <c r="CI1245" s="291"/>
      <c r="CJ1245" s="291"/>
      <c r="CK1245" s="291"/>
      <c r="CL1245" s="291"/>
      <c r="CM1245" s="291"/>
      <c r="CN1245" s="291"/>
      <c r="CO1245" s="291"/>
      <c r="CP1245" s="291"/>
      <c r="CQ1245" s="291"/>
      <c r="CR1245" s="291"/>
      <c r="CS1245" s="291"/>
      <c r="CT1245" s="291"/>
      <c r="CU1245" s="291"/>
      <c r="CV1245" s="291"/>
      <c r="CW1245" s="291"/>
      <c r="CX1245" s="291"/>
      <c r="CY1245" s="291"/>
      <c r="CZ1245" s="291"/>
      <c r="DA1245" s="291"/>
      <c r="DB1245" s="291"/>
      <c r="DC1245" s="291"/>
      <c r="DD1245" s="291"/>
      <c r="DE1245" s="291"/>
      <c r="DF1245" s="291"/>
      <c r="DG1245" s="291"/>
      <c r="DH1245" s="291"/>
      <c r="DI1245" s="291"/>
      <c r="DJ1245" s="291"/>
      <c r="DK1245" s="291"/>
      <c r="DL1245" s="291"/>
      <c r="DM1245" s="291"/>
      <c r="DN1245" s="291"/>
      <c r="DO1245" s="291"/>
      <c r="DP1245" s="291"/>
      <c r="DQ1245" s="291"/>
      <c r="DR1245" s="291"/>
      <c r="DS1245" s="291"/>
      <c r="DT1245" s="291"/>
      <c r="DU1245" s="291"/>
      <c r="DV1245" s="291"/>
      <c r="DW1245" s="291"/>
      <c r="DX1245" s="291"/>
      <c r="DY1245" s="291"/>
      <c r="DZ1245" s="291"/>
      <c r="EA1245" s="291"/>
      <c r="EB1245" s="291"/>
      <c r="EC1245" s="291"/>
      <c r="ED1245" s="291"/>
      <c r="EE1245" s="291"/>
      <c r="EF1245" s="291"/>
      <c r="EG1245" s="291"/>
      <c r="EH1245" s="291"/>
      <c r="EI1245" s="291"/>
      <c r="EJ1245" s="291"/>
      <c r="EK1245" s="291"/>
      <c r="EL1245" s="291"/>
      <c r="EM1245" s="291"/>
      <c r="EN1245" s="291"/>
      <c r="EO1245" s="291"/>
      <c r="EP1245" s="291"/>
      <c r="EQ1245" s="291"/>
      <c r="ER1245" s="291"/>
      <c r="ES1245" s="291"/>
      <c r="ET1245" s="291"/>
      <c r="EU1245" s="291"/>
      <c r="EV1245" s="291"/>
      <c r="EW1245" s="291"/>
      <c r="EX1245" s="291"/>
      <c r="EY1245" s="291"/>
      <c r="EZ1245" s="291"/>
      <c r="FA1245" s="291"/>
    </row>
    <row r="1246" spans="1:157" s="292" customFormat="1" ht="20.25" customHeight="1">
      <c r="A1246" s="291"/>
      <c r="H1246" s="437"/>
      <c r="I1246" s="437"/>
      <c r="J1246" s="437"/>
      <c r="K1246" s="437"/>
      <c r="N1246" s="438"/>
      <c r="O1246" s="291"/>
      <c r="P1246" s="291"/>
      <c r="Q1246" s="291"/>
      <c r="R1246" s="291"/>
      <c r="S1246" s="291"/>
      <c r="T1246" s="291"/>
      <c r="U1246" s="291"/>
      <c r="V1246" s="291"/>
      <c r="W1246" s="291"/>
      <c r="X1246" s="291"/>
      <c r="Y1246" s="291"/>
      <c r="Z1246" s="291"/>
      <c r="AA1246" s="291"/>
      <c r="AB1246" s="291"/>
      <c r="AC1246" s="291"/>
      <c r="AD1246" s="291"/>
      <c r="AE1246" s="291"/>
      <c r="AF1246" s="291"/>
      <c r="AG1246" s="291"/>
      <c r="AH1246" s="291"/>
      <c r="AI1246" s="291"/>
      <c r="AJ1246" s="291"/>
      <c r="AK1246" s="291"/>
      <c r="AL1246" s="291"/>
      <c r="AM1246" s="291"/>
      <c r="AN1246" s="291"/>
      <c r="AO1246" s="291"/>
      <c r="AP1246" s="291"/>
      <c r="AQ1246" s="291"/>
      <c r="AR1246" s="291"/>
      <c r="AS1246" s="291"/>
      <c r="AT1246" s="291"/>
      <c r="AU1246" s="291"/>
      <c r="AV1246" s="291"/>
      <c r="AW1246" s="291"/>
      <c r="AX1246" s="291"/>
      <c r="AY1246" s="291"/>
      <c r="AZ1246" s="291"/>
      <c r="BA1246" s="291"/>
      <c r="BB1246" s="291"/>
      <c r="BC1246" s="291"/>
      <c r="BD1246" s="291"/>
      <c r="BE1246" s="291"/>
      <c r="BF1246" s="291"/>
      <c r="BG1246" s="291"/>
      <c r="BH1246" s="291"/>
      <c r="BI1246" s="291"/>
      <c r="BJ1246" s="291"/>
      <c r="BK1246" s="291"/>
      <c r="BL1246" s="291"/>
      <c r="BM1246" s="291"/>
      <c r="BN1246" s="291"/>
      <c r="BO1246" s="291"/>
      <c r="BP1246" s="291"/>
      <c r="BQ1246" s="291"/>
      <c r="BR1246" s="291"/>
      <c r="BS1246" s="291"/>
      <c r="BT1246" s="291"/>
      <c r="BU1246" s="291"/>
      <c r="BV1246" s="291"/>
      <c r="BW1246" s="291"/>
      <c r="BX1246" s="291"/>
      <c r="BY1246" s="291"/>
      <c r="BZ1246" s="291"/>
      <c r="CA1246" s="291"/>
      <c r="CB1246" s="291"/>
      <c r="CC1246" s="291"/>
      <c r="CD1246" s="291"/>
      <c r="CE1246" s="291"/>
      <c r="CF1246" s="291"/>
      <c r="CG1246" s="291"/>
      <c r="CH1246" s="291"/>
      <c r="CI1246" s="291"/>
      <c r="CJ1246" s="291"/>
      <c r="CK1246" s="291"/>
      <c r="CL1246" s="291"/>
      <c r="CM1246" s="291"/>
      <c r="CN1246" s="291"/>
      <c r="CO1246" s="291"/>
      <c r="CP1246" s="291"/>
      <c r="CQ1246" s="291"/>
      <c r="CR1246" s="291"/>
      <c r="CS1246" s="291"/>
      <c r="CT1246" s="291"/>
      <c r="CU1246" s="291"/>
      <c r="CV1246" s="291"/>
      <c r="CW1246" s="291"/>
      <c r="CX1246" s="291"/>
      <c r="CY1246" s="291"/>
      <c r="CZ1246" s="291"/>
      <c r="DA1246" s="291"/>
      <c r="DB1246" s="291"/>
      <c r="DC1246" s="291"/>
      <c r="DD1246" s="291"/>
      <c r="DE1246" s="291"/>
      <c r="DF1246" s="291"/>
      <c r="DG1246" s="291"/>
      <c r="DH1246" s="291"/>
      <c r="DI1246" s="291"/>
      <c r="DJ1246" s="291"/>
      <c r="DK1246" s="291"/>
      <c r="DL1246" s="291"/>
      <c r="DM1246" s="291"/>
      <c r="DN1246" s="291"/>
      <c r="DO1246" s="291"/>
      <c r="DP1246" s="291"/>
      <c r="DQ1246" s="291"/>
      <c r="DR1246" s="291"/>
      <c r="DS1246" s="291"/>
      <c r="DT1246" s="291"/>
      <c r="DU1246" s="291"/>
      <c r="DV1246" s="291"/>
      <c r="DW1246" s="291"/>
      <c r="DX1246" s="291"/>
      <c r="DY1246" s="291"/>
      <c r="DZ1246" s="291"/>
      <c r="EA1246" s="291"/>
      <c r="EB1246" s="291"/>
      <c r="EC1246" s="291"/>
      <c r="ED1246" s="291"/>
      <c r="EE1246" s="291"/>
      <c r="EF1246" s="291"/>
      <c r="EG1246" s="291"/>
      <c r="EH1246" s="291"/>
      <c r="EI1246" s="291"/>
      <c r="EJ1246" s="291"/>
      <c r="EK1246" s="291"/>
      <c r="EL1246" s="291"/>
      <c r="EM1246" s="291"/>
      <c r="EN1246" s="291"/>
      <c r="EO1246" s="291"/>
      <c r="EP1246" s="291"/>
      <c r="EQ1246" s="291"/>
      <c r="ER1246" s="291"/>
      <c r="ES1246" s="291"/>
      <c r="ET1246" s="291"/>
      <c r="EU1246" s="291"/>
      <c r="EV1246" s="291"/>
      <c r="EW1246" s="291"/>
      <c r="EX1246" s="291"/>
      <c r="EY1246" s="291"/>
      <c r="EZ1246" s="291"/>
      <c r="FA1246" s="291"/>
    </row>
    <row r="1247" spans="1:157" s="292" customFormat="1" ht="20.25" customHeight="1">
      <c r="A1247" s="291"/>
      <c r="H1247" s="437"/>
      <c r="I1247" s="437"/>
      <c r="J1247" s="437"/>
      <c r="K1247" s="437"/>
      <c r="N1247" s="438"/>
      <c r="O1247" s="291"/>
      <c r="P1247" s="291"/>
      <c r="Q1247" s="291"/>
      <c r="R1247" s="291"/>
      <c r="S1247" s="291"/>
      <c r="T1247" s="291"/>
      <c r="U1247" s="291"/>
      <c r="V1247" s="291"/>
      <c r="W1247" s="291"/>
      <c r="X1247" s="291"/>
      <c r="Y1247" s="291"/>
      <c r="Z1247" s="291"/>
      <c r="AA1247" s="291"/>
      <c r="AB1247" s="291"/>
      <c r="AC1247" s="291"/>
      <c r="AD1247" s="291"/>
      <c r="AE1247" s="291"/>
      <c r="AF1247" s="291"/>
      <c r="AG1247" s="291"/>
      <c r="AH1247" s="291"/>
      <c r="AI1247" s="291"/>
      <c r="AJ1247" s="291"/>
      <c r="AK1247" s="291"/>
      <c r="AL1247" s="291"/>
      <c r="AM1247" s="291"/>
      <c r="AN1247" s="291"/>
      <c r="AO1247" s="291"/>
      <c r="AP1247" s="291"/>
      <c r="AQ1247" s="291"/>
      <c r="AR1247" s="291"/>
      <c r="AS1247" s="291"/>
      <c r="AT1247" s="291"/>
      <c r="AU1247" s="291"/>
      <c r="AV1247" s="291"/>
      <c r="AW1247" s="291"/>
      <c r="AX1247" s="291"/>
      <c r="AY1247" s="291"/>
      <c r="AZ1247" s="291"/>
      <c r="BA1247" s="291"/>
      <c r="BB1247" s="291"/>
      <c r="BC1247" s="291"/>
      <c r="BD1247" s="291"/>
      <c r="BE1247" s="291"/>
      <c r="BF1247" s="291"/>
      <c r="BG1247" s="291"/>
      <c r="BH1247" s="291"/>
      <c r="BI1247" s="291"/>
      <c r="BJ1247" s="291"/>
      <c r="BK1247" s="291"/>
      <c r="BL1247" s="291"/>
      <c r="BM1247" s="291"/>
      <c r="BN1247" s="291"/>
      <c r="BO1247" s="291"/>
      <c r="BP1247" s="291"/>
      <c r="BQ1247" s="291"/>
      <c r="BR1247" s="291"/>
      <c r="BS1247" s="291"/>
      <c r="BT1247" s="291"/>
      <c r="BU1247" s="291"/>
      <c r="BV1247" s="291"/>
      <c r="BW1247" s="291"/>
      <c r="BX1247" s="291"/>
      <c r="BY1247" s="291"/>
      <c r="BZ1247" s="291"/>
      <c r="CA1247" s="291"/>
      <c r="CB1247" s="291"/>
      <c r="CC1247" s="291"/>
      <c r="CD1247" s="291"/>
      <c r="CE1247" s="291"/>
      <c r="CF1247" s="291"/>
      <c r="CG1247" s="291"/>
      <c r="CH1247" s="291"/>
      <c r="CI1247" s="291"/>
      <c r="CJ1247" s="291"/>
      <c r="CK1247" s="291"/>
      <c r="CL1247" s="291"/>
      <c r="CM1247" s="291"/>
      <c r="CN1247" s="291"/>
      <c r="CO1247" s="291"/>
      <c r="CP1247" s="291"/>
      <c r="CQ1247" s="291"/>
      <c r="CR1247" s="291"/>
      <c r="CS1247" s="291"/>
      <c r="CT1247" s="291"/>
      <c r="CU1247" s="291"/>
      <c r="CV1247" s="291"/>
      <c r="CW1247" s="291"/>
      <c r="CX1247" s="291"/>
      <c r="CY1247" s="291"/>
      <c r="CZ1247" s="291"/>
      <c r="DA1247" s="291"/>
      <c r="DB1247" s="291"/>
      <c r="DC1247" s="291"/>
      <c r="DD1247" s="291"/>
      <c r="DE1247" s="291"/>
      <c r="DF1247" s="291"/>
      <c r="DG1247" s="291"/>
      <c r="DH1247" s="291"/>
      <c r="DI1247" s="291"/>
      <c r="DJ1247" s="291"/>
      <c r="DK1247" s="291"/>
      <c r="DL1247" s="291"/>
      <c r="DM1247" s="291"/>
      <c r="DN1247" s="291"/>
      <c r="DO1247" s="291"/>
      <c r="DP1247" s="291"/>
      <c r="DQ1247" s="291"/>
      <c r="DR1247" s="291"/>
      <c r="DS1247" s="291"/>
      <c r="DT1247" s="291"/>
      <c r="DU1247" s="291"/>
      <c r="DV1247" s="291"/>
      <c r="DW1247" s="291"/>
      <c r="DX1247" s="291"/>
      <c r="DY1247" s="291"/>
      <c r="DZ1247" s="291"/>
      <c r="EA1247" s="291"/>
      <c r="EB1247" s="291"/>
      <c r="EC1247" s="291"/>
      <c r="ED1247" s="291"/>
      <c r="EE1247" s="291"/>
      <c r="EF1247" s="291"/>
      <c r="EG1247" s="291"/>
      <c r="EH1247" s="291"/>
      <c r="EI1247" s="291"/>
      <c r="EJ1247" s="291"/>
      <c r="EK1247" s="291"/>
      <c r="EL1247" s="291"/>
      <c r="EM1247" s="291"/>
      <c r="EN1247" s="291"/>
      <c r="EO1247" s="291"/>
      <c r="EP1247" s="291"/>
      <c r="EQ1247" s="291"/>
      <c r="ER1247" s="291"/>
      <c r="ES1247" s="291"/>
      <c r="ET1247" s="291"/>
      <c r="EU1247" s="291"/>
      <c r="EV1247" s="291"/>
      <c r="EW1247" s="291"/>
      <c r="EX1247" s="291"/>
      <c r="EY1247" s="291"/>
      <c r="EZ1247" s="291"/>
      <c r="FA1247" s="291"/>
    </row>
    <row r="1248" spans="1:157" s="292" customFormat="1" ht="20.25" customHeight="1">
      <c r="A1248" s="291"/>
      <c r="H1248" s="437"/>
      <c r="I1248" s="437"/>
      <c r="J1248" s="437"/>
      <c r="K1248" s="437"/>
      <c r="N1248" s="438"/>
      <c r="O1248" s="291"/>
      <c r="P1248" s="291"/>
      <c r="Q1248" s="291"/>
      <c r="R1248" s="291"/>
      <c r="S1248" s="291"/>
      <c r="T1248" s="291"/>
      <c r="U1248" s="291"/>
      <c r="V1248" s="291"/>
      <c r="W1248" s="291"/>
      <c r="X1248" s="291"/>
      <c r="Y1248" s="291"/>
      <c r="Z1248" s="291"/>
      <c r="AA1248" s="291"/>
      <c r="AB1248" s="291"/>
      <c r="AC1248" s="291"/>
      <c r="AD1248" s="291"/>
      <c r="AE1248" s="291"/>
      <c r="AF1248" s="291"/>
      <c r="AG1248" s="291"/>
      <c r="AH1248" s="291"/>
      <c r="AI1248" s="291"/>
      <c r="AJ1248" s="291"/>
      <c r="AK1248" s="291"/>
      <c r="AL1248" s="291"/>
      <c r="AM1248" s="291"/>
      <c r="AN1248" s="291"/>
      <c r="AO1248" s="291"/>
      <c r="AP1248" s="291"/>
      <c r="AQ1248" s="291"/>
      <c r="AR1248" s="291"/>
      <c r="AS1248" s="291"/>
      <c r="AT1248" s="291"/>
      <c r="AU1248" s="291"/>
      <c r="AV1248" s="291"/>
      <c r="AW1248" s="291"/>
      <c r="AX1248" s="291"/>
      <c r="AY1248" s="291"/>
      <c r="AZ1248" s="291"/>
      <c r="BA1248" s="291"/>
      <c r="BB1248" s="291"/>
      <c r="BC1248" s="291"/>
      <c r="BD1248" s="291"/>
      <c r="BE1248" s="291"/>
      <c r="BF1248" s="291"/>
      <c r="BG1248" s="291"/>
      <c r="BH1248" s="291"/>
      <c r="BI1248" s="291"/>
      <c r="BJ1248" s="291"/>
      <c r="BK1248" s="291"/>
      <c r="BL1248" s="291"/>
      <c r="BM1248" s="291"/>
      <c r="BN1248" s="291"/>
      <c r="BO1248" s="291"/>
      <c r="BP1248" s="291"/>
      <c r="BQ1248" s="291"/>
      <c r="BR1248" s="291"/>
      <c r="BS1248" s="291"/>
      <c r="BT1248" s="291"/>
      <c r="BU1248" s="291"/>
      <c r="BV1248" s="291"/>
      <c r="BW1248" s="291"/>
      <c r="BX1248" s="291"/>
      <c r="BY1248" s="291"/>
      <c r="BZ1248" s="291"/>
      <c r="CA1248" s="291"/>
      <c r="CB1248" s="291"/>
      <c r="CC1248" s="291"/>
      <c r="CD1248" s="291"/>
      <c r="CE1248" s="291"/>
      <c r="CF1248" s="291"/>
      <c r="CG1248" s="291"/>
      <c r="CH1248" s="291"/>
      <c r="CI1248" s="291"/>
      <c r="CJ1248" s="291"/>
      <c r="CK1248" s="291"/>
      <c r="CL1248" s="291"/>
      <c r="CM1248" s="291"/>
      <c r="CN1248" s="291"/>
      <c r="CO1248" s="291"/>
      <c r="CP1248" s="291"/>
      <c r="CQ1248" s="291"/>
      <c r="CR1248" s="291"/>
      <c r="CS1248" s="291"/>
      <c r="CT1248" s="291"/>
      <c r="CU1248" s="291"/>
      <c r="CV1248" s="291"/>
      <c r="CW1248" s="291"/>
      <c r="CX1248" s="291"/>
      <c r="CY1248" s="291"/>
      <c r="CZ1248" s="291"/>
      <c r="DA1248" s="291"/>
      <c r="DB1248" s="291"/>
      <c r="DC1248" s="291"/>
      <c r="DD1248" s="291"/>
      <c r="DE1248" s="291"/>
      <c r="DF1248" s="291"/>
      <c r="DG1248" s="291"/>
      <c r="DH1248" s="291"/>
      <c r="DI1248" s="291"/>
      <c r="DJ1248" s="291"/>
      <c r="DK1248" s="291"/>
      <c r="DL1248" s="291"/>
      <c r="DM1248" s="291"/>
      <c r="DN1248" s="291"/>
      <c r="DO1248" s="291"/>
      <c r="DP1248" s="291"/>
      <c r="DQ1248" s="291"/>
      <c r="DR1248" s="291"/>
      <c r="DS1248" s="291"/>
      <c r="DT1248" s="291"/>
      <c r="DU1248" s="291"/>
      <c r="DV1248" s="291"/>
      <c r="DW1248" s="291"/>
      <c r="DX1248" s="291"/>
      <c r="DY1248" s="291"/>
      <c r="DZ1248" s="291"/>
      <c r="EA1248" s="291"/>
      <c r="EB1248" s="291"/>
      <c r="EC1248" s="291"/>
      <c r="ED1248" s="291"/>
      <c r="EE1248" s="291"/>
      <c r="EF1248" s="291"/>
      <c r="EG1248" s="291"/>
      <c r="EH1248" s="291"/>
      <c r="EI1248" s="291"/>
      <c r="EJ1248" s="291"/>
      <c r="EK1248" s="291"/>
      <c r="EL1248" s="291"/>
      <c r="EM1248" s="291"/>
      <c r="EN1248" s="291"/>
      <c r="EO1248" s="291"/>
      <c r="EP1248" s="291"/>
      <c r="EQ1248" s="291"/>
      <c r="ER1248" s="291"/>
      <c r="ES1248" s="291"/>
      <c r="ET1248" s="291"/>
      <c r="EU1248" s="291"/>
      <c r="EV1248" s="291"/>
      <c r="EW1248" s="291"/>
      <c r="EX1248" s="291"/>
      <c r="EY1248" s="291"/>
      <c r="EZ1248" s="291"/>
      <c r="FA1248" s="291"/>
    </row>
    <row r="1249" spans="1:157" s="292" customFormat="1" ht="20.25" customHeight="1">
      <c r="A1249" s="291"/>
      <c r="H1249" s="437"/>
      <c r="I1249" s="437"/>
      <c r="J1249" s="437"/>
      <c r="K1249" s="437"/>
      <c r="N1249" s="438"/>
      <c r="O1249" s="291"/>
      <c r="P1249" s="291"/>
      <c r="Q1249" s="291"/>
      <c r="R1249" s="291"/>
      <c r="S1249" s="291"/>
      <c r="T1249" s="291"/>
      <c r="U1249" s="291"/>
      <c r="V1249" s="291"/>
      <c r="W1249" s="291"/>
      <c r="X1249" s="291"/>
      <c r="Y1249" s="291"/>
      <c r="Z1249" s="291"/>
      <c r="AA1249" s="291"/>
      <c r="AB1249" s="291"/>
      <c r="AC1249" s="291"/>
      <c r="AD1249" s="291"/>
      <c r="AE1249" s="291"/>
      <c r="AF1249" s="291"/>
      <c r="AG1249" s="291"/>
      <c r="AH1249" s="291"/>
      <c r="AI1249" s="291"/>
      <c r="AJ1249" s="291"/>
      <c r="AK1249" s="291"/>
      <c r="AL1249" s="291"/>
      <c r="AM1249" s="291"/>
      <c r="AN1249" s="291"/>
      <c r="AO1249" s="291"/>
      <c r="AP1249" s="291"/>
      <c r="AQ1249" s="291"/>
      <c r="AR1249" s="291"/>
      <c r="AS1249" s="291"/>
      <c r="AT1249" s="291"/>
      <c r="AU1249" s="291"/>
      <c r="AV1249" s="291"/>
      <c r="AW1249" s="291"/>
      <c r="AX1249" s="291"/>
      <c r="AY1249" s="291"/>
      <c r="AZ1249" s="291"/>
      <c r="BA1249" s="291"/>
      <c r="BB1249" s="291"/>
      <c r="BC1249" s="291"/>
      <c r="BD1249" s="291"/>
      <c r="BE1249" s="291"/>
      <c r="BF1249" s="291"/>
      <c r="BG1249" s="291"/>
      <c r="BH1249" s="291"/>
      <c r="BI1249" s="291"/>
      <c r="BJ1249" s="291"/>
      <c r="BK1249" s="291"/>
      <c r="BL1249" s="291"/>
      <c r="BM1249" s="291"/>
      <c r="BN1249" s="291"/>
      <c r="BO1249" s="291"/>
      <c r="BP1249" s="291"/>
      <c r="BQ1249" s="291"/>
      <c r="BR1249" s="291"/>
      <c r="BS1249" s="291"/>
      <c r="BT1249" s="291"/>
      <c r="BU1249" s="291"/>
      <c r="BV1249" s="291"/>
      <c r="BW1249" s="291"/>
      <c r="BX1249" s="291"/>
      <c r="BY1249" s="291"/>
      <c r="BZ1249" s="291"/>
      <c r="CA1249" s="291"/>
      <c r="CB1249" s="291"/>
      <c r="CC1249" s="291"/>
      <c r="CD1249" s="291"/>
      <c r="CE1249" s="291"/>
      <c r="CF1249" s="291"/>
      <c r="CG1249" s="291"/>
      <c r="CH1249" s="291"/>
      <c r="CI1249" s="291"/>
      <c r="CJ1249" s="291"/>
      <c r="CK1249" s="291"/>
      <c r="CL1249" s="291"/>
      <c r="CM1249" s="291"/>
      <c r="CN1249" s="291"/>
      <c r="CO1249" s="291"/>
      <c r="CP1249" s="291"/>
      <c r="CQ1249" s="291"/>
      <c r="CR1249" s="291"/>
      <c r="CS1249" s="291"/>
      <c r="CT1249" s="291"/>
      <c r="CU1249" s="291"/>
      <c r="CV1249" s="291"/>
      <c r="CW1249" s="291"/>
      <c r="CX1249" s="291"/>
      <c r="CY1249" s="291"/>
      <c r="CZ1249" s="291"/>
      <c r="DA1249" s="291"/>
      <c r="DB1249" s="291"/>
      <c r="DC1249" s="291"/>
      <c r="DD1249" s="291"/>
      <c r="DE1249" s="291"/>
      <c r="DF1249" s="291"/>
      <c r="DG1249" s="291"/>
      <c r="DH1249" s="291"/>
      <c r="DI1249" s="291"/>
      <c r="DJ1249" s="291"/>
      <c r="DK1249" s="291"/>
      <c r="DL1249" s="291"/>
      <c r="DM1249" s="291"/>
      <c r="DN1249" s="291"/>
      <c r="DO1249" s="291"/>
      <c r="DP1249" s="291"/>
      <c r="DQ1249" s="291"/>
      <c r="DR1249" s="291"/>
      <c r="DS1249" s="291"/>
      <c r="DT1249" s="291"/>
      <c r="DU1249" s="291"/>
      <c r="DV1249" s="291"/>
      <c r="DW1249" s="291"/>
      <c r="DX1249" s="291"/>
      <c r="DY1249" s="291"/>
      <c r="DZ1249" s="291"/>
      <c r="EA1249" s="291"/>
      <c r="EB1249" s="291"/>
      <c r="EC1249" s="291"/>
      <c r="ED1249" s="291"/>
      <c r="EE1249" s="291"/>
      <c r="EF1249" s="291"/>
      <c r="EG1249" s="291"/>
      <c r="EH1249" s="291"/>
      <c r="EI1249" s="291"/>
      <c r="EJ1249" s="291"/>
      <c r="EK1249" s="291"/>
      <c r="EL1249" s="291"/>
      <c r="EM1249" s="291"/>
      <c r="EN1249" s="291"/>
      <c r="EO1249" s="291"/>
      <c r="EP1249" s="291"/>
      <c r="EQ1249" s="291"/>
      <c r="ER1249" s="291"/>
      <c r="ES1249" s="291"/>
      <c r="ET1249" s="291"/>
      <c r="EU1249" s="291"/>
      <c r="EV1249" s="291"/>
      <c r="EW1249" s="291"/>
      <c r="EX1249" s="291"/>
      <c r="EY1249" s="291"/>
      <c r="EZ1249" s="291"/>
      <c r="FA1249" s="291"/>
    </row>
    <row r="1250" spans="1:157" s="292" customFormat="1" ht="20.25" customHeight="1">
      <c r="A1250" s="291"/>
      <c r="H1250" s="437"/>
      <c r="I1250" s="437"/>
      <c r="J1250" s="437"/>
      <c r="K1250" s="437"/>
      <c r="N1250" s="438"/>
      <c r="O1250" s="291"/>
      <c r="P1250" s="291"/>
      <c r="Q1250" s="291"/>
      <c r="R1250" s="291"/>
      <c r="S1250" s="291"/>
      <c r="T1250" s="291"/>
      <c r="U1250" s="291"/>
      <c r="V1250" s="291"/>
      <c r="W1250" s="291"/>
      <c r="X1250" s="291"/>
      <c r="Y1250" s="291"/>
      <c r="Z1250" s="291"/>
      <c r="AA1250" s="291"/>
      <c r="AB1250" s="291"/>
      <c r="AC1250" s="291"/>
      <c r="AD1250" s="291"/>
      <c r="AE1250" s="291"/>
      <c r="AF1250" s="291"/>
      <c r="AG1250" s="291"/>
      <c r="AH1250" s="291"/>
      <c r="AI1250" s="291"/>
      <c r="AJ1250" s="291"/>
      <c r="AK1250" s="291"/>
      <c r="AL1250" s="291"/>
      <c r="AM1250" s="291"/>
      <c r="AN1250" s="291"/>
      <c r="AO1250" s="291"/>
      <c r="AP1250" s="291"/>
      <c r="AQ1250" s="291"/>
      <c r="AR1250" s="291"/>
      <c r="AS1250" s="291"/>
      <c r="AT1250" s="291"/>
      <c r="AU1250" s="291"/>
      <c r="AV1250" s="291"/>
      <c r="AW1250" s="291"/>
      <c r="AX1250" s="291"/>
      <c r="AY1250" s="291"/>
      <c r="AZ1250" s="291"/>
      <c r="BA1250" s="291"/>
      <c r="BB1250" s="291"/>
      <c r="BC1250" s="291"/>
      <c r="BD1250" s="291"/>
      <c r="BE1250" s="291"/>
      <c r="BF1250" s="291"/>
      <c r="BG1250" s="291"/>
      <c r="BH1250" s="291"/>
      <c r="BI1250" s="291"/>
      <c r="BJ1250" s="291"/>
      <c r="BK1250" s="291"/>
      <c r="BL1250" s="291"/>
      <c r="BM1250" s="291"/>
      <c r="BN1250" s="291"/>
      <c r="BO1250" s="291"/>
      <c r="BP1250" s="291"/>
      <c r="BQ1250" s="291"/>
      <c r="BR1250" s="291"/>
      <c r="BS1250" s="291"/>
      <c r="BT1250" s="291"/>
      <c r="BU1250" s="291"/>
      <c r="BV1250" s="291"/>
      <c r="BW1250" s="291"/>
      <c r="BX1250" s="291"/>
      <c r="BY1250" s="291"/>
      <c r="BZ1250" s="291"/>
      <c r="CA1250" s="291"/>
      <c r="CB1250" s="291"/>
      <c r="CC1250" s="291"/>
      <c r="CD1250" s="291"/>
      <c r="CE1250" s="291"/>
      <c r="CF1250" s="291"/>
      <c r="CG1250" s="291"/>
      <c r="CH1250" s="291"/>
      <c r="CI1250" s="291"/>
      <c r="CJ1250" s="291"/>
      <c r="CK1250" s="291"/>
      <c r="CL1250" s="291"/>
      <c r="CM1250" s="291"/>
      <c r="CN1250" s="291"/>
      <c r="CO1250" s="291"/>
      <c r="CP1250" s="291"/>
      <c r="CQ1250" s="291"/>
      <c r="CR1250" s="291"/>
      <c r="CS1250" s="291"/>
      <c r="CT1250" s="291"/>
      <c r="CU1250" s="291"/>
      <c r="CV1250" s="291"/>
      <c r="CW1250" s="291"/>
      <c r="CX1250" s="291"/>
      <c r="CY1250" s="291"/>
      <c r="CZ1250" s="291"/>
      <c r="DA1250" s="291"/>
      <c r="DB1250" s="291"/>
      <c r="DC1250" s="291"/>
      <c r="DD1250" s="291"/>
      <c r="DE1250" s="291"/>
      <c r="DF1250" s="291"/>
      <c r="DG1250" s="291"/>
      <c r="DH1250" s="291"/>
      <c r="DI1250" s="291"/>
      <c r="DJ1250" s="291"/>
      <c r="DK1250" s="291"/>
      <c r="DL1250" s="291"/>
      <c r="DM1250" s="291"/>
      <c r="DN1250" s="291"/>
      <c r="DO1250" s="291"/>
      <c r="DP1250" s="291"/>
      <c r="DQ1250" s="291"/>
      <c r="DR1250" s="291"/>
      <c r="DS1250" s="291"/>
      <c r="DT1250" s="291"/>
      <c r="DU1250" s="291"/>
      <c r="DV1250" s="291"/>
      <c r="DW1250" s="291"/>
      <c r="DX1250" s="291"/>
      <c r="DY1250" s="291"/>
      <c r="DZ1250" s="291"/>
      <c r="EA1250" s="291"/>
      <c r="EB1250" s="291"/>
      <c r="EC1250" s="291"/>
      <c r="ED1250" s="291"/>
      <c r="EE1250" s="291"/>
      <c r="EF1250" s="291"/>
      <c r="EG1250" s="291"/>
      <c r="EH1250" s="291"/>
      <c r="EI1250" s="291"/>
      <c r="EJ1250" s="291"/>
      <c r="EK1250" s="291"/>
      <c r="EL1250" s="291"/>
      <c r="EM1250" s="291"/>
      <c r="EN1250" s="291"/>
      <c r="EO1250" s="291"/>
      <c r="EP1250" s="291"/>
      <c r="EQ1250" s="291"/>
      <c r="ER1250" s="291"/>
      <c r="ES1250" s="291"/>
      <c r="ET1250" s="291"/>
      <c r="EU1250" s="291"/>
      <c r="EV1250" s="291"/>
      <c r="EW1250" s="291"/>
      <c r="EX1250" s="291"/>
      <c r="EY1250" s="291"/>
      <c r="EZ1250" s="291"/>
      <c r="FA1250" s="291"/>
    </row>
    <row r="1251" spans="1:157" s="292" customFormat="1" ht="20.25" customHeight="1">
      <c r="A1251" s="291"/>
      <c r="H1251" s="437"/>
      <c r="I1251" s="437"/>
      <c r="J1251" s="437"/>
      <c r="K1251" s="437"/>
      <c r="N1251" s="438"/>
      <c r="O1251" s="291"/>
      <c r="P1251" s="291"/>
      <c r="Q1251" s="291"/>
      <c r="R1251" s="291"/>
      <c r="S1251" s="291"/>
      <c r="T1251" s="291"/>
      <c r="U1251" s="291"/>
      <c r="V1251" s="291"/>
      <c r="W1251" s="291"/>
      <c r="X1251" s="291"/>
      <c r="Y1251" s="291"/>
      <c r="Z1251" s="291"/>
      <c r="AA1251" s="291"/>
      <c r="AB1251" s="291"/>
      <c r="AC1251" s="291"/>
      <c r="AD1251" s="291"/>
      <c r="AE1251" s="291"/>
      <c r="AF1251" s="291"/>
      <c r="AG1251" s="291"/>
      <c r="AH1251" s="291"/>
      <c r="AI1251" s="291"/>
      <c r="AJ1251" s="291"/>
      <c r="AK1251" s="291"/>
      <c r="AL1251" s="291"/>
      <c r="AM1251" s="291"/>
      <c r="AN1251" s="291"/>
      <c r="AO1251" s="291"/>
      <c r="AP1251" s="291"/>
      <c r="AQ1251" s="291"/>
      <c r="AR1251" s="291"/>
      <c r="AS1251" s="291"/>
      <c r="AT1251" s="291"/>
      <c r="AU1251" s="291"/>
      <c r="AV1251" s="291"/>
      <c r="AW1251" s="291"/>
      <c r="AX1251" s="291"/>
      <c r="AY1251" s="291"/>
      <c r="AZ1251" s="291"/>
      <c r="BA1251" s="291"/>
      <c r="BB1251" s="291"/>
      <c r="BC1251" s="291"/>
      <c r="BD1251" s="291"/>
      <c r="BE1251" s="291"/>
      <c r="BF1251" s="291"/>
      <c r="BG1251" s="291"/>
      <c r="BH1251" s="291"/>
      <c r="BI1251" s="291"/>
      <c r="BJ1251" s="291"/>
      <c r="BK1251" s="291"/>
      <c r="BL1251" s="291"/>
      <c r="BM1251" s="291"/>
      <c r="BN1251" s="291"/>
      <c r="BO1251" s="291"/>
      <c r="BP1251" s="291"/>
      <c r="BQ1251" s="291"/>
      <c r="BR1251" s="291"/>
      <c r="BS1251" s="291"/>
      <c r="BT1251" s="291"/>
      <c r="BU1251" s="291"/>
      <c r="BV1251" s="291"/>
      <c r="BW1251" s="291"/>
      <c r="BX1251" s="291"/>
      <c r="BY1251" s="291"/>
      <c r="BZ1251" s="291"/>
      <c r="CA1251" s="291"/>
      <c r="CB1251" s="291"/>
      <c r="CC1251" s="291"/>
      <c r="CD1251" s="291"/>
      <c r="CE1251" s="291"/>
      <c r="CF1251" s="291"/>
      <c r="CG1251" s="291"/>
      <c r="CH1251" s="291"/>
      <c r="CI1251" s="291"/>
      <c r="CJ1251" s="291"/>
      <c r="CK1251" s="291"/>
      <c r="CL1251" s="291"/>
      <c r="CM1251" s="291"/>
      <c r="CN1251" s="291"/>
      <c r="CO1251" s="291"/>
      <c r="CP1251" s="291"/>
      <c r="CQ1251" s="291"/>
      <c r="CR1251" s="291"/>
      <c r="CS1251" s="291"/>
      <c r="CT1251" s="291"/>
      <c r="CU1251" s="291"/>
      <c r="CV1251" s="291"/>
      <c r="CW1251" s="291"/>
      <c r="CX1251" s="291"/>
      <c r="CY1251" s="291"/>
      <c r="CZ1251" s="291"/>
      <c r="DA1251" s="291"/>
      <c r="DB1251" s="291"/>
      <c r="DC1251" s="291"/>
      <c r="DD1251" s="291"/>
      <c r="DE1251" s="291"/>
      <c r="DF1251" s="291"/>
      <c r="DG1251" s="291"/>
      <c r="DH1251" s="291"/>
      <c r="DI1251" s="291"/>
      <c r="DJ1251" s="291"/>
      <c r="DK1251" s="291"/>
      <c r="DL1251" s="291"/>
      <c r="DM1251" s="291"/>
      <c r="DN1251" s="291"/>
      <c r="DO1251" s="291"/>
      <c r="DP1251" s="291"/>
      <c r="DQ1251" s="291"/>
      <c r="DR1251" s="291"/>
      <c r="DS1251" s="291"/>
      <c r="DT1251" s="291"/>
      <c r="DU1251" s="291"/>
      <c r="DV1251" s="291"/>
      <c r="DW1251" s="291"/>
      <c r="DX1251" s="291"/>
      <c r="DY1251" s="291"/>
      <c r="DZ1251" s="291"/>
      <c r="EA1251" s="291"/>
      <c r="EB1251" s="291"/>
      <c r="EC1251" s="291"/>
      <c r="ED1251" s="291"/>
      <c r="EE1251" s="291"/>
      <c r="EF1251" s="291"/>
      <c r="EG1251" s="291"/>
      <c r="EH1251" s="291"/>
      <c r="EI1251" s="291"/>
      <c r="EJ1251" s="291"/>
      <c r="EK1251" s="291"/>
      <c r="EL1251" s="291"/>
      <c r="EM1251" s="291"/>
      <c r="EN1251" s="291"/>
      <c r="EO1251" s="291"/>
      <c r="EP1251" s="291"/>
      <c r="EQ1251" s="291"/>
      <c r="ER1251" s="291"/>
      <c r="ES1251" s="291"/>
      <c r="ET1251" s="291"/>
      <c r="EU1251" s="291"/>
      <c r="EV1251" s="291"/>
      <c r="EW1251" s="291"/>
      <c r="EX1251" s="291"/>
      <c r="EY1251" s="291"/>
      <c r="EZ1251" s="291"/>
      <c r="FA1251" s="291"/>
    </row>
    <row r="1252" spans="1:157" s="292" customFormat="1" ht="20.25" customHeight="1">
      <c r="A1252" s="291"/>
      <c r="H1252" s="437"/>
      <c r="I1252" s="437"/>
      <c r="J1252" s="437"/>
      <c r="K1252" s="437"/>
      <c r="N1252" s="438"/>
      <c r="O1252" s="291"/>
      <c r="P1252" s="291"/>
      <c r="Q1252" s="291"/>
      <c r="R1252" s="291"/>
      <c r="S1252" s="291"/>
      <c r="T1252" s="291"/>
      <c r="U1252" s="291"/>
      <c r="V1252" s="291"/>
      <c r="W1252" s="291"/>
      <c r="X1252" s="291"/>
      <c r="Y1252" s="291"/>
      <c r="Z1252" s="291"/>
      <c r="AA1252" s="291"/>
      <c r="AB1252" s="291"/>
      <c r="AC1252" s="291"/>
      <c r="AD1252" s="291"/>
      <c r="AE1252" s="291"/>
      <c r="AF1252" s="291"/>
      <c r="AG1252" s="291"/>
      <c r="AH1252" s="291"/>
      <c r="AI1252" s="291"/>
      <c r="AJ1252" s="291"/>
      <c r="AK1252" s="291"/>
      <c r="AL1252" s="291"/>
      <c r="AM1252" s="291"/>
      <c r="AN1252" s="291"/>
      <c r="AO1252" s="291"/>
      <c r="AP1252" s="291"/>
      <c r="AQ1252" s="291"/>
      <c r="AR1252" s="291"/>
      <c r="AS1252" s="291"/>
      <c r="AT1252" s="291"/>
      <c r="AU1252" s="291"/>
      <c r="AV1252" s="291"/>
      <c r="AW1252" s="291"/>
      <c r="AX1252" s="291"/>
      <c r="AY1252" s="291"/>
      <c r="AZ1252" s="291"/>
      <c r="BA1252" s="291"/>
      <c r="BB1252" s="291"/>
      <c r="BC1252" s="291"/>
      <c r="BD1252" s="291"/>
      <c r="BE1252" s="291"/>
      <c r="BF1252" s="291"/>
      <c r="BG1252" s="291"/>
      <c r="BH1252" s="291"/>
      <c r="BI1252" s="291"/>
      <c r="BJ1252" s="291"/>
      <c r="BK1252" s="291"/>
      <c r="BL1252" s="291"/>
      <c r="BM1252" s="291"/>
      <c r="BN1252" s="291"/>
      <c r="BO1252" s="291"/>
      <c r="BP1252" s="291"/>
      <c r="BQ1252" s="291"/>
      <c r="BR1252" s="291"/>
      <c r="BS1252" s="291"/>
      <c r="BT1252" s="291"/>
      <c r="BU1252" s="291"/>
      <c r="BV1252" s="291"/>
      <c r="BW1252" s="291"/>
      <c r="BX1252" s="291"/>
      <c r="BY1252" s="291"/>
      <c r="BZ1252" s="291"/>
      <c r="CA1252" s="291"/>
      <c r="CB1252" s="291"/>
      <c r="CC1252" s="291"/>
      <c r="CD1252" s="291"/>
      <c r="CE1252" s="291"/>
      <c r="CF1252" s="291"/>
      <c r="CG1252" s="291"/>
      <c r="CH1252" s="291"/>
      <c r="CI1252" s="291"/>
      <c r="CJ1252" s="291"/>
      <c r="CK1252" s="291"/>
      <c r="CL1252" s="291"/>
      <c r="CM1252" s="291"/>
      <c r="CN1252" s="291"/>
      <c r="CO1252" s="291"/>
      <c r="CP1252" s="291"/>
      <c r="CQ1252" s="291"/>
      <c r="CR1252" s="291"/>
      <c r="CS1252" s="291"/>
      <c r="CT1252" s="291"/>
      <c r="CU1252" s="291"/>
      <c r="CV1252" s="291"/>
      <c r="CW1252" s="291"/>
      <c r="CX1252" s="291"/>
      <c r="CY1252" s="291"/>
      <c r="CZ1252" s="291"/>
      <c r="DA1252" s="291"/>
      <c r="DB1252" s="291"/>
      <c r="DC1252" s="291"/>
      <c r="DD1252" s="291"/>
      <c r="DE1252" s="291"/>
      <c r="DF1252" s="291"/>
      <c r="DG1252" s="291"/>
      <c r="DH1252" s="291"/>
      <c r="DI1252" s="291"/>
      <c r="DJ1252" s="291"/>
      <c r="DK1252" s="291"/>
      <c r="DL1252" s="291"/>
      <c r="DM1252" s="291"/>
      <c r="DN1252" s="291"/>
      <c r="DO1252" s="291"/>
      <c r="DP1252" s="291"/>
      <c r="DQ1252" s="291"/>
      <c r="DR1252" s="291"/>
      <c r="DS1252" s="291"/>
      <c r="DT1252" s="291"/>
      <c r="DU1252" s="291"/>
      <c r="DV1252" s="291"/>
      <c r="DW1252" s="291"/>
      <c r="DX1252" s="291"/>
      <c r="DY1252" s="291"/>
      <c r="DZ1252" s="291"/>
      <c r="EA1252" s="291"/>
      <c r="EB1252" s="291"/>
      <c r="EC1252" s="291"/>
      <c r="ED1252" s="291"/>
      <c r="EE1252" s="291"/>
      <c r="EF1252" s="291"/>
      <c r="EG1252" s="291"/>
      <c r="EH1252" s="291"/>
      <c r="EI1252" s="291"/>
      <c r="EJ1252" s="291"/>
      <c r="EK1252" s="291"/>
      <c r="EL1252" s="291"/>
      <c r="EM1252" s="291"/>
      <c r="EN1252" s="291"/>
      <c r="EO1252" s="291"/>
      <c r="EP1252" s="291"/>
      <c r="EQ1252" s="291"/>
      <c r="ER1252" s="291"/>
      <c r="ES1252" s="291"/>
      <c r="ET1252" s="291"/>
      <c r="EU1252" s="291"/>
      <c r="EV1252" s="291"/>
      <c r="EW1252" s="291"/>
      <c r="EX1252" s="291"/>
      <c r="EY1252" s="291"/>
      <c r="EZ1252" s="291"/>
      <c r="FA1252" s="291"/>
    </row>
    <row r="1253" spans="1:157" s="292" customFormat="1" ht="20.25" customHeight="1">
      <c r="A1253" s="291"/>
      <c r="H1253" s="437"/>
      <c r="I1253" s="437"/>
      <c r="J1253" s="437"/>
      <c r="K1253" s="437"/>
      <c r="N1253" s="438"/>
      <c r="O1253" s="291"/>
      <c r="P1253" s="291"/>
      <c r="Q1253" s="291"/>
      <c r="R1253" s="291"/>
      <c r="S1253" s="291"/>
      <c r="T1253" s="291"/>
      <c r="U1253" s="291"/>
      <c r="V1253" s="291"/>
      <c r="W1253" s="291"/>
      <c r="X1253" s="291"/>
      <c r="Y1253" s="291"/>
      <c r="Z1253" s="291"/>
      <c r="AA1253" s="291"/>
      <c r="AB1253" s="291"/>
      <c r="AC1253" s="291"/>
      <c r="AD1253" s="291"/>
      <c r="AE1253" s="291"/>
      <c r="AF1253" s="291"/>
      <c r="AG1253" s="291"/>
      <c r="AH1253" s="291"/>
      <c r="AI1253" s="291"/>
      <c r="AJ1253" s="291"/>
      <c r="AK1253" s="291"/>
      <c r="AL1253" s="291"/>
      <c r="AM1253" s="291"/>
      <c r="AN1253" s="291"/>
      <c r="AO1253" s="291"/>
      <c r="AP1253" s="291"/>
      <c r="AQ1253" s="291"/>
      <c r="AR1253" s="291"/>
      <c r="AS1253" s="291"/>
      <c r="AT1253" s="291"/>
      <c r="AU1253" s="291"/>
      <c r="AV1253" s="291"/>
      <c r="AW1253" s="291"/>
      <c r="AX1253" s="291"/>
      <c r="AY1253" s="291"/>
      <c r="AZ1253" s="291"/>
      <c r="BA1253" s="291"/>
      <c r="BB1253" s="291"/>
      <c r="BC1253" s="291"/>
      <c r="BD1253" s="291"/>
      <c r="BE1253" s="291"/>
      <c r="BF1253" s="291"/>
      <c r="BG1253" s="291"/>
      <c r="BH1253" s="291"/>
      <c r="BI1253" s="291"/>
      <c r="BJ1253" s="291"/>
      <c r="BK1253" s="291"/>
      <c r="BL1253" s="291"/>
      <c r="BM1253" s="291"/>
      <c r="BN1253" s="291"/>
      <c r="BO1253" s="291"/>
      <c r="BP1253" s="291"/>
      <c r="BQ1253" s="291"/>
      <c r="BR1253" s="291"/>
      <c r="BS1253" s="291"/>
      <c r="BT1253" s="291"/>
      <c r="BU1253" s="291"/>
      <c r="BV1253" s="291"/>
      <c r="BW1253" s="291"/>
      <c r="BX1253" s="291"/>
      <c r="BY1253" s="291"/>
      <c r="BZ1253" s="291"/>
      <c r="CA1253" s="291"/>
      <c r="CB1253" s="291"/>
      <c r="CC1253" s="291"/>
      <c r="CD1253" s="291"/>
      <c r="CE1253" s="291"/>
      <c r="CF1253" s="291"/>
      <c r="CG1253" s="291"/>
      <c r="CH1253" s="291"/>
      <c r="CI1253" s="291"/>
      <c r="CJ1253" s="291"/>
      <c r="CK1253" s="291"/>
      <c r="CL1253" s="291"/>
      <c r="CM1253" s="291"/>
      <c r="CN1253" s="291"/>
      <c r="CO1253" s="291"/>
      <c r="CP1253" s="291"/>
      <c r="CQ1253" s="291"/>
      <c r="CR1253" s="291"/>
      <c r="CS1253" s="291"/>
      <c r="CT1253" s="291"/>
      <c r="CU1253" s="291"/>
      <c r="CV1253" s="291"/>
      <c r="CW1253" s="291"/>
      <c r="CX1253" s="291"/>
      <c r="CY1253" s="291"/>
      <c r="CZ1253" s="291"/>
      <c r="DA1253" s="291"/>
      <c r="DB1253" s="291"/>
      <c r="DC1253" s="291"/>
      <c r="DD1253" s="291"/>
      <c r="DE1253" s="291"/>
      <c r="DF1253" s="291"/>
      <c r="DG1253" s="291"/>
      <c r="DH1253" s="291"/>
      <c r="DI1253" s="291"/>
      <c r="DJ1253" s="291"/>
      <c r="DK1253" s="291"/>
      <c r="DL1253" s="291"/>
      <c r="DM1253" s="291"/>
      <c r="DN1253" s="291"/>
      <c r="DO1253" s="291"/>
      <c r="DP1253" s="291"/>
      <c r="DQ1253" s="291"/>
      <c r="DR1253" s="291"/>
      <c r="DS1253" s="291"/>
      <c r="DT1253" s="291"/>
      <c r="DU1253" s="291"/>
      <c r="DV1253" s="291"/>
      <c r="DW1253" s="291"/>
      <c r="DX1253" s="291"/>
      <c r="DY1253" s="291"/>
      <c r="DZ1253" s="291"/>
      <c r="EA1253" s="291"/>
      <c r="EB1253" s="291"/>
      <c r="EC1253" s="291"/>
      <c r="ED1253" s="291"/>
      <c r="EE1253" s="291"/>
      <c r="EF1253" s="291"/>
      <c r="EG1253" s="291"/>
      <c r="EH1253" s="291"/>
      <c r="EI1253" s="291"/>
      <c r="EJ1253" s="291"/>
      <c r="EK1253" s="291"/>
      <c r="EL1253" s="291"/>
      <c r="EM1253" s="291"/>
      <c r="EN1253" s="291"/>
      <c r="EO1253" s="291"/>
      <c r="EP1253" s="291"/>
      <c r="EQ1253" s="291"/>
      <c r="ER1253" s="291"/>
      <c r="ES1253" s="291"/>
      <c r="ET1253" s="291"/>
      <c r="EU1253" s="291"/>
      <c r="EV1253" s="291"/>
      <c r="EW1253" s="291"/>
      <c r="EX1253" s="291"/>
      <c r="EY1253" s="291"/>
      <c r="EZ1253" s="291"/>
      <c r="FA1253" s="291"/>
    </row>
    <row r="1254" spans="1:157" s="292" customFormat="1" ht="20.25" customHeight="1">
      <c r="A1254" s="291"/>
      <c r="H1254" s="437"/>
      <c r="I1254" s="437"/>
      <c r="J1254" s="437"/>
      <c r="K1254" s="437"/>
      <c r="N1254" s="438"/>
      <c r="O1254" s="291"/>
      <c r="P1254" s="291"/>
      <c r="Q1254" s="291"/>
      <c r="R1254" s="291"/>
      <c r="S1254" s="291"/>
      <c r="T1254" s="291"/>
      <c r="U1254" s="291"/>
      <c r="V1254" s="291"/>
      <c r="W1254" s="291"/>
      <c r="X1254" s="291"/>
      <c r="Y1254" s="291"/>
      <c r="Z1254" s="291"/>
      <c r="AA1254" s="291"/>
      <c r="AB1254" s="291"/>
      <c r="AC1254" s="291"/>
      <c r="AD1254" s="291"/>
      <c r="AE1254" s="291"/>
      <c r="AF1254" s="291"/>
      <c r="AG1254" s="291"/>
      <c r="AH1254" s="291"/>
      <c r="AI1254" s="291"/>
      <c r="AJ1254" s="291"/>
      <c r="AK1254" s="291"/>
      <c r="AL1254" s="291"/>
      <c r="AM1254" s="291"/>
      <c r="AN1254" s="291"/>
      <c r="AO1254" s="291"/>
      <c r="AP1254" s="291"/>
      <c r="AQ1254" s="291"/>
      <c r="AR1254" s="291"/>
      <c r="AS1254" s="291"/>
      <c r="AT1254" s="291"/>
      <c r="AU1254" s="291"/>
      <c r="AV1254" s="291"/>
      <c r="AW1254" s="291"/>
      <c r="AX1254" s="291"/>
      <c r="AY1254" s="291"/>
      <c r="AZ1254" s="291"/>
      <c r="BA1254" s="291"/>
      <c r="BB1254" s="291"/>
      <c r="BC1254" s="291"/>
      <c r="BD1254" s="291"/>
      <c r="BE1254" s="291"/>
      <c r="BF1254" s="291"/>
      <c r="BG1254" s="291"/>
      <c r="BH1254" s="291"/>
      <c r="BI1254" s="291"/>
      <c r="BJ1254" s="291"/>
      <c r="BK1254" s="291"/>
      <c r="BL1254" s="291"/>
      <c r="BM1254" s="291"/>
      <c r="BN1254" s="291"/>
      <c r="BO1254" s="291"/>
      <c r="BP1254" s="291"/>
      <c r="BQ1254" s="291"/>
      <c r="BR1254" s="291"/>
      <c r="BS1254" s="291"/>
      <c r="BT1254" s="291"/>
      <c r="BU1254" s="291"/>
      <c r="BV1254" s="291"/>
      <c r="BW1254" s="291"/>
      <c r="BX1254" s="291"/>
      <c r="BY1254" s="291"/>
      <c r="BZ1254" s="291"/>
      <c r="CA1254" s="291"/>
      <c r="CB1254" s="291"/>
      <c r="CC1254" s="291"/>
      <c r="CD1254" s="291"/>
      <c r="CE1254" s="291"/>
      <c r="CF1254" s="291"/>
      <c r="CG1254" s="291"/>
      <c r="CH1254" s="291"/>
      <c r="CI1254" s="291"/>
      <c r="CJ1254" s="291"/>
      <c r="CK1254" s="291"/>
      <c r="CL1254" s="291"/>
      <c r="CM1254" s="291"/>
      <c r="CN1254" s="291"/>
      <c r="CO1254" s="291"/>
      <c r="CP1254" s="291"/>
      <c r="CQ1254" s="291"/>
      <c r="CR1254" s="291"/>
      <c r="CS1254" s="291"/>
      <c r="CT1254" s="291"/>
      <c r="CU1254" s="291"/>
      <c r="CV1254" s="291"/>
      <c r="CW1254" s="291"/>
      <c r="CX1254" s="291"/>
      <c r="CY1254" s="291"/>
      <c r="CZ1254" s="291"/>
      <c r="DA1254" s="291"/>
      <c r="DB1254" s="291"/>
      <c r="DC1254" s="291"/>
      <c r="DD1254" s="291"/>
      <c r="DE1254" s="291"/>
      <c r="DF1254" s="291"/>
      <c r="DG1254" s="291"/>
      <c r="DH1254" s="291"/>
      <c r="DI1254" s="291"/>
      <c r="DJ1254" s="291"/>
      <c r="DK1254" s="291"/>
      <c r="DL1254" s="291"/>
      <c r="DM1254" s="291"/>
      <c r="DN1254" s="291"/>
      <c r="DO1254" s="291"/>
      <c r="DP1254" s="291"/>
      <c r="DQ1254" s="291"/>
      <c r="DR1254" s="291"/>
      <c r="DS1254" s="291"/>
      <c r="DT1254" s="291"/>
      <c r="DU1254" s="291"/>
      <c r="DV1254" s="291"/>
      <c r="DW1254" s="291"/>
      <c r="DX1254" s="291"/>
      <c r="DY1254" s="291"/>
      <c r="DZ1254" s="291"/>
      <c r="EA1254" s="291"/>
      <c r="EB1254" s="291"/>
      <c r="EC1254" s="291"/>
      <c r="ED1254" s="291"/>
      <c r="EE1254" s="291"/>
      <c r="EF1254" s="291"/>
      <c r="EG1254" s="291"/>
      <c r="EH1254" s="291"/>
      <c r="EI1254" s="291"/>
      <c r="EJ1254" s="291"/>
      <c r="EK1254" s="291"/>
      <c r="EL1254" s="291"/>
      <c r="EM1254" s="291"/>
      <c r="EN1254" s="291"/>
      <c r="EO1254" s="291"/>
      <c r="EP1254" s="291"/>
      <c r="EQ1254" s="291"/>
      <c r="ER1254" s="291"/>
      <c r="ES1254" s="291"/>
      <c r="ET1254" s="291"/>
      <c r="EU1254" s="291"/>
      <c r="EV1254" s="291"/>
      <c r="EW1254" s="291"/>
      <c r="EX1254" s="291"/>
      <c r="EY1254" s="291"/>
      <c r="EZ1254" s="291"/>
      <c r="FA1254" s="291"/>
    </row>
    <row r="1255" spans="1:157" s="292" customFormat="1" ht="20.25" customHeight="1">
      <c r="A1255" s="291"/>
      <c r="H1255" s="437"/>
      <c r="I1255" s="437"/>
      <c r="J1255" s="437"/>
      <c r="K1255" s="437"/>
      <c r="N1255" s="438"/>
      <c r="O1255" s="291"/>
      <c r="P1255" s="291"/>
      <c r="Q1255" s="291"/>
      <c r="R1255" s="291"/>
      <c r="S1255" s="291"/>
      <c r="T1255" s="291"/>
      <c r="U1255" s="291"/>
      <c r="V1255" s="291"/>
      <c r="W1255" s="291"/>
      <c r="X1255" s="291"/>
      <c r="Y1255" s="291"/>
      <c r="Z1255" s="291"/>
      <c r="AA1255" s="291"/>
      <c r="AB1255" s="291"/>
      <c r="AC1255" s="291"/>
      <c r="AD1255" s="291"/>
      <c r="AE1255" s="291"/>
      <c r="AF1255" s="291"/>
      <c r="AG1255" s="291"/>
      <c r="AH1255" s="291"/>
      <c r="AI1255" s="291"/>
      <c r="AJ1255" s="291"/>
      <c r="AK1255" s="291"/>
      <c r="AL1255" s="291"/>
      <c r="AM1255" s="291"/>
      <c r="AN1255" s="291"/>
      <c r="AO1255" s="291"/>
      <c r="AP1255" s="291"/>
      <c r="AQ1255" s="291"/>
      <c r="AR1255" s="291"/>
      <c r="AS1255" s="291"/>
      <c r="AT1255" s="291"/>
      <c r="AU1255" s="291"/>
      <c r="AV1255" s="291"/>
      <c r="AW1255" s="291"/>
      <c r="AX1255" s="291"/>
      <c r="AY1255" s="291"/>
      <c r="AZ1255" s="291"/>
      <c r="BA1255" s="291"/>
      <c r="BB1255" s="291"/>
      <c r="BC1255" s="291"/>
      <c r="BD1255" s="291"/>
      <c r="BE1255" s="291"/>
      <c r="BF1255" s="291"/>
      <c r="BG1255" s="291"/>
      <c r="BH1255" s="291"/>
      <c r="BI1255" s="291"/>
      <c r="BJ1255" s="291"/>
      <c r="BK1255" s="291"/>
      <c r="BL1255" s="291"/>
      <c r="BM1255" s="291"/>
      <c r="BN1255" s="291"/>
      <c r="BO1255" s="291"/>
      <c r="BP1255" s="291"/>
      <c r="BQ1255" s="291"/>
      <c r="BR1255" s="291"/>
      <c r="BS1255" s="291"/>
      <c r="BT1255" s="291"/>
      <c r="BU1255" s="291"/>
      <c r="BV1255" s="291"/>
      <c r="BW1255" s="291"/>
      <c r="BX1255" s="291"/>
      <c r="BY1255" s="291"/>
      <c r="BZ1255" s="291"/>
      <c r="CA1255" s="291"/>
      <c r="CB1255" s="291"/>
      <c r="CC1255" s="291"/>
      <c r="CD1255" s="291"/>
      <c r="CE1255" s="291"/>
      <c r="CF1255" s="291"/>
      <c r="CG1255" s="291"/>
      <c r="CH1255" s="291"/>
      <c r="CI1255" s="291"/>
      <c r="CJ1255" s="291"/>
      <c r="CK1255" s="291"/>
      <c r="CL1255" s="291"/>
      <c r="CM1255" s="291"/>
      <c r="CN1255" s="291"/>
      <c r="CO1255" s="291"/>
      <c r="CP1255" s="291"/>
      <c r="CQ1255" s="291"/>
      <c r="CR1255" s="291"/>
      <c r="CS1255" s="291"/>
      <c r="CT1255" s="291"/>
      <c r="CU1255" s="291"/>
      <c r="CV1255" s="291"/>
      <c r="CW1255" s="291"/>
      <c r="CX1255" s="291"/>
      <c r="CY1255" s="291"/>
      <c r="CZ1255" s="291"/>
      <c r="DA1255" s="291"/>
      <c r="DB1255" s="291"/>
      <c r="DC1255" s="291"/>
      <c r="DD1255" s="291"/>
      <c r="DE1255" s="291"/>
      <c r="DF1255" s="291"/>
      <c r="DG1255" s="291"/>
      <c r="DH1255" s="291"/>
      <c r="DI1255" s="291"/>
      <c r="DJ1255" s="291"/>
      <c r="DK1255" s="291"/>
      <c r="DL1255" s="291"/>
      <c r="DM1255" s="291"/>
      <c r="DN1255" s="291"/>
      <c r="DO1255" s="291"/>
      <c r="DP1255" s="291"/>
      <c r="DQ1255" s="291"/>
      <c r="DR1255" s="291"/>
      <c r="DS1255" s="291"/>
      <c r="DT1255" s="291"/>
      <c r="DU1255" s="291"/>
      <c r="DV1255" s="291"/>
      <c r="DW1255" s="291"/>
      <c r="DX1255" s="291"/>
      <c r="DY1255" s="291"/>
      <c r="DZ1255" s="291"/>
      <c r="EA1255" s="291"/>
      <c r="EB1255" s="291"/>
      <c r="EC1255" s="291"/>
      <c r="ED1255" s="291"/>
      <c r="EE1255" s="291"/>
      <c r="EF1255" s="291"/>
      <c r="EG1255" s="291"/>
      <c r="EH1255" s="291"/>
      <c r="EI1255" s="291"/>
      <c r="EJ1255" s="291"/>
      <c r="EK1255" s="291"/>
      <c r="EL1255" s="291"/>
      <c r="EM1255" s="291"/>
      <c r="EN1255" s="291"/>
      <c r="EO1255" s="291"/>
      <c r="EP1255" s="291"/>
      <c r="EQ1255" s="291"/>
      <c r="ER1255" s="291"/>
      <c r="ES1255" s="291"/>
      <c r="ET1255" s="291"/>
      <c r="EU1255" s="291"/>
      <c r="EV1255" s="291"/>
      <c r="EW1255" s="291"/>
      <c r="EX1255" s="291"/>
      <c r="EY1255" s="291"/>
      <c r="EZ1255" s="291"/>
      <c r="FA1255" s="291"/>
    </row>
    <row r="1256" spans="1:157" s="292" customFormat="1" ht="20.25" customHeight="1">
      <c r="A1256" s="291"/>
      <c r="H1256" s="437"/>
      <c r="I1256" s="437"/>
      <c r="J1256" s="437"/>
      <c r="K1256" s="437"/>
      <c r="N1256" s="438"/>
      <c r="O1256" s="291"/>
      <c r="P1256" s="291"/>
      <c r="Q1256" s="291"/>
      <c r="R1256" s="291"/>
      <c r="S1256" s="291"/>
      <c r="T1256" s="291"/>
      <c r="U1256" s="291"/>
      <c r="V1256" s="291"/>
      <c r="W1256" s="291"/>
      <c r="X1256" s="291"/>
      <c r="Y1256" s="291"/>
      <c r="Z1256" s="291"/>
      <c r="AA1256" s="291"/>
      <c r="AB1256" s="291"/>
      <c r="AC1256" s="291"/>
      <c r="AD1256" s="291"/>
      <c r="AE1256" s="291"/>
      <c r="AF1256" s="291"/>
      <c r="AG1256" s="291"/>
      <c r="AH1256" s="291"/>
      <c r="AI1256" s="291"/>
      <c r="AJ1256" s="291"/>
      <c r="AK1256" s="291"/>
      <c r="AL1256" s="291"/>
      <c r="AM1256" s="291"/>
      <c r="AN1256" s="291"/>
      <c r="AO1256" s="291"/>
      <c r="AP1256" s="291"/>
      <c r="AQ1256" s="291"/>
      <c r="AR1256" s="291"/>
      <c r="AS1256" s="291"/>
      <c r="AT1256" s="291"/>
      <c r="AU1256" s="291"/>
      <c r="AV1256" s="291"/>
      <c r="AW1256" s="291"/>
      <c r="AX1256" s="291"/>
      <c r="AY1256" s="291"/>
      <c r="AZ1256" s="291"/>
      <c r="BA1256" s="291"/>
      <c r="BB1256" s="291"/>
      <c r="BC1256" s="291"/>
      <c r="BD1256" s="291"/>
      <c r="BE1256" s="291"/>
      <c r="BF1256" s="291"/>
      <c r="BG1256" s="291"/>
      <c r="BH1256" s="291"/>
      <c r="BI1256" s="291"/>
      <c r="BJ1256" s="291"/>
      <c r="BK1256" s="291"/>
      <c r="BL1256" s="291"/>
      <c r="BM1256" s="291"/>
      <c r="BN1256" s="291"/>
      <c r="BO1256" s="291"/>
      <c r="BP1256" s="291"/>
      <c r="BQ1256" s="291"/>
      <c r="BR1256" s="291"/>
      <c r="BS1256" s="291"/>
      <c r="BT1256" s="291"/>
      <c r="BU1256" s="291"/>
      <c r="BV1256" s="291"/>
      <c r="BW1256" s="291"/>
      <c r="BX1256" s="291"/>
      <c r="BY1256" s="291"/>
      <c r="BZ1256" s="291"/>
      <c r="CA1256" s="291"/>
      <c r="CB1256" s="291"/>
      <c r="CC1256" s="291"/>
      <c r="CD1256" s="291"/>
      <c r="CE1256" s="291"/>
      <c r="CF1256" s="291"/>
      <c r="CG1256" s="291"/>
      <c r="CH1256" s="291"/>
      <c r="CI1256" s="291"/>
      <c r="CJ1256" s="291"/>
      <c r="CK1256" s="291"/>
      <c r="CL1256" s="291"/>
      <c r="CM1256" s="291"/>
      <c r="CN1256" s="291"/>
      <c r="CO1256" s="291"/>
      <c r="CP1256" s="291"/>
      <c r="CQ1256" s="291"/>
      <c r="CR1256" s="291"/>
      <c r="CS1256" s="291"/>
      <c r="CT1256" s="291"/>
      <c r="CU1256" s="291"/>
      <c r="CV1256" s="291"/>
      <c r="CW1256" s="291"/>
      <c r="CX1256" s="291"/>
      <c r="CY1256" s="291"/>
      <c r="CZ1256" s="291"/>
      <c r="DA1256" s="291"/>
      <c r="DB1256" s="291"/>
      <c r="DC1256" s="291"/>
      <c r="DD1256" s="291"/>
      <c r="DE1256" s="291"/>
      <c r="DF1256" s="291"/>
      <c r="DG1256" s="291"/>
      <c r="DH1256" s="291"/>
      <c r="DI1256" s="291"/>
      <c r="DJ1256" s="291"/>
      <c r="DK1256" s="291"/>
      <c r="DL1256" s="291"/>
      <c r="DM1256" s="291"/>
      <c r="DN1256" s="291"/>
      <c r="DO1256" s="291"/>
      <c r="DP1256" s="291"/>
      <c r="DQ1256" s="291"/>
      <c r="DR1256" s="291"/>
      <c r="DS1256" s="291"/>
      <c r="DT1256" s="291"/>
      <c r="DU1256" s="291"/>
      <c r="DV1256" s="291"/>
      <c r="DW1256" s="291"/>
      <c r="DX1256" s="291"/>
      <c r="DY1256" s="291"/>
      <c r="DZ1256" s="291"/>
      <c r="EA1256" s="291"/>
      <c r="EB1256" s="291"/>
      <c r="EC1256" s="291"/>
      <c r="ED1256" s="291"/>
      <c r="EE1256" s="291"/>
      <c r="EF1256" s="291"/>
      <c r="EG1256" s="291"/>
      <c r="EH1256" s="291"/>
      <c r="EI1256" s="291"/>
      <c r="EJ1256" s="291"/>
      <c r="EK1256" s="291"/>
      <c r="EL1256" s="291"/>
      <c r="EM1256" s="291"/>
      <c r="EN1256" s="291"/>
      <c r="EO1256" s="291"/>
      <c r="EP1256" s="291"/>
      <c r="EQ1256" s="291"/>
      <c r="ER1256" s="291"/>
      <c r="ES1256" s="291"/>
      <c r="ET1256" s="291"/>
      <c r="EU1256" s="291"/>
      <c r="EV1256" s="291"/>
      <c r="EW1256" s="291"/>
      <c r="EX1256" s="291"/>
      <c r="EY1256" s="291"/>
      <c r="EZ1256" s="291"/>
      <c r="FA1256" s="291"/>
    </row>
    <row r="1257" spans="1:157" s="292" customFormat="1" ht="20.25" customHeight="1">
      <c r="A1257" s="291"/>
      <c r="H1257" s="437"/>
      <c r="I1257" s="437"/>
      <c r="J1257" s="437"/>
      <c r="K1257" s="437"/>
      <c r="N1257" s="438"/>
      <c r="O1257" s="291"/>
      <c r="P1257" s="291"/>
      <c r="Q1257" s="291"/>
      <c r="R1257" s="291"/>
      <c r="S1257" s="291"/>
      <c r="T1257" s="291"/>
      <c r="U1257" s="291"/>
      <c r="V1257" s="291"/>
      <c r="W1257" s="291"/>
      <c r="X1257" s="291"/>
      <c r="Y1257" s="291"/>
      <c r="Z1257" s="291"/>
      <c r="AA1257" s="291"/>
      <c r="AB1257" s="291"/>
      <c r="AC1257" s="291"/>
      <c r="AD1257" s="291"/>
      <c r="AE1257" s="291"/>
      <c r="AF1257" s="291"/>
      <c r="AG1257" s="291"/>
      <c r="AH1257" s="291"/>
      <c r="AI1257" s="291"/>
      <c r="AJ1257" s="291"/>
      <c r="AK1257" s="291"/>
      <c r="AL1257" s="291"/>
      <c r="AM1257" s="291"/>
      <c r="AN1257" s="291"/>
      <c r="AO1257" s="291"/>
      <c r="AP1257" s="291"/>
      <c r="AQ1257" s="291"/>
      <c r="AR1257" s="291"/>
      <c r="AS1257" s="291"/>
      <c r="AT1257" s="291"/>
      <c r="AU1257" s="291"/>
      <c r="AV1257" s="291"/>
      <c r="AW1257" s="291"/>
      <c r="AX1257" s="291"/>
      <c r="AY1257" s="291"/>
      <c r="AZ1257" s="291"/>
      <c r="BA1257" s="291"/>
      <c r="BB1257" s="291"/>
      <c r="BC1257" s="291"/>
      <c r="BD1257" s="291"/>
      <c r="BE1257" s="291"/>
      <c r="BF1257" s="291"/>
      <c r="BG1257" s="291"/>
      <c r="BH1257" s="291"/>
      <c r="BI1257" s="291"/>
      <c r="BJ1257" s="291"/>
      <c r="BK1257" s="291"/>
      <c r="BL1257" s="291"/>
      <c r="BM1257" s="291"/>
      <c r="BN1257" s="291"/>
      <c r="BO1257" s="291"/>
      <c r="BP1257" s="291"/>
      <c r="BQ1257" s="291"/>
      <c r="BR1257" s="291"/>
      <c r="BS1257" s="291"/>
      <c r="BT1257" s="291"/>
      <c r="BU1257" s="291"/>
      <c r="BV1257" s="291"/>
      <c r="BW1257" s="291"/>
      <c r="BX1257" s="291"/>
      <c r="BY1257" s="291"/>
      <c r="BZ1257" s="291"/>
      <c r="CA1257" s="291"/>
      <c r="CB1257" s="291"/>
      <c r="CC1257" s="291"/>
      <c r="CD1257" s="291"/>
      <c r="CE1257" s="291"/>
      <c r="CF1257" s="291"/>
      <c r="CG1257" s="291"/>
      <c r="CH1257" s="291"/>
      <c r="CI1257" s="291"/>
      <c r="CJ1257" s="291"/>
      <c r="CK1257" s="291"/>
      <c r="CL1257" s="291"/>
      <c r="CM1257" s="291"/>
      <c r="CN1257" s="291"/>
      <c r="CO1257" s="291"/>
      <c r="CP1257" s="291"/>
      <c r="CQ1257" s="291"/>
      <c r="CR1257" s="291"/>
      <c r="CS1257" s="291"/>
      <c r="CT1257" s="291"/>
      <c r="CU1257" s="291"/>
      <c r="CV1257" s="291"/>
      <c r="CW1257" s="291"/>
      <c r="CX1257" s="291"/>
      <c r="CY1257" s="291"/>
      <c r="CZ1257" s="291"/>
      <c r="DA1257" s="291"/>
      <c r="DB1257" s="291"/>
      <c r="DC1257" s="291"/>
      <c r="DD1257" s="291"/>
      <c r="DE1257" s="291"/>
      <c r="DF1257" s="291"/>
      <c r="DG1257" s="291"/>
      <c r="DH1257" s="291"/>
      <c r="DI1257" s="291"/>
      <c r="DJ1257" s="291"/>
      <c r="DK1257" s="291"/>
      <c r="DL1257" s="291"/>
      <c r="DM1257" s="291"/>
      <c r="DN1257" s="291"/>
      <c r="DO1257" s="291"/>
      <c r="DP1257" s="291"/>
      <c r="DQ1257" s="291"/>
      <c r="DR1257" s="291"/>
      <c r="DS1257" s="291"/>
      <c r="DT1257" s="291"/>
      <c r="DU1257" s="291"/>
      <c r="DV1257" s="291"/>
      <c r="DW1257" s="291"/>
      <c r="DX1257" s="291"/>
      <c r="DY1257" s="291"/>
      <c r="DZ1257" s="291"/>
      <c r="EA1257" s="291"/>
      <c r="EB1257" s="291"/>
      <c r="EC1257" s="291"/>
      <c r="ED1257" s="291"/>
      <c r="EE1257" s="291"/>
      <c r="EF1257" s="291"/>
      <c r="EG1257" s="291"/>
      <c r="EH1257" s="291"/>
      <c r="EI1257" s="291"/>
      <c r="EJ1257" s="291"/>
      <c r="EK1257" s="291"/>
      <c r="EL1257" s="291"/>
      <c r="EM1257" s="291"/>
      <c r="EN1257" s="291"/>
      <c r="EO1257" s="291"/>
      <c r="EP1257" s="291"/>
      <c r="EQ1257" s="291"/>
      <c r="ER1257" s="291"/>
      <c r="ES1257" s="291"/>
      <c r="ET1257" s="291"/>
      <c r="EU1257" s="291"/>
      <c r="EV1257" s="291"/>
      <c r="EW1257" s="291"/>
      <c r="EX1257" s="291"/>
      <c r="EY1257" s="291"/>
      <c r="EZ1257" s="291"/>
      <c r="FA1257" s="291"/>
    </row>
    <row r="1258" spans="1:157" s="292" customFormat="1" ht="20.25" customHeight="1">
      <c r="A1258" s="291"/>
      <c r="H1258" s="437"/>
      <c r="I1258" s="437"/>
      <c r="J1258" s="437"/>
      <c r="K1258" s="437"/>
      <c r="N1258" s="438"/>
      <c r="O1258" s="291"/>
      <c r="P1258" s="291"/>
      <c r="Q1258" s="291"/>
      <c r="R1258" s="291"/>
      <c r="S1258" s="291"/>
      <c r="T1258" s="291"/>
      <c r="U1258" s="291"/>
      <c r="V1258" s="291"/>
      <c r="W1258" s="291"/>
      <c r="X1258" s="291"/>
      <c r="Y1258" s="291"/>
      <c r="Z1258" s="291"/>
      <c r="AA1258" s="291"/>
      <c r="AB1258" s="291"/>
      <c r="AC1258" s="291"/>
      <c r="AD1258" s="291"/>
      <c r="AE1258" s="291"/>
      <c r="AF1258" s="291"/>
      <c r="AG1258" s="291"/>
      <c r="AH1258" s="291"/>
      <c r="AI1258" s="291"/>
      <c r="AJ1258" s="291"/>
      <c r="AK1258" s="291"/>
      <c r="AL1258" s="291"/>
      <c r="AM1258" s="291"/>
      <c r="AN1258" s="291"/>
      <c r="AO1258" s="291"/>
      <c r="AP1258" s="291"/>
      <c r="AQ1258" s="291"/>
      <c r="AR1258" s="291"/>
      <c r="AS1258" s="291"/>
      <c r="AT1258" s="291"/>
      <c r="AU1258" s="291"/>
      <c r="AV1258" s="291"/>
      <c r="AW1258" s="291"/>
      <c r="AX1258" s="291"/>
      <c r="AY1258" s="291"/>
      <c r="AZ1258" s="291"/>
      <c r="BA1258" s="291"/>
      <c r="BB1258" s="291"/>
      <c r="BC1258" s="291"/>
      <c r="BD1258" s="291"/>
      <c r="BE1258" s="291"/>
      <c r="BF1258" s="291"/>
      <c r="BG1258" s="291"/>
      <c r="BH1258" s="291"/>
      <c r="BI1258" s="291"/>
      <c r="BJ1258" s="291"/>
      <c r="BK1258" s="291"/>
      <c r="BL1258" s="291"/>
      <c r="BM1258" s="291"/>
      <c r="BN1258" s="291"/>
      <c r="BO1258" s="291"/>
      <c r="BP1258" s="291"/>
      <c r="BQ1258" s="291"/>
      <c r="BR1258" s="291"/>
      <c r="BS1258" s="291"/>
      <c r="BT1258" s="291"/>
      <c r="BU1258" s="291"/>
      <c r="BV1258" s="291"/>
      <c r="BW1258" s="291"/>
      <c r="BX1258" s="291"/>
      <c r="BY1258" s="291"/>
      <c r="BZ1258" s="291"/>
      <c r="CA1258" s="291"/>
      <c r="CB1258" s="291"/>
      <c r="CC1258" s="291"/>
      <c r="CD1258" s="291"/>
      <c r="CE1258" s="291"/>
      <c r="CF1258" s="291"/>
      <c r="CG1258" s="291"/>
      <c r="CH1258" s="291"/>
      <c r="CI1258" s="291"/>
      <c r="CJ1258" s="291"/>
      <c r="CK1258" s="291"/>
      <c r="CL1258" s="291"/>
      <c r="CM1258" s="291"/>
      <c r="CN1258" s="291"/>
      <c r="CO1258" s="291"/>
      <c r="CP1258" s="291"/>
      <c r="CQ1258" s="291"/>
      <c r="CR1258" s="291"/>
      <c r="CS1258" s="291"/>
      <c r="CT1258" s="291"/>
      <c r="CU1258" s="291"/>
      <c r="CV1258" s="291"/>
      <c r="CW1258" s="291"/>
      <c r="CX1258" s="291"/>
      <c r="CY1258" s="291"/>
      <c r="CZ1258" s="291"/>
      <c r="DA1258" s="291"/>
      <c r="DB1258" s="291"/>
      <c r="DC1258" s="291"/>
      <c r="DD1258" s="291"/>
      <c r="DE1258" s="291"/>
      <c r="DF1258" s="291"/>
      <c r="DG1258" s="291"/>
      <c r="DH1258" s="291"/>
      <c r="DI1258" s="291"/>
      <c r="DJ1258" s="291"/>
      <c r="DK1258" s="291"/>
      <c r="DL1258" s="291"/>
      <c r="DM1258" s="291"/>
      <c r="DN1258" s="291"/>
      <c r="DO1258" s="291"/>
      <c r="DP1258" s="291"/>
      <c r="DQ1258" s="291"/>
      <c r="DR1258" s="291"/>
      <c r="DS1258" s="291"/>
      <c r="DT1258" s="291"/>
      <c r="DU1258" s="291"/>
      <c r="DV1258" s="291"/>
      <c r="DW1258" s="291"/>
      <c r="DX1258" s="291"/>
      <c r="DY1258" s="291"/>
      <c r="DZ1258" s="291"/>
      <c r="EA1258" s="291"/>
      <c r="EB1258" s="291"/>
      <c r="EC1258" s="291"/>
      <c r="ED1258" s="291"/>
      <c r="EE1258" s="291"/>
      <c r="EF1258" s="291"/>
      <c r="EG1258" s="291"/>
      <c r="EH1258" s="291"/>
      <c r="EI1258" s="291"/>
      <c r="EJ1258" s="291"/>
      <c r="EK1258" s="291"/>
      <c r="EL1258" s="291"/>
      <c r="EM1258" s="291"/>
      <c r="EN1258" s="291"/>
      <c r="EO1258" s="291"/>
      <c r="EP1258" s="291"/>
      <c r="EQ1258" s="291"/>
      <c r="ER1258" s="291"/>
      <c r="ES1258" s="291"/>
      <c r="ET1258" s="291"/>
      <c r="EU1258" s="291"/>
      <c r="EV1258" s="291"/>
      <c r="EW1258" s="291"/>
      <c r="EX1258" s="291"/>
      <c r="EY1258" s="291"/>
      <c r="EZ1258" s="291"/>
      <c r="FA1258" s="291"/>
    </row>
    <row r="1259" spans="1:157" s="292" customFormat="1" ht="20.25" customHeight="1">
      <c r="A1259" s="291"/>
      <c r="H1259" s="437"/>
      <c r="I1259" s="437"/>
      <c r="J1259" s="437"/>
      <c r="K1259" s="437"/>
      <c r="N1259" s="438"/>
      <c r="O1259" s="291"/>
      <c r="P1259" s="291"/>
      <c r="Q1259" s="291"/>
      <c r="R1259" s="291"/>
      <c r="S1259" s="291"/>
      <c r="T1259" s="291"/>
      <c r="U1259" s="291"/>
      <c r="V1259" s="291"/>
      <c r="W1259" s="291"/>
      <c r="X1259" s="291"/>
      <c r="Y1259" s="291"/>
      <c r="Z1259" s="291"/>
      <c r="AA1259" s="291"/>
      <c r="AB1259" s="291"/>
      <c r="AC1259" s="291"/>
      <c r="AD1259" s="291"/>
      <c r="AE1259" s="291"/>
      <c r="AF1259" s="291"/>
      <c r="AG1259" s="291"/>
      <c r="AH1259" s="291"/>
      <c r="AI1259" s="291"/>
      <c r="AJ1259" s="291"/>
      <c r="AK1259" s="291"/>
      <c r="AL1259" s="291"/>
      <c r="AM1259" s="291"/>
      <c r="AN1259" s="291"/>
      <c r="AO1259" s="291"/>
      <c r="AP1259" s="291"/>
      <c r="AQ1259" s="291"/>
      <c r="AR1259" s="291"/>
      <c r="AS1259" s="291"/>
      <c r="AT1259" s="291"/>
      <c r="AU1259" s="291"/>
      <c r="AV1259" s="291"/>
      <c r="AW1259" s="291"/>
      <c r="AX1259" s="291"/>
      <c r="AY1259" s="291"/>
      <c r="AZ1259" s="291"/>
      <c r="BA1259" s="291"/>
      <c r="BB1259" s="291"/>
      <c r="BC1259" s="291"/>
      <c r="BD1259" s="291"/>
      <c r="BE1259" s="291"/>
      <c r="BF1259" s="291"/>
      <c r="BG1259" s="291"/>
      <c r="BH1259" s="291"/>
      <c r="BI1259" s="291"/>
      <c r="BJ1259" s="291"/>
      <c r="BK1259" s="291"/>
      <c r="BL1259" s="291"/>
      <c r="BM1259" s="291"/>
      <c r="BN1259" s="291"/>
      <c r="BO1259" s="291"/>
      <c r="BP1259" s="291"/>
      <c r="BQ1259" s="291"/>
      <c r="BR1259" s="291"/>
      <c r="BS1259" s="291"/>
      <c r="BT1259" s="291"/>
      <c r="BU1259" s="291"/>
      <c r="BV1259" s="291"/>
      <c r="BW1259" s="291"/>
      <c r="BX1259" s="291"/>
      <c r="BY1259" s="291"/>
      <c r="BZ1259" s="291"/>
      <c r="CA1259" s="291"/>
      <c r="CB1259" s="291"/>
      <c r="CC1259" s="291"/>
      <c r="CD1259" s="291"/>
      <c r="CE1259" s="291"/>
      <c r="CF1259" s="291"/>
      <c r="CG1259" s="291"/>
      <c r="CH1259" s="291"/>
      <c r="CI1259" s="291"/>
      <c r="CJ1259" s="291"/>
      <c r="CK1259" s="291"/>
      <c r="CL1259" s="291"/>
      <c r="CM1259" s="291"/>
      <c r="CN1259" s="291"/>
      <c r="CO1259" s="291"/>
      <c r="CP1259" s="291"/>
      <c r="CQ1259" s="291"/>
      <c r="CR1259" s="291"/>
      <c r="CS1259" s="291"/>
      <c r="CT1259" s="291"/>
      <c r="CU1259" s="291"/>
      <c r="CV1259" s="291"/>
      <c r="CW1259" s="291"/>
      <c r="CX1259" s="291"/>
      <c r="CY1259" s="291"/>
      <c r="CZ1259" s="291"/>
      <c r="DA1259" s="291"/>
      <c r="DB1259" s="291"/>
      <c r="DC1259" s="291"/>
      <c r="DD1259" s="291"/>
      <c r="DE1259" s="291"/>
      <c r="DF1259" s="291"/>
      <c r="DG1259" s="291"/>
      <c r="DH1259" s="291"/>
      <c r="DI1259" s="291"/>
      <c r="DJ1259" s="291"/>
      <c r="DK1259" s="291"/>
      <c r="DL1259" s="291"/>
      <c r="DM1259" s="291"/>
      <c r="DN1259" s="291"/>
      <c r="DO1259" s="291"/>
      <c r="DP1259" s="291"/>
      <c r="DQ1259" s="291"/>
      <c r="DR1259" s="291"/>
      <c r="DS1259" s="291"/>
      <c r="DT1259" s="291"/>
      <c r="DU1259" s="291"/>
      <c r="DV1259" s="291"/>
      <c r="DW1259" s="291"/>
      <c r="DX1259" s="291"/>
      <c r="DY1259" s="291"/>
      <c r="DZ1259" s="291"/>
      <c r="EA1259" s="291"/>
      <c r="EB1259" s="291"/>
      <c r="EC1259" s="291"/>
      <c r="ED1259" s="291"/>
      <c r="EE1259" s="291"/>
      <c r="EF1259" s="291"/>
      <c r="EG1259" s="291"/>
      <c r="EH1259" s="291"/>
      <c r="EI1259" s="291"/>
      <c r="EJ1259" s="291"/>
      <c r="EK1259" s="291"/>
      <c r="EL1259" s="291"/>
      <c r="EM1259" s="291"/>
      <c r="EN1259" s="291"/>
      <c r="EO1259" s="291"/>
      <c r="EP1259" s="291"/>
      <c r="EQ1259" s="291"/>
      <c r="ER1259" s="291"/>
      <c r="ES1259" s="291"/>
      <c r="ET1259" s="291"/>
      <c r="EU1259" s="291"/>
      <c r="EV1259" s="291"/>
      <c r="EW1259" s="291"/>
      <c r="EX1259" s="291"/>
      <c r="EY1259" s="291"/>
      <c r="EZ1259" s="291"/>
      <c r="FA1259" s="291"/>
    </row>
    <row r="1260" spans="1:157" s="292" customFormat="1" ht="20.25" customHeight="1">
      <c r="A1260" s="291"/>
      <c r="H1260" s="437"/>
      <c r="I1260" s="437"/>
      <c r="J1260" s="437"/>
      <c r="K1260" s="437"/>
      <c r="N1260" s="438"/>
      <c r="O1260" s="291"/>
      <c r="P1260" s="291"/>
      <c r="Q1260" s="291"/>
      <c r="R1260" s="291"/>
      <c r="S1260" s="291"/>
      <c r="T1260" s="291"/>
      <c r="U1260" s="291"/>
      <c r="V1260" s="291"/>
      <c r="W1260" s="291"/>
      <c r="X1260" s="291"/>
      <c r="Y1260" s="291"/>
      <c r="Z1260" s="291"/>
      <c r="AA1260" s="291"/>
      <c r="AB1260" s="291"/>
      <c r="AC1260" s="291"/>
      <c r="AD1260" s="291"/>
      <c r="AE1260" s="291"/>
      <c r="AF1260" s="291"/>
      <c r="AG1260" s="291"/>
      <c r="AH1260" s="291"/>
      <c r="AI1260" s="291"/>
      <c r="AJ1260" s="291"/>
      <c r="AK1260" s="291"/>
      <c r="AL1260" s="291"/>
      <c r="AM1260" s="291"/>
      <c r="AN1260" s="291"/>
      <c r="AO1260" s="291"/>
      <c r="AP1260" s="291"/>
      <c r="AQ1260" s="291"/>
      <c r="AR1260" s="291"/>
      <c r="AS1260" s="291"/>
      <c r="AT1260" s="291"/>
      <c r="AU1260" s="291"/>
      <c r="AV1260" s="291"/>
      <c r="AW1260" s="291"/>
      <c r="AX1260" s="291"/>
      <c r="AY1260" s="291"/>
      <c r="AZ1260" s="291"/>
      <c r="BA1260" s="291"/>
      <c r="BB1260" s="291"/>
      <c r="BC1260" s="291"/>
      <c r="BD1260" s="291"/>
      <c r="BE1260" s="291"/>
      <c r="BF1260" s="291"/>
      <c r="BG1260" s="291"/>
      <c r="BH1260" s="291"/>
      <c r="BI1260" s="291"/>
      <c r="BJ1260" s="291"/>
      <c r="BK1260" s="291"/>
      <c r="BL1260" s="291"/>
      <c r="BM1260" s="291"/>
      <c r="BN1260" s="291"/>
      <c r="BO1260" s="291"/>
      <c r="BP1260" s="291"/>
      <c r="BQ1260" s="291"/>
      <c r="BR1260" s="291"/>
      <c r="BS1260" s="291"/>
      <c r="BT1260" s="291"/>
      <c r="BU1260" s="291"/>
      <c r="BV1260" s="291"/>
      <c r="BW1260" s="291"/>
      <c r="BX1260" s="291"/>
      <c r="BY1260" s="291"/>
      <c r="BZ1260" s="291"/>
      <c r="CA1260" s="291"/>
      <c r="CB1260" s="291"/>
      <c r="CC1260" s="291"/>
      <c r="CD1260" s="291"/>
      <c r="CE1260" s="291"/>
      <c r="CF1260" s="291"/>
      <c r="CG1260" s="291"/>
      <c r="CH1260" s="291"/>
      <c r="CI1260" s="291"/>
      <c r="CJ1260" s="291"/>
      <c r="CK1260" s="291"/>
      <c r="CL1260" s="291"/>
      <c r="CM1260" s="291"/>
      <c r="CN1260" s="291"/>
      <c r="CO1260" s="291"/>
      <c r="CP1260" s="291"/>
      <c r="CQ1260" s="291"/>
      <c r="CR1260" s="291"/>
      <c r="CS1260" s="291"/>
      <c r="CT1260" s="291"/>
      <c r="CU1260" s="291"/>
      <c r="CV1260" s="291"/>
      <c r="CW1260" s="291"/>
      <c r="CX1260" s="291"/>
      <c r="CY1260" s="291"/>
      <c r="CZ1260" s="291"/>
      <c r="DA1260" s="291"/>
      <c r="DB1260" s="291"/>
      <c r="DC1260" s="291"/>
      <c r="DD1260" s="291"/>
      <c r="DE1260" s="291"/>
      <c r="DF1260" s="291"/>
      <c r="DG1260" s="291"/>
      <c r="DH1260" s="291"/>
      <c r="DI1260" s="291"/>
      <c r="DJ1260" s="291"/>
      <c r="DK1260" s="291"/>
      <c r="DL1260" s="291"/>
      <c r="DM1260" s="291"/>
      <c r="DN1260" s="291"/>
      <c r="DO1260" s="291"/>
      <c r="DP1260" s="291"/>
      <c r="DQ1260" s="291"/>
      <c r="DR1260" s="291"/>
      <c r="DS1260" s="291"/>
      <c r="DT1260" s="291"/>
      <c r="DU1260" s="291"/>
      <c r="DV1260" s="291"/>
      <c r="DW1260" s="291"/>
      <c r="DX1260" s="291"/>
      <c r="DY1260" s="291"/>
      <c r="DZ1260" s="291"/>
      <c r="EA1260" s="291"/>
      <c r="EB1260" s="291"/>
      <c r="EC1260" s="291"/>
      <c r="ED1260" s="291"/>
      <c r="EE1260" s="291"/>
      <c r="EF1260" s="291"/>
      <c r="EG1260" s="291"/>
      <c r="EH1260" s="291"/>
      <c r="EI1260" s="291"/>
      <c r="EJ1260" s="291"/>
      <c r="EK1260" s="291"/>
      <c r="EL1260" s="291"/>
      <c r="EM1260" s="291"/>
      <c r="EN1260" s="291"/>
      <c r="EO1260" s="291"/>
      <c r="EP1260" s="291"/>
      <c r="EQ1260" s="291"/>
      <c r="ER1260" s="291"/>
      <c r="ES1260" s="291"/>
      <c r="ET1260" s="291"/>
      <c r="EU1260" s="291"/>
      <c r="EV1260" s="291"/>
      <c r="EW1260" s="291"/>
      <c r="EX1260" s="291"/>
      <c r="EY1260" s="291"/>
      <c r="EZ1260" s="291"/>
      <c r="FA1260" s="291"/>
    </row>
    <row r="1261" spans="1:157" s="292" customFormat="1" ht="20.25" customHeight="1">
      <c r="A1261" s="291"/>
      <c r="H1261" s="437"/>
      <c r="I1261" s="437"/>
      <c r="J1261" s="437"/>
      <c r="K1261" s="437"/>
      <c r="N1261" s="438"/>
      <c r="O1261" s="291"/>
      <c r="P1261" s="291"/>
      <c r="Q1261" s="291"/>
      <c r="R1261" s="291"/>
      <c r="S1261" s="291"/>
      <c r="T1261" s="291"/>
      <c r="U1261" s="291"/>
      <c r="V1261" s="291"/>
      <c r="W1261" s="291"/>
      <c r="X1261" s="291"/>
      <c r="Y1261" s="291"/>
      <c r="Z1261" s="291"/>
      <c r="AA1261" s="291"/>
      <c r="AB1261" s="291"/>
      <c r="AC1261" s="291"/>
      <c r="AD1261" s="291"/>
      <c r="AE1261" s="291"/>
      <c r="AF1261" s="291"/>
      <c r="AG1261" s="291"/>
      <c r="AH1261" s="291"/>
      <c r="AI1261" s="291"/>
      <c r="AJ1261" s="291"/>
      <c r="AK1261" s="291"/>
      <c r="AL1261" s="291"/>
      <c r="AM1261" s="291"/>
      <c r="AN1261" s="291"/>
      <c r="AO1261" s="291"/>
      <c r="AP1261" s="291"/>
      <c r="AQ1261" s="291"/>
      <c r="AR1261" s="291"/>
      <c r="AS1261" s="291"/>
      <c r="AT1261" s="291"/>
      <c r="AU1261" s="291"/>
      <c r="AV1261" s="291"/>
      <c r="AW1261" s="291"/>
      <c r="AX1261" s="291"/>
      <c r="AY1261" s="291"/>
      <c r="AZ1261" s="291"/>
      <c r="BA1261" s="291"/>
      <c r="BB1261" s="291"/>
      <c r="BC1261" s="291"/>
      <c r="BD1261" s="291"/>
      <c r="BE1261" s="291"/>
      <c r="BF1261" s="291"/>
      <c r="BG1261" s="291"/>
      <c r="BH1261" s="291"/>
      <c r="BI1261" s="291"/>
      <c r="BJ1261" s="291"/>
      <c r="BK1261" s="291"/>
      <c r="BL1261" s="291"/>
      <c r="BM1261" s="291"/>
      <c r="BN1261" s="291"/>
      <c r="BO1261" s="291"/>
      <c r="BP1261" s="291"/>
      <c r="BQ1261" s="291"/>
      <c r="BR1261" s="291"/>
      <c r="BS1261" s="291"/>
      <c r="BT1261" s="291"/>
      <c r="BU1261" s="291"/>
      <c r="BV1261" s="291"/>
      <c r="BW1261" s="291"/>
      <c r="BX1261" s="291"/>
      <c r="BY1261" s="291"/>
      <c r="BZ1261" s="291"/>
      <c r="CA1261" s="291"/>
      <c r="CB1261" s="291"/>
      <c r="CC1261" s="291"/>
      <c r="CD1261" s="291"/>
      <c r="CE1261" s="291"/>
      <c r="CF1261" s="291"/>
      <c r="CG1261" s="291"/>
      <c r="CH1261" s="291"/>
      <c r="CI1261" s="291"/>
      <c r="CJ1261" s="291"/>
      <c r="CK1261" s="291"/>
      <c r="CL1261" s="291"/>
      <c r="CM1261" s="291"/>
      <c r="CN1261" s="291"/>
      <c r="CO1261" s="291"/>
      <c r="CP1261" s="291"/>
      <c r="CQ1261" s="291"/>
      <c r="CR1261" s="291"/>
      <c r="CS1261" s="291"/>
      <c r="CT1261" s="291"/>
      <c r="CU1261" s="291"/>
      <c r="CV1261" s="291"/>
      <c r="CW1261" s="291"/>
      <c r="CX1261" s="291"/>
      <c r="CY1261" s="291"/>
      <c r="CZ1261" s="291"/>
      <c r="DA1261" s="291"/>
      <c r="DB1261" s="291"/>
      <c r="DC1261" s="291"/>
      <c r="DD1261" s="291"/>
      <c r="DE1261" s="291"/>
      <c r="DF1261" s="291"/>
      <c r="DG1261" s="291"/>
      <c r="DH1261" s="291"/>
      <c r="DI1261" s="291"/>
      <c r="DJ1261" s="291"/>
      <c r="DK1261" s="291"/>
      <c r="DL1261" s="291"/>
      <c r="DM1261" s="291"/>
      <c r="DN1261" s="291"/>
      <c r="DO1261" s="291"/>
      <c r="DP1261" s="291"/>
      <c r="DQ1261" s="291"/>
      <c r="DR1261" s="291"/>
      <c r="DS1261" s="291"/>
      <c r="DT1261" s="291"/>
      <c r="DU1261" s="291"/>
      <c r="DV1261" s="291"/>
      <c r="DW1261" s="291"/>
      <c r="DX1261" s="291"/>
      <c r="DY1261" s="291"/>
      <c r="DZ1261" s="291"/>
      <c r="EA1261" s="291"/>
      <c r="EB1261" s="291"/>
      <c r="EC1261" s="291"/>
      <c r="ED1261" s="291"/>
      <c r="EE1261" s="291"/>
      <c r="EF1261" s="291"/>
      <c r="EG1261" s="291"/>
      <c r="EH1261" s="291"/>
      <c r="EI1261" s="291"/>
      <c r="EJ1261" s="291"/>
      <c r="EK1261" s="291"/>
      <c r="EL1261" s="291"/>
      <c r="EM1261" s="291"/>
      <c r="EN1261" s="291"/>
      <c r="EO1261" s="291"/>
      <c r="EP1261" s="291"/>
      <c r="EQ1261" s="291"/>
      <c r="ER1261" s="291"/>
      <c r="ES1261" s="291"/>
      <c r="ET1261" s="291"/>
      <c r="EU1261" s="291"/>
      <c r="EV1261" s="291"/>
      <c r="EW1261" s="291"/>
      <c r="EX1261" s="291"/>
      <c r="EY1261" s="291"/>
      <c r="EZ1261" s="291"/>
      <c r="FA1261" s="291"/>
    </row>
    <row r="1262" spans="1:157" s="292" customFormat="1" ht="20.25" customHeight="1">
      <c r="A1262" s="291"/>
      <c r="H1262" s="437"/>
      <c r="I1262" s="437"/>
      <c r="J1262" s="437"/>
      <c r="K1262" s="437"/>
      <c r="N1262" s="438"/>
      <c r="O1262" s="291"/>
      <c r="P1262" s="291"/>
      <c r="Q1262" s="291"/>
      <c r="R1262" s="291"/>
      <c r="S1262" s="291"/>
      <c r="T1262" s="291"/>
      <c r="U1262" s="291"/>
      <c r="V1262" s="291"/>
      <c r="W1262" s="291"/>
      <c r="X1262" s="291"/>
      <c r="Y1262" s="291"/>
      <c r="Z1262" s="291"/>
      <c r="AA1262" s="291"/>
      <c r="AB1262" s="291"/>
      <c r="AC1262" s="291"/>
      <c r="AD1262" s="291"/>
      <c r="AE1262" s="291"/>
      <c r="AF1262" s="291"/>
      <c r="AG1262" s="291"/>
      <c r="AH1262" s="291"/>
      <c r="AI1262" s="291"/>
      <c r="AJ1262" s="291"/>
      <c r="AK1262" s="291"/>
      <c r="AL1262" s="291"/>
      <c r="AM1262" s="291"/>
      <c r="AN1262" s="291"/>
      <c r="AO1262" s="291"/>
      <c r="AP1262" s="291"/>
      <c r="AQ1262" s="291"/>
      <c r="AR1262" s="291"/>
      <c r="AS1262" s="291"/>
      <c r="AT1262" s="291"/>
      <c r="AU1262" s="291"/>
      <c r="AV1262" s="291"/>
      <c r="AW1262" s="291"/>
      <c r="AX1262" s="291"/>
      <c r="AY1262" s="291"/>
      <c r="AZ1262" s="291"/>
      <c r="BA1262" s="291"/>
      <c r="BB1262" s="291"/>
      <c r="BC1262" s="291"/>
      <c r="BD1262" s="291"/>
      <c r="BE1262" s="291"/>
      <c r="BF1262" s="291"/>
      <c r="BG1262" s="291"/>
      <c r="BH1262" s="291"/>
      <c r="BI1262" s="291"/>
      <c r="BJ1262" s="291"/>
      <c r="BK1262" s="291"/>
      <c r="BL1262" s="291"/>
      <c r="BM1262" s="291"/>
      <c r="BN1262" s="291"/>
      <c r="BO1262" s="291"/>
      <c r="BP1262" s="291"/>
      <c r="BQ1262" s="291"/>
      <c r="BR1262" s="291"/>
      <c r="BS1262" s="291"/>
      <c r="BT1262" s="291"/>
      <c r="BU1262" s="291"/>
      <c r="BV1262" s="291"/>
      <c r="BW1262" s="291"/>
      <c r="BX1262" s="291"/>
      <c r="BY1262" s="291"/>
      <c r="BZ1262" s="291"/>
      <c r="CA1262" s="291"/>
      <c r="CB1262" s="291"/>
      <c r="CC1262" s="291"/>
      <c r="CD1262" s="291"/>
      <c r="CE1262" s="291"/>
      <c r="CF1262" s="291"/>
      <c r="CG1262" s="291"/>
      <c r="CH1262" s="291"/>
      <c r="CI1262" s="291"/>
      <c r="CJ1262" s="291"/>
      <c r="CK1262" s="291"/>
      <c r="CL1262" s="291"/>
      <c r="CM1262" s="291"/>
      <c r="CN1262" s="291"/>
      <c r="CO1262" s="291"/>
      <c r="CP1262" s="291"/>
      <c r="CQ1262" s="291"/>
      <c r="CR1262" s="291"/>
      <c r="CS1262" s="291"/>
      <c r="CT1262" s="291"/>
      <c r="CU1262" s="291"/>
      <c r="CV1262" s="291"/>
      <c r="CW1262" s="291"/>
      <c r="CX1262" s="291"/>
      <c r="CY1262" s="291"/>
      <c r="CZ1262" s="291"/>
      <c r="DA1262" s="291"/>
      <c r="DB1262" s="291"/>
      <c r="DC1262" s="291"/>
      <c r="DD1262" s="291"/>
      <c r="DE1262" s="291"/>
      <c r="DF1262" s="291"/>
      <c r="DG1262" s="291"/>
      <c r="DH1262" s="291"/>
      <c r="DI1262" s="291"/>
      <c r="DJ1262" s="291"/>
      <c r="DK1262" s="291"/>
      <c r="DL1262" s="291"/>
      <c r="DM1262" s="291"/>
      <c r="DN1262" s="291"/>
      <c r="DO1262" s="291"/>
      <c r="DP1262" s="291"/>
      <c r="DQ1262" s="291"/>
      <c r="DR1262" s="291"/>
      <c r="DS1262" s="291"/>
      <c r="DT1262" s="291"/>
      <c r="DU1262" s="291"/>
      <c r="DV1262" s="291"/>
      <c r="DW1262" s="291"/>
      <c r="DX1262" s="291"/>
      <c r="DY1262" s="291"/>
      <c r="DZ1262" s="291"/>
      <c r="EA1262" s="291"/>
      <c r="EB1262" s="291"/>
      <c r="EC1262" s="291"/>
      <c r="ED1262" s="291"/>
      <c r="EE1262" s="291"/>
      <c r="EF1262" s="291"/>
      <c r="EG1262" s="291"/>
      <c r="EH1262" s="291"/>
      <c r="EI1262" s="291"/>
      <c r="EJ1262" s="291"/>
      <c r="EK1262" s="291"/>
      <c r="EL1262" s="291"/>
      <c r="EM1262" s="291"/>
      <c r="EN1262" s="291"/>
      <c r="EO1262" s="291"/>
      <c r="EP1262" s="291"/>
      <c r="EQ1262" s="291"/>
      <c r="ER1262" s="291"/>
      <c r="ES1262" s="291"/>
      <c r="ET1262" s="291"/>
      <c r="EU1262" s="291"/>
      <c r="EV1262" s="291"/>
      <c r="EW1262" s="291"/>
      <c r="EX1262" s="291"/>
      <c r="EY1262" s="291"/>
      <c r="EZ1262" s="291"/>
      <c r="FA1262" s="291"/>
    </row>
    <row r="1263" spans="1:157" s="292" customFormat="1" ht="20.25" customHeight="1">
      <c r="A1263" s="291"/>
      <c r="H1263" s="437"/>
      <c r="I1263" s="437"/>
      <c r="J1263" s="437"/>
      <c r="K1263" s="437"/>
      <c r="N1263" s="438"/>
      <c r="O1263" s="291"/>
      <c r="P1263" s="291"/>
      <c r="Q1263" s="291"/>
      <c r="R1263" s="291"/>
      <c r="S1263" s="291"/>
      <c r="T1263" s="291"/>
      <c r="U1263" s="291"/>
      <c r="V1263" s="291"/>
      <c r="W1263" s="291"/>
      <c r="X1263" s="291"/>
      <c r="Y1263" s="291"/>
      <c r="Z1263" s="291"/>
      <c r="AA1263" s="291"/>
      <c r="AB1263" s="291"/>
      <c r="AC1263" s="291"/>
      <c r="AD1263" s="291"/>
      <c r="AE1263" s="291"/>
      <c r="AF1263" s="291"/>
      <c r="AG1263" s="291"/>
      <c r="AH1263" s="291"/>
      <c r="AI1263" s="291"/>
      <c r="AJ1263" s="291"/>
      <c r="AK1263" s="291"/>
      <c r="AL1263" s="291"/>
      <c r="AM1263" s="291"/>
      <c r="AN1263" s="291"/>
      <c r="AO1263" s="291"/>
      <c r="AP1263" s="291"/>
      <c r="AQ1263" s="291"/>
      <c r="AR1263" s="291"/>
      <c r="AS1263" s="291"/>
      <c r="AT1263" s="291"/>
      <c r="AU1263" s="291"/>
      <c r="AV1263" s="291"/>
      <c r="AW1263" s="291"/>
      <c r="AX1263" s="291"/>
      <c r="AY1263" s="291"/>
      <c r="AZ1263" s="291"/>
      <c r="BA1263" s="291"/>
      <c r="BB1263" s="291"/>
      <c r="BC1263" s="291"/>
      <c r="BD1263" s="291"/>
      <c r="BE1263" s="291"/>
      <c r="BF1263" s="291"/>
      <c r="BG1263" s="291"/>
      <c r="BH1263" s="291"/>
      <c r="BI1263" s="291"/>
      <c r="BJ1263" s="291"/>
      <c r="BK1263" s="291"/>
      <c r="BL1263" s="291"/>
      <c r="BM1263" s="291"/>
      <c r="BN1263" s="291"/>
      <c r="BO1263" s="291"/>
      <c r="BP1263" s="291"/>
      <c r="BQ1263" s="291"/>
      <c r="BR1263" s="291"/>
      <c r="BS1263" s="291"/>
      <c r="BT1263" s="291"/>
      <c r="BU1263" s="291"/>
      <c r="BV1263" s="291"/>
      <c r="BW1263" s="291"/>
      <c r="BX1263" s="291"/>
      <c r="BY1263" s="291"/>
      <c r="BZ1263" s="291"/>
      <c r="CA1263" s="291"/>
      <c r="CB1263" s="291"/>
      <c r="CC1263" s="291"/>
      <c r="CD1263" s="291"/>
      <c r="CE1263" s="291"/>
      <c r="CF1263" s="291"/>
      <c r="CG1263" s="291"/>
      <c r="CH1263" s="291"/>
      <c r="CI1263" s="291"/>
      <c r="CJ1263" s="291"/>
      <c r="CK1263" s="291"/>
      <c r="CL1263" s="291"/>
      <c r="CM1263" s="291"/>
      <c r="CN1263" s="291"/>
      <c r="CO1263" s="291"/>
      <c r="CP1263" s="291"/>
      <c r="CQ1263" s="291"/>
      <c r="CR1263" s="291"/>
      <c r="CS1263" s="291"/>
      <c r="CT1263" s="291"/>
      <c r="CU1263" s="291"/>
      <c r="CV1263" s="291"/>
      <c r="CW1263" s="291"/>
      <c r="CX1263" s="291"/>
      <c r="CY1263" s="291"/>
      <c r="CZ1263" s="291"/>
      <c r="DA1263" s="291"/>
      <c r="DB1263" s="291"/>
      <c r="DC1263" s="291"/>
      <c r="DD1263" s="291"/>
      <c r="DE1263" s="291"/>
      <c r="DF1263" s="291"/>
      <c r="DG1263" s="291"/>
      <c r="DH1263" s="291"/>
      <c r="DI1263" s="291"/>
      <c r="DJ1263" s="291"/>
      <c r="DK1263" s="291"/>
      <c r="DL1263" s="291"/>
      <c r="DM1263" s="291"/>
      <c r="DN1263" s="291"/>
      <c r="DO1263" s="291"/>
      <c r="DP1263" s="291"/>
      <c r="DQ1263" s="291"/>
      <c r="DR1263" s="291"/>
      <c r="DS1263" s="291"/>
      <c r="DT1263" s="291"/>
      <c r="DU1263" s="291"/>
      <c r="DV1263" s="291"/>
      <c r="DW1263" s="291"/>
      <c r="DX1263" s="291"/>
      <c r="DY1263" s="291"/>
      <c r="DZ1263" s="291"/>
      <c r="EA1263" s="291"/>
      <c r="EB1263" s="291"/>
      <c r="EC1263" s="291"/>
      <c r="ED1263" s="291"/>
      <c r="EE1263" s="291"/>
      <c r="EF1263" s="291"/>
      <c r="EG1263" s="291"/>
      <c r="EH1263" s="291"/>
      <c r="EI1263" s="291"/>
      <c r="EJ1263" s="291"/>
      <c r="EK1263" s="291"/>
      <c r="EL1263" s="291"/>
      <c r="EM1263" s="291"/>
      <c r="EN1263" s="291"/>
      <c r="EO1263" s="291"/>
      <c r="EP1263" s="291"/>
      <c r="EQ1263" s="291"/>
      <c r="ER1263" s="291"/>
      <c r="ES1263" s="291"/>
      <c r="ET1263" s="291"/>
      <c r="EU1263" s="291"/>
      <c r="EV1263" s="291"/>
      <c r="EW1263" s="291"/>
      <c r="EX1263" s="291"/>
      <c r="EY1263" s="291"/>
      <c r="EZ1263" s="291"/>
      <c r="FA1263" s="291"/>
    </row>
    <row r="1264" spans="1:157" s="292" customFormat="1" ht="20.25" customHeight="1">
      <c r="A1264" s="291"/>
      <c r="H1264" s="437"/>
      <c r="I1264" s="437"/>
      <c r="J1264" s="437"/>
      <c r="K1264" s="437"/>
      <c r="N1264" s="438"/>
      <c r="O1264" s="291"/>
      <c r="P1264" s="291"/>
      <c r="Q1264" s="291"/>
      <c r="R1264" s="291"/>
      <c r="S1264" s="291"/>
      <c r="T1264" s="291"/>
      <c r="U1264" s="291"/>
      <c r="V1264" s="291"/>
      <c r="W1264" s="291"/>
      <c r="X1264" s="291"/>
      <c r="Y1264" s="291"/>
      <c r="Z1264" s="291"/>
      <c r="AA1264" s="291"/>
      <c r="AB1264" s="291"/>
      <c r="AC1264" s="291"/>
      <c r="AD1264" s="291"/>
      <c r="AE1264" s="291"/>
      <c r="AF1264" s="291"/>
      <c r="AG1264" s="291"/>
      <c r="AH1264" s="291"/>
      <c r="AI1264" s="291"/>
      <c r="AJ1264" s="291"/>
      <c r="AK1264" s="291"/>
      <c r="AL1264" s="291"/>
      <c r="AM1264" s="291"/>
      <c r="AN1264" s="291"/>
      <c r="AO1264" s="291"/>
      <c r="AP1264" s="291"/>
      <c r="AQ1264" s="291"/>
      <c r="AR1264" s="291"/>
      <c r="AS1264" s="291"/>
      <c r="AT1264" s="291"/>
      <c r="AU1264" s="291"/>
      <c r="AV1264" s="291"/>
      <c r="AW1264" s="291"/>
      <c r="AX1264" s="291"/>
      <c r="AY1264" s="291"/>
      <c r="AZ1264" s="291"/>
      <c r="BA1264" s="291"/>
      <c r="BB1264" s="291"/>
      <c r="BC1264" s="291"/>
      <c r="BD1264" s="291"/>
      <c r="BE1264" s="291"/>
      <c r="BF1264" s="291"/>
      <c r="BG1264" s="291"/>
      <c r="BH1264" s="291"/>
      <c r="BI1264" s="291"/>
      <c r="BJ1264" s="291"/>
      <c r="BK1264" s="291"/>
      <c r="BL1264" s="291"/>
      <c r="BM1264" s="291"/>
      <c r="BN1264" s="291"/>
      <c r="BO1264" s="291"/>
      <c r="BP1264" s="291"/>
      <c r="BQ1264" s="291"/>
      <c r="BR1264" s="291"/>
      <c r="BS1264" s="291"/>
      <c r="BT1264" s="291"/>
      <c r="BU1264" s="291"/>
      <c r="BV1264" s="291"/>
      <c r="BW1264" s="291"/>
      <c r="BX1264" s="291"/>
      <c r="BY1264" s="291"/>
      <c r="BZ1264" s="291"/>
      <c r="CA1264" s="291"/>
      <c r="CB1264" s="291"/>
      <c r="CC1264" s="291"/>
      <c r="CD1264" s="291"/>
      <c r="CE1264" s="291"/>
      <c r="CF1264" s="291"/>
      <c r="CG1264" s="291"/>
      <c r="CH1264" s="291"/>
      <c r="CI1264" s="291"/>
      <c r="CJ1264" s="291"/>
      <c r="CK1264" s="291"/>
      <c r="CL1264" s="291"/>
      <c r="CM1264" s="291"/>
      <c r="CN1264" s="291"/>
      <c r="CO1264" s="291"/>
      <c r="CP1264" s="291"/>
      <c r="CQ1264" s="291"/>
      <c r="CR1264" s="291"/>
      <c r="CS1264" s="291"/>
      <c r="CT1264" s="291"/>
      <c r="CU1264" s="291"/>
      <c r="CV1264" s="291"/>
      <c r="CW1264" s="291"/>
      <c r="CX1264" s="291"/>
      <c r="CY1264" s="291"/>
      <c r="CZ1264" s="291"/>
      <c r="DA1264" s="291"/>
      <c r="DB1264" s="291"/>
      <c r="DC1264" s="291"/>
      <c r="DD1264" s="291"/>
      <c r="DE1264" s="291"/>
      <c r="DF1264" s="291"/>
      <c r="DG1264" s="291"/>
      <c r="DH1264" s="291"/>
      <c r="DI1264" s="291"/>
      <c r="DJ1264" s="291"/>
      <c r="DK1264" s="291"/>
      <c r="DL1264" s="291"/>
      <c r="DM1264" s="291"/>
      <c r="DN1264" s="291"/>
      <c r="DO1264" s="291"/>
      <c r="DP1264" s="291"/>
      <c r="DQ1264" s="291"/>
      <c r="DR1264" s="291"/>
      <c r="DS1264" s="291"/>
      <c r="DT1264" s="291"/>
      <c r="DU1264" s="291"/>
      <c r="DV1264" s="291"/>
      <c r="DW1264" s="291"/>
      <c r="DX1264" s="291"/>
      <c r="DY1264" s="291"/>
      <c r="DZ1264" s="291"/>
      <c r="EA1264" s="291"/>
      <c r="EB1264" s="291"/>
      <c r="EC1264" s="291"/>
      <c r="ED1264" s="291"/>
      <c r="EE1264" s="291"/>
      <c r="EF1264" s="291"/>
      <c r="EG1264" s="291"/>
      <c r="EH1264" s="291"/>
      <c r="EI1264" s="291"/>
      <c r="EJ1264" s="291"/>
      <c r="EK1264" s="291"/>
      <c r="EL1264" s="291"/>
      <c r="EM1264" s="291"/>
      <c r="EN1264" s="291"/>
      <c r="EO1264" s="291"/>
      <c r="EP1264" s="291"/>
      <c r="EQ1264" s="291"/>
      <c r="ER1264" s="291"/>
      <c r="ES1264" s="291"/>
      <c r="ET1264" s="291"/>
      <c r="EU1264" s="291"/>
      <c r="EV1264" s="291"/>
      <c r="EW1264" s="291"/>
      <c r="EX1264" s="291"/>
      <c r="EY1264" s="291"/>
      <c r="EZ1264" s="291"/>
      <c r="FA1264" s="291"/>
    </row>
    <row r="1265" spans="1:157" s="292" customFormat="1" ht="20.25" customHeight="1">
      <c r="A1265" s="291"/>
      <c r="H1265" s="437"/>
      <c r="I1265" s="437"/>
      <c r="J1265" s="437"/>
      <c r="K1265" s="437"/>
      <c r="N1265" s="438"/>
      <c r="O1265" s="291"/>
      <c r="P1265" s="291"/>
      <c r="Q1265" s="291"/>
      <c r="R1265" s="291"/>
      <c r="S1265" s="291"/>
      <c r="T1265" s="291"/>
      <c r="U1265" s="291"/>
      <c r="V1265" s="291"/>
      <c r="W1265" s="291"/>
      <c r="X1265" s="291"/>
      <c r="Y1265" s="291"/>
      <c r="Z1265" s="291"/>
      <c r="AA1265" s="291"/>
      <c r="AB1265" s="291"/>
      <c r="AC1265" s="291"/>
      <c r="AD1265" s="291"/>
      <c r="AE1265" s="291"/>
      <c r="AF1265" s="291"/>
      <c r="AG1265" s="291"/>
      <c r="AH1265" s="291"/>
      <c r="AI1265" s="291"/>
      <c r="AJ1265" s="291"/>
      <c r="AK1265" s="291"/>
      <c r="AL1265" s="291"/>
      <c r="AM1265" s="291"/>
      <c r="AN1265" s="291"/>
      <c r="AO1265" s="291"/>
      <c r="AP1265" s="291"/>
      <c r="AQ1265" s="291"/>
      <c r="AR1265" s="291"/>
      <c r="AS1265" s="291"/>
      <c r="AT1265" s="291"/>
      <c r="AU1265" s="291"/>
      <c r="AV1265" s="291"/>
      <c r="AW1265" s="291"/>
      <c r="AX1265" s="291"/>
      <c r="AY1265" s="291"/>
      <c r="AZ1265" s="291"/>
      <c r="BA1265" s="291"/>
      <c r="BB1265" s="291"/>
      <c r="BC1265" s="291"/>
      <c r="BD1265" s="291"/>
      <c r="BE1265" s="291"/>
      <c r="BF1265" s="291"/>
      <c r="BG1265" s="291"/>
      <c r="BH1265" s="291"/>
      <c r="BI1265" s="291"/>
      <c r="BJ1265" s="291"/>
      <c r="BK1265" s="291"/>
      <c r="BL1265" s="291"/>
      <c r="BM1265" s="291"/>
      <c r="BN1265" s="291"/>
      <c r="BO1265" s="291"/>
      <c r="BP1265" s="291"/>
      <c r="BQ1265" s="291"/>
      <c r="BR1265" s="291"/>
      <c r="BS1265" s="291"/>
      <c r="BT1265" s="291"/>
      <c r="BU1265" s="291"/>
      <c r="BV1265" s="291"/>
      <c r="BW1265" s="291"/>
      <c r="BX1265" s="291"/>
      <c r="BY1265" s="291"/>
      <c r="BZ1265" s="291"/>
      <c r="CA1265" s="291"/>
      <c r="CB1265" s="291"/>
      <c r="CC1265" s="291"/>
      <c r="CD1265" s="291"/>
      <c r="CE1265" s="291"/>
      <c r="CF1265" s="291"/>
      <c r="CG1265" s="291"/>
      <c r="CH1265" s="291"/>
      <c r="CI1265" s="291"/>
      <c r="CJ1265" s="291"/>
      <c r="CK1265" s="291"/>
      <c r="CL1265" s="291"/>
      <c r="CM1265" s="291"/>
      <c r="CN1265" s="291"/>
      <c r="CO1265" s="291"/>
      <c r="CP1265" s="291"/>
      <c r="CQ1265" s="291"/>
      <c r="CR1265" s="291"/>
      <c r="CS1265" s="291"/>
      <c r="CT1265" s="291"/>
      <c r="CU1265" s="291"/>
      <c r="CV1265" s="291"/>
      <c r="CW1265" s="291"/>
      <c r="CX1265" s="291"/>
      <c r="CY1265" s="291"/>
      <c r="CZ1265" s="291"/>
      <c r="DA1265" s="291"/>
      <c r="DB1265" s="291"/>
      <c r="DC1265" s="291"/>
      <c r="DD1265" s="291"/>
      <c r="DE1265" s="291"/>
      <c r="DF1265" s="291"/>
      <c r="DG1265" s="291"/>
      <c r="DH1265" s="291"/>
      <c r="DI1265" s="291"/>
      <c r="DJ1265" s="291"/>
      <c r="DK1265" s="291"/>
      <c r="DL1265" s="291"/>
      <c r="DM1265" s="291"/>
      <c r="DN1265" s="291"/>
      <c r="DO1265" s="291"/>
      <c r="DP1265" s="291"/>
      <c r="DQ1265" s="291"/>
      <c r="DR1265" s="291"/>
      <c r="DS1265" s="291"/>
      <c r="DT1265" s="291"/>
      <c r="DU1265" s="291"/>
      <c r="DV1265" s="291"/>
      <c r="DW1265" s="291"/>
      <c r="DX1265" s="291"/>
      <c r="DY1265" s="291"/>
      <c r="DZ1265" s="291"/>
      <c r="EA1265" s="291"/>
      <c r="EB1265" s="291"/>
      <c r="EC1265" s="291"/>
      <c r="ED1265" s="291"/>
      <c r="EE1265" s="291"/>
      <c r="EF1265" s="291"/>
      <c r="EG1265" s="291"/>
      <c r="EH1265" s="291"/>
      <c r="EI1265" s="291"/>
      <c r="EJ1265" s="291"/>
      <c r="EK1265" s="291"/>
      <c r="EL1265" s="291"/>
      <c r="EM1265" s="291"/>
      <c r="EN1265" s="291"/>
      <c r="EO1265" s="291"/>
      <c r="EP1265" s="291"/>
      <c r="EQ1265" s="291"/>
      <c r="ER1265" s="291"/>
      <c r="ES1265" s="291"/>
      <c r="ET1265" s="291"/>
      <c r="EU1265" s="291"/>
      <c r="EV1265" s="291"/>
      <c r="EW1265" s="291"/>
      <c r="EX1265" s="291"/>
      <c r="EY1265" s="291"/>
      <c r="EZ1265" s="291"/>
      <c r="FA1265" s="291"/>
    </row>
    <row r="1266" spans="1:157" s="292" customFormat="1" ht="20.25" customHeight="1">
      <c r="A1266" s="291"/>
      <c r="H1266" s="437"/>
      <c r="I1266" s="437"/>
      <c r="J1266" s="437"/>
      <c r="K1266" s="437"/>
      <c r="N1266" s="438"/>
      <c r="O1266" s="291"/>
      <c r="P1266" s="291"/>
      <c r="Q1266" s="291"/>
      <c r="R1266" s="291"/>
      <c r="S1266" s="291"/>
      <c r="T1266" s="291"/>
      <c r="U1266" s="291"/>
      <c r="V1266" s="291"/>
      <c r="W1266" s="291"/>
      <c r="X1266" s="291"/>
      <c r="Y1266" s="291"/>
      <c r="Z1266" s="291"/>
      <c r="AA1266" s="291"/>
      <c r="AB1266" s="291"/>
      <c r="AC1266" s="291"/>
      <c r="AD1266" s="291"/>
      <c r="AE1266" s="291"/>
      <c r="AF1266" s="291"/>
      <c r="AG1266" s="291"/>
      <c r="AH1266" s="291"/>
      <c r="AI1266" s="291"/>
      <c r="AJ1266" s="291"/>
      <c r="AK1266" s="291"/>
      <c r="AL1266" s="291"/>
      <c r="AM1266" s="291"/>
      <c r="AN1266" s="291"/>
      <c r="AO1266" s="291"/>
      <c r="AP1266" s="291"/>
      <c r="AQ1266" s="291"/>
      <c r="AR1266" s="291"/>
      <c r="AS1266" s="291"/>
      <c r="AT1266" s="291"/>
      <c r="AU1266" s="291"/>
      <c r="AV1266" s="291"/>
      <c r="AW1266" s="291"/>
      <c r="AX1266" s="291"/>
      <c r="AY1266" s="291"/>
      <c r="AZ1266" s="291"/>
      <c r="BA1266" s="291"/>
      <c r="BB1266" s="291"/>
      <c r="BC1266" s="291"/>
      <c r="BD1266" s="291"/>
      <c r="BE1266" s="291"/>
      <c r="BF1266" s="291"/>
      <c r="BG1266" s="291"/>
      <c r="BH1266" s="291"/>
      <c r="BI1266" s="291"/>
      <c r="BJ1266" s="291"/>
      <c r="BK1266" s="291"/>
      <c r="BL1266" s="291"/>
      <c r="BM1266" s="291"/>
      <c r="BN1266" s="291"/>
      <c r="BO1266" s="291"/>
      <c r="BP1266" s="291"/>
      <c r="BQ1266" s="291"/>
      <c r="BR1266" s="291"/>
      <c r="BS1266" s="291"/>
      <c r="BT1266" s="291"/>
      <c r="BU1266" s="291"/>
      <c r="BV1266" s="291"/>
      <c r="BW1266" s="291"/>
      <c r="BX1266" s="291"/>
      <c r="BY1266" s="291"/>
      <c r="BZ1266" s="291"/>
      <c r="CA1266" s="291"/>
      <c r="CB1266" s="291"/>
      <c r="CC1266" s="291"/>
      <c r="CD1266" s="291"/>
      <c r="CE1266" s="291"/>
      <c r="CF1266" s="291"/>
      <c r="CG1266" s="291"/>
      <c r="CH1266" s="291"/>
      <c r="CI1266" s="291"/>
      <c r="CJ1266" s="291"/>
      <c r="CK1266" s="291"/>
      <c r="CL1266" s="291"/>
      <c r="CM1266" s="291"/>
      <c r="CN1266" s="291"/>
      <c r="CO1266" s="291"/>
      <c r="CP1266" s="291"/>
      <c r="CQ1266" s="291"/>
      <c r="CR1266" s="291"/>
      <c r="CS1266" s="291"/>
      <c r="CT1266" s="291"/>
      <c r="CU1266" s="291"/>
      <c r="CV1266" s="291"/>
      <c r="CW1266" s="291"/>
      <c r="CX1266" s="291"/>
      <c r="CY1266" s="291"/>
      <c r="CZ1266" s="291"/>
      <c r="DA1266" s="291"/>
      <c r="DB1266" s="291"/>
      <c r="DC1266" s="291"/>
      <c r="DD1266" s="291"/>
      <c r="DE1266" s="291"/>
      <c r="DF1266" s="291"/>
      <c r="DG1266" s="291"/>
      <c r="DH1266" s="291"/>
      <c r="DI1266" s="291"/>
      <c r="DJ1266" s="291"/>
      <c r="DK1266" s="291"/>
      <c r="DL1266" s="291"/>
      <c r="DM1266" s="291"/>
      <c r="DN1266" s="291"/>
      <c r="DO1266" s="291"/>
      <c r="DP1266" s="291"/>
      <c r="DQ1266" s="291"/>
      <c r="DR1266" s="291"/>
      <c r="DS1266" s="291"/>
      <c r="DT1266" s="291"/>
      <c r="DU1266" s="291"/>
      <c r="DV1266" s="291"/>
      <c r="DW1266" s="291"/>
      <c r="DX1266" s="291"/>
      <c r="DY1266" s="291"/>
      <c r="DZ1266" s="291"/>
      <c r="EA1266" s="291"/>
      <c r="EB1266" s="291"/>
      <c r="EC1266" s="291"/>
      <c r="ED1266" s="291"/>
      <c r="EE1266" s="291"/>
      <c r="EF1266" s="291"/>
      <c r="EG1266" s="291"/>
      <c r="EH1266" s="291"/>
      <c r="EI1266" s="291"/>
      <c r="EJ1266" s="291"/>
      <c r="EK1266" s="291"/>
      <c r="EL1266" s="291"/>
      <c r="EM1266" s="291"/>
      <c r="EN1266" s="291"/>
      <c r="EO1266" s="291"/>
      <c r="EP1266" s="291"/>
      <c r="EQ1266" s="291"/>
      <c r="ER1266" s="291"/>
      <c r="ES1266" s="291"/>
      <c r="ET1266" s="291"/>
      <c r="EU1266" s="291"/>
      <c r="EV1266" s="291"/>
      <c r="EW1266" s="291"/>
      <c r="EX1266" s="291"/>
      <c r="EY1266" s="291"/>
      <c r="EZ1266" s="291"/>
      <c r="FA1266" s="291"/>
    </row>
    <row r="1267" spans="1:157" s="292" customFormat="1" ht="20.25" customHeight="1">
      <c r="A1267" s="291"/>
      <c r="H1267" s="437"/>
      <c r="I1267" s="437"/>
      <c r="J1267" s="437"/>
      <c r="K1267" s="437"/>
      <c r="N1267" s="438"/>
      <c r="O1267" s="291"/>
      <c r="P1267" s="291"/>
      <c r="Q1267" s="291"/>
      <c r="R1267" s="291"/>
      <c r="S1267" s="291"/>
      <c r="T1267" s="291"/>
      <c r="U1267" s="291"/>
      <c r="V1267" s="291"/>
      <c r="W1267" s="291"/>
      <c r="X1267" s="291"/>
      <c r="Y1267" s="291"/>
      <c r="Z1267" s="291"/>
      <c r="AA1267" s="291"/>
      <c r="AB1267" s="291"/>
      <c r="AC1267" s="291"/>
      <c r="AD1267" s="291"/>
      <c r="AE1267" s="291"/>
      <c r="AF1267" s="291"/>
      <c r="AG1267" s="291"/>
      <c r="AH1267" s="291"/>
      <c r="AI1267" s="291"/>
      <c r="AJ1267" s="291"/>
      <c r="AK1267" s="291"/>
      <c r="AL1267" s="291"/>
      <c r="AM1267" s="291"/>
      <c r="AN1267" s="291"/>
      <c r="AO1267" s="291"/>
      <c r="AP1267" s="291"/>
      <c r="AQ1267" s="291"/>
      <c r="AR1267" s="291"/>
      <c r="AS1267" s="291"/>
      <c r="AT1267" s="291"/>
      <c r="AU1267" s="291"/>
      <c r="AV1267" s="291"/>
      <c r="AW1267" s="291"/>
      <c r="AX1267" s="291"/>
      <c r="AY1267" s="291"/>
      <c r="AZ1267" s="291"/>
      <c r="BA1267" s="291"/>
      <c r="BB1267" s="291"/>
      <c r="BC1267" s="291"/>
      <c r="BD1267" s="291"/>
      <c r="BE1267" s="291"/>
      <c r="BF1267" s="291"/>
      <c r="BG1267" s="291"/>
      <c r="BH1267" s="291"/>
      <c r="BI1267" s="291"/>
      <c r="BJ1267" s="291"/>
      <c r="BK1267" s="291"/>
      <c r="BL1267" s="291"/>
      <c r="BM1267" s="291"/>
      <c r="BN1267" s="291"/>
      <c r="BO1267" s="291"/>
      <c r="BP1267" s="291"/>
      <c r="BQ1267" s="291"/>
      <c r="BR1267" s="291"/>
      <c r="BS1267" s="291"/>
      <c r="BT1267" s="291"/>
      <c r="BU1267" s="291"/>
      <c r="BV1267" s="291"/>
      <c r="BW1267" s="291"/>
      <c r="BX1267" s="291"/>
      <c r="BY1267" s="291"/>
      <c r="BZ1267" s="291"/>
      <c r="CA1267" s="291"/>
      <c r="CB1267" s="291"/>
      <c r="CC1267" s="291"/>
      <c r="CD1267" s="291"/>
      <c r="CE1267" s="291"/>
      <c r="CF1267" s="291"/>
      <c r="CG1267" s="291"/>
      <c r="CH1267" s="291"/>
      <c r="CI1267" s="291"/>
      <c r="CJ1267" s="291"/>
      <c r="CK1267" s="291"/>
      <c r="CL1267" s="291"/>
      <c r="CM1267" s="291"/>
      <c r="CN1267" s="291"/>
      <c r="CO1267" s="291"/>
      <c r="CP1267" s="291"/>
      <c r="CQ1267" s="291"/>
      <c r="CR1267" s="291"/>
      <c r="CS1267" s="291"/>
      <c r="CT1267" s="291"/>
      <c r="CU1267" s="291"/>
      <c r="CV1267" s="291"/>
      <c r="CW1267" s="291"/>
      <c r="CX1267" s="291"/>
      <c r="CY1267" s="291"/>
      <c r="CZ1267" s="291"/>
      <c r="DA1267" s="291"/>
      <c r="DB1267" s="291"/>
      <c r="DC1267" s="291"/>
      <c r="DD1267" s="291"/>
      <c r="DE1267" s="291"/>
      <c r="DF1267" s="291"/>
      <c r="DG1267" s="291"/>
      <c r="DH1267" s="291"/>
      <c r="DI1267" s="291"/>
      <c r="DJ1267" s="291"/>
      <c r="DK1267" s="291"/>
      <c r="DL1267" s="291"/>
      <c r="DM1267" s="291"/>
      <c r="DN1267" s="291"/>
      <c r="DO1267" s="291"/>
      <c r="DP1267" s="291"/>
      <c r="DQ1267" s="291"/>
      <c r="DR1267" s="291"/>
      <c r="DS1267" s="291"/>
      <c r="DT1267" s="291"/>
      <c r="DU1267" s="291"/>
      <c r="DV1267" s="291"/>
      <c r="DW1267" s="291"/>
      <c r="DX1267" s="291"/>
      <c r="DY1267" s="291"/>
      <c r="DZ1267" s="291"/>
      <c r="EA1267" s="291"/>
      <c r="EB1267" s="291"/>
      <c r="EC1267" s="291"/>
      <c r="ED1267" s="291"/>
      <c r="EE1267" s="291"/>
      <c r="EF1267" s="291"/>
      <c r="EG1267" s="291"/>
      <c r="EH1267" s="291"/>
      <c r="EI1267" s="291"/>
      <c r="EJ1267" s="291"/>
      <c r="EK1267" s="291"/>
      <c r="EL1267" s="291"/>
      <c r="EM1267" s="291"/>
      <c r="EN1267" s="291"/>
      <c r="EO1267" s="291"/>
      <c r="EP1267" s="291"/>
      <c r="EQ1267" s="291"/>
      <c r="ER1267" s="291"/>
      <c r="ES1267" s="291"/>
      <c r="ET1267" s="291"/>
      <c r="EU1267" s="291"/>
      <c r="EV1267" s="291"/>
      <c r="EW1267" s="291"/>
      <c r="EX1267" s="291"/>
      <c r="EY1267" s="291"/>
      <c r="EZ1267" s="291"/>
      <c r="FA1267" s="291"/>
    </row>
    <row r="1268" spans="1:157" s="292" customFormat="1" ht="20.25" customHeight="1">
      <c r="A1268" s="291"/>
      <c r="H1268" s="437"/>
      <c r="I1268" s="437"/>
      <c r="J1268" s="437"/>
      <c r="K1268" s="437"/>
      <c r="N1268" s="438"/>
      <c r="O1268" s="291"/>
      <c r="P1268" s="291"/>
      <c r="Q1268" s="291"/>
      <c r="R1268" s="291"/>
      <c r="S1268" s="291"/>
      <c r="T1268" s="291"/>
      <c r="U1268" s="291"/>
      <c r="V1268" s="291"/>
      <c r="W1268" s="291"/>
      <c r="X1268" s="291"/>
      <c r="Y1268" s="291"/>
      <c r="Z1268" s="291"/>
      <c r="AA1268" s="291"/>
      <c r="AB1268" s="291"/>
      <c r="AC1268" s="291"/>
      <c r="AD1268" s="291"/>
      <c r="AE1268" s="291"/>
      <c r="AF1268" s="291"/>
      <c r="AG1268" s="291"/>
      <c r="AH1268" s="291"/>
      <c r="AI1268" s="291"/>
      <c r="AJ1268" s="291"/>
      <c r="AK1268" s="291"/>
      <c r="AL1268" s="291"/>
      <c r="AM1268" s="291"/>
      <c r="AN1268" s="291"/>
      <c r="AO1268" s="291"/>
      <c r="AP1268" s="291"/>
      <c r="AQ1268" s="291"/>
      <c r="AR1268" s="291"/>
      <c r="AS1268" s="291"/>
      <c r="AT1268" s="291"/>
      <c r="AU1268" s="291"/>
      <c r="AV1268" s="291"/>
      <c r="AW1268" s="291"/>
      <c r="AX1268" s="291"/>
      <c r="AY1268" s="291"/>
      <c r="AZ1268" s="291"/>
      <c r="BA1268" s="291"/>
      <c r="BB1268" s="291"/>
      <c r="BC1268" s="291"/>
      <c r="BD1268" s="291"/>
      <c r="BE1268" s="291"/>
      <c r="BF1268" s="291"/>
      <c r="BG1268" s="291"/>
      <c r="BH1268" s="291"/>
      <c r="BI1268" s="291"/>
      <c r="BJ1268" s="291"/>
      <c r="BK1268" s="291"/>
      <c r="BL1268" s="291"/>
      <c r="BM1268" s="291"/>
      <c r="BN1268" s="291"/>
      <c r="BO1268" s="291"/>
      <c r="BP1268" s="291"/>
      <c r="BQ1268" s="291"/>
      <c r="BR1268" s="291"/>
      <c r="BS1268" s="291"/>
      <c r="BT1268" s="291"/>
      <c r="BU1268" s="291"/>
      <c r="BV1268" s="291"/>
      <c r="BW1268" s="291"/>
      <c r="BX1268" s="291"/>
      <c r="BY1268" s="291"/>
      <c r="BZ1268" s="291"/>
      <c r="CA1268" s="291"/>
      <c r="CB1268" s="291"/>
      <c r="CC1268" s="291"/>
      <c r="CD1268" s="291"/>
      <c r="CE1268" s="291"/>
      <c r="CF1268" s="291"/>
      <c r="CG1268" s="291"/>
      <c r="CH1268" s="291"/>
      <c r="CI1268" s="291"/>
      <c r="CJ1268" s="291"/>
      <c r="CK1268" s="291"/>
      <c r="CL1268" s="291"/>
      <c r="CM1268" s="291"/>
      <c r="CN1268" s="291"/>
      <c r="CO1268" s="291"/>
      <c r="CP1268" s="291"/>
      <c r="CQ1268" s="291"/>
      <c r="CR1268" s="291"/>
      <c r="CS1268" s="291"/>
      <c r="CT1268" s="291"/>
      <c r="CU1268" s="291"/>
      <c r="CV1268" s="291"/>
      <c r="CW1268" s="291"/>
      <c r="CX1268" s="291"/>
      <c r="CY1268" s="291"/>
      <c r="CZ1268" s="291"/>
      <c r="DA1268" s="291"/>
      <c r="DB1268" s="291"/>
      <c r="DC1268" s="291"/>
      <c r="DD1268" s="291"/>
      <c r="DE1268" s="291"/>
      <c r="DF1268" s="291"/>
      <c r="DG1268" s="291"/>
      <c r="DH1268" s="291"/>
      <c r="DI1268" s="291"/>
      <c r="DJ1268" s="291"/>
      <c r="DK1268" s="291"/>
      <c r="DL1268" s="291"/>
      <c r="DM1268" s="291"/>
      <c r="DN1268" s="291"/>
      <c r="DO1268" s="291"/>
      <c r="DP1268" s="291"/>
      <c r="DQ1268" s="291"/>
      <c r="DR1268" s="291"/>
      <c r="DS1268" s="291"/>
      <c r="DT1268" s="291"/>
      <c r="DU1268" s="291"/>
      <c r="DV1268" s="291"/>
      <c r="DW1268" s="291"/>
      <c r="DX1268" s="291"/>
      <c r="DY1268" s="291"/>
      <c r="DZ1268" s="291"/>
      <c r="EA1268" s="291"/>
      <c r="EB1268" s="291"/>
      <c r="EC1268" s="291"/>
      <c r="ED1268" s="291"/>
      <c r="EE1268" s="291"/>
      <c r="EF1268" s="291"/>
      <c r="EG1268" s="291"/>
      <c r="EH1268" s="291"/>
      <c r="EI1268" s="291"/>
      <c r="EJ1268" s="291"/>
      <c r="EK1268" s="291"/>
      <c r="EL1268" s="291"/>
      <c r="EM1268" s="291"/>
      <c r="EN1268" s="291"/>
      <c r="EO1268" s="291"/>
      <c r="EP1268" s="291"/>
      <c r="EQ1268" s="291"/>
      <c r="ER1268" s="291"/>
      <c r="ES1268" s="291"/>
      <c r="ET1268" s="291"/>
      <c r="EU1268" s="291"/>
      <c r="EV1268" s="291"/>
      <c r="EW1268" s="291"/>
      <c r="EX1268" s="291"/>
      <c r="EY1268" s="291"/>
      <c r="EZ1268" s="291"/>
      <c r="FA1268" s="291"/>
    </row>
    <row r="1269" spans="1:157" s="292" customFormat="1" ht="20.25" customHeight="1">
      <c r="A1269" s="291"/>
      <c r="H1269" s="437"/>
      <c r="I1269" s="437"/>
      <c r="J1269" s="437"/>
      <c r="K1269" s="437"/>
      <c r="N1269" s="438"/>
      <c r="O1269" s="291"/>
      <c r="P1269" s="291"/>
      <c r="Q1269" s="291"/>
      <c r="R1269" s="291"/>
      <c r="S1269" s="291"/>
      <c r="T1269" s="291"/>
      <c r="U1269" s="291"/>
      <c r="V1269" s="291"/>
      <c r="W1269" s="291"/>
      <c r="X1269" s="291"/>
      <c r="Y1269" s="291"/>
      <c r="Z1269" s="291"/>
      <c r="AA1269" s="291"/>
      <c r="AB1269" s="291"/>
      <c r="AC1269" s="291"/>
      <c r="AD1269" s="291"/>
      <c r="AE1269" s="291"/>
      <c r="AF1269" s="291"/>
      <c r="AG1269" s="291"/>
      <c r="AH1269" s="291"/>
      <c r="AI1269" s="291"/>
      <c r="AJ1269" s="291"/>
      <c r="AK1269" s="291"/>
      <c r="AL1269" s="291"/>
      <c r="AM1269" s="291"/>
      <c r="AN1269" s="291"/>
      <c r="AO1269" s="291"/>
      <c r="AP1269" s="291"/>
      <c r="AQ1269" s="291"/>
      <c r="AR1269" s="291"/>
      <c r="AS1269" s="291"/>
      <c r="AT1269" s="291"/>
      <c r="AU1269" s="291"/>
      <c r="AV1269" s="291"/>
      <c r="AW1269" s="291"/>
      <c r="AX1269" s="291"/>
      <c r="AY1269" s="291"/>
      <c r="AZ1269" s="291"/>
      <c r="BA1269" s="291"/>
      <c r="BB1269" s="291"/>
      <c r="BC1269" s="291"/>
      <c r="BD1269" s="291"/>
      <c r="BE1269" s="291"/>
      <c r="BF1269" s="291"/>
      <c r="BG1269" s="291"/>
      <c r="BH1269" s="291"/>
      <c r="BI1269" s="291"/>
      <c r="BJ1269" s="291"/>
      <c r="BK1269" s="291"/>
      <c r="BL1269" s="291"/>
      <c r="BM1269" s="291"/>
      <c r="BN1269" s="291"/>
      <c r="BO1269" s="291"/>
      <c r="BP1269" s="291"/>
      <c r="BQ1269" s="291"/>
      <c r="BR1269" s="291"/>
      <c r="BS1269" s="291"/>
      <c r="BT1269" s="291"/>
      <c r="BU1269" s="291"/>
      <c r="BV1269" s="291"/>
      <c r="BW1269" s="291"/>
      <c r="BX1269" s="291"/>
      <c r="BY1269" s="291"/>
      <c r="BZ1269" s="291"/>
      <c r="CA1269" s="291"/>
      <c r="CB1269" s="291"/>
      <c r="CC1269" s="291"/>
      <c r="CD1269" s="291"/>
      <c r="CE1269" s="291"/>
      <c r="CF1269" s="291"/>
      <c r="CG1269" s="291"/>
      <c r="CH1269" s="291"/>
      <c r="CI1269" s="291"/>
      <c r="CJ1269" s="291"/>
      <c r="CK1269" s="291"/>
      <c r="CL1269" s="291"/>
      <c r="CM1269" s="291"/>
      <c r="CN1269" s="291"/>
      <c r="CO1269" s="291"/>
      <c r="CP1269" s="291"/>
      <c r="CQ1269" s="291"/>
      <c r="CR1269" s="291"/>
      <c r="CS1269" s="291"/>
      <c r="CT1269" s="291"/>
      <c r="CU1269" s="291"/>
      <c r="CV1269" s="291"/>
      <c r="CW1269" s="291"/>
      <c r="CX1269" s="291"/>
      <c r="CY1269" s="291"/>
      <c r="CZ1269" s="291"/>
      <c r="DA1269" s="291"/>
      <c r="DB1269" s="291"/>
      <c r="DC1269" s="291"/>
      <c r="DD1269" s="291"/>
      <c r="DE1269" s="291"/>
      <c r="DF1269" s="291"/>
      <c r="DG1269" s="291"/>
      <c r="DH1269" s="291"/>
      <c r="DI1269" s="291"/>
      <c r="DJ1269" s="291"/>
      <c r="DK1269" s="291"/>
      <c r="DL1269" s="291"/>
      <c r="DM1269" s="291"/>
      <c r="DN1269" s="291"/>
      <c r="DO1269" s="291"/>
      <c r="DP1269" s="291"/>
      <c r="DQ1269" s="291"/>
      <c r="DR1269" s="291"/>
      <c r="DS1269" s="291"/>
      <c r="DT1269" s="291"/>
      <c r="DU1269" s="291"/>
      <c r="DV1269" s="291"/>
      <c r="DW1269" s="291"/>
      <c r="DX1269" s="291"/>
      <c r="DY1269" s="291"/>
      <c r="DZ1269" s="291"/>
      <c r="EA1269" s="291"/>
      <c r="EB1269" s="291"/>
      <c r="EC1269" s="291"/>
      <c r="ED1269" s="291"/>
      <c r="EE1269" s="291"/>
      <c r="EF1269" s="291"/>
      <c r="EG1269" s="291"/>
      <c r="EH1269" s="291"/>
      <c r="EI1269" s="291"/>
      <c r="EJ1269" s="291"/>
      <c r="EK1269" s="291"/>
      <c r="EL1269" s="291"/>
      <c r="EM1269" s="291"/>
      <c r="EN1269" s="291"/>
      <c r="EO1269" s="291"/>
      <c r="EP1269" s="291"/>
      <c r="EQ1269" s="291"/>
      <c r="ER1269" s="291"/>
      <c r="ES1269" s="291"/>
      <c r="ET1269" s="291"/>
      <c r="EU1269" s="291"/>
      <c r="EV1269" s="291"/>
      <c r="EW1269" s="291"/>
      <c r="EX1269" s="291"/>
      <c r="EY1269" s="291"/>
      <c r="EZ1269" s="291"/>
      <c r="FA1269" s="291"/>
    </row>
    <row r="1270" spans="1:157" s="292" customFormat="1" ht="20.25" customHeight="1">
      <c r="A1270" s="291"/>
      <c r="H1270" s="437"/>
      <c r="I1270" s="437"/>
      <c r="J1270" s="437"/>
      <c r="K1270" s="437"/>
      <c r="N1270" s="438"/>
      <c r="O1270" s="291"/>
      <c r="P1270" s="291"/>
      <c r="Q1270" s="291"/>
      <c r="R1270" s="291"/>
      <c r="S1270" s="291"/>
      <c r="T1270" s="291"/>
      <c r="U1270" s="291"/>
      <c r="V1270" s="291"/>
      <c r="W1270" s="291"/>
      <c r="X1270" s="291"/>
      <c r="Y1270" s="291"/>
      <c r="Z1270" s="291"/>
      <c r="AA1270" s="291"/>
      <c r="AB1270" s="291"/>
      <c r="AC1270" s="291"/>
      <c r="AD1270" s="291"/>
      <c r="AE1270" s="291"/>
      <c r="AF1270" s="291"/>
      <c r="AG1270" s="291"/>
      <c r="AH1270" s="291"/>
      <c r="AI1270" s="291"/>
      <c r="AJ1270" s="291"/>
      <c r="AK1270" s="291"/>
      <c r="AL1270" s="291"/>
      <c r="AM1270" s="291"/>
      <c r="AN1270" s="291"/>
      <c r="AO1270" s="291"/>
      <c r="AP1270" s="291"/>
      <c r="AQ1270" s="291"/>
      <c r="AR1270" s="291"/>
      <c r="AS1270" s="291"/>
      <c r="AT1270" s="291"/>
      <c r="AU1270" s="291"/>
      <c r="AV1270" s="291"/>
      <c r="AW1270" s="291"/>
      <c r="AX1270" s="291"/>
      <c r="AY1270" s="291"/>
      <c r="AZ1270" s="291"/>
      <c r="BA1270" s="291"/>
      <c r="BB1270" s="291"/>
      <c r="BC1270" s="291"/>
      <c r="BD1270" s="291"/>
      <c r="BE1270" s="291"/>
      <c r="BF1270" s="291"/>
      <c r="BG1270" s="291"/>
      <c r="BH1270" s="291"/>
      <c r="BI1270" s="291"/>
      <c r="BJ1270" s="291"/>
      <c r="BK1270" s="291"/>
      <c r="BL1270" s="291"/>
      <c r="BM1270" s="291"/>
      <c r="BN1270" s="291"/>
      <c r="BO1270" s="291"/>
      <c r="BP1270" s="291"/>
      <c r="BQ1270" s="291"/>
      <c r="BR1270" s="291"/>
      <c r="BS1270" s="291"/>
      <c r="BT1270" s="291"/>
      <c r="BU1270" s="291"/>
      <c r="BV1270" s="291"/>
      <c r="BW1270" s="291"/>
      <c r="BX1270" s="291"/>
      <c r="BY1270" s="291"/>
      <c r="BZ1270" s="291"/>
      <c r="CA1270" s="291"/>
      <c r="CB1270" s="291"/>
      <c r="CC1270" s="291"/>
      <c r="CD1270" s="291"/>
      <c r="CE1270" s="291"/>
      <c r="CF1270" s="291"/>
      <c r="CG1270" s="291"/>
      <c r="CH1270" s="291"/>
      <c r="CI1270" s="291"/>
      <c r="CJ1270" s="291"/>
      <c r="CK1270" s="291"/>
      <c r="CL1270" s="291"/>
      <c r="CM1270" s="291"/>
      <c r="CN1270" s="291"/>
      <c r="CO1270" s="291"/>
      <c r="CP1270" s="291"/>
      <c r="CQ1270" s="291"/>
      <c r="CR1270" s="291"/>
      <c r="CS1270" s="291"/>
      <c r="CT1270" s="291"/>
      <c r="CU1270" s="291"/>
      <c r="CV1270" s="291"/>
      <c r="CW1270" s="291"/>
      <c r="CX1270" s="291"/>
      <c r="CY1270" s="291"/>
      <c r="CZ1270" s="291"/>
      <c r="DA1270" s="291"/>
      <c r="DB1270" s="291"/>
      <c r="DC1270" s="291"/>
      <c r="DD1270" s="291"/>
      <c r="DE1270" s="291"/>
      <c r="DF1270" s="291"/>
      <c r="DG1270" s="291"/>
      <c r="DH1270" s="291"/>
      <c r="DI1270" s="291"/>
      <c r="DJ1270" s="291"/>
      <c r="DK1270" s="291"/>
      <c r="DL1270" s="291"/>
      <c r="DM1270" s="291"/>
      <c r="DN1270" s="291"/>
      <c r="DO1270" s="291"/>
      <c r="DP1270" s="291"/>
      <c r="DQ1270" s="291"/>
      <c r="DR1270" s="291"/>
      <c r="DS1270" s="291"/>
      <c r="DT1270" s="291"/>
      <c r="DU1270" s="291"/>
      <c r="DV1270" s="291"/>
      <c r="DW1270" s="291"/>
      <c r="DX1270" s="291"/>
      <c r="DY1270" s="291"/>
      <c r="DZ1270" s="291"/>
      <c r="EA1270" s="291"/>
      <c r="EB1270" s="291"/>
      <c r="EC1270" s="291"/>
      <c r="ED1270" s="291"/>
      <c r="EE1270" s="291"/>
      <c r="EF1270" s="291"/>
      <c r="EG1270" s="291"/>
      <c r="EH1270" s="291"/>
      <c r="EI1270" s="291"/>
      <c r="EJ1270" s="291"/>
      <c r="EK1270" s="291"/>
      <c r="EL1270" s="291"/>
      <c r="EM1270" s="291"/>
      <c r="EN1270" s="291"/>
      <c r="EO1270" s="291"/>
      <c r="EP1270" s="291"/>
      <c r="EQ1270" s="291"/>
      <c r="ER1270" s="291"/>
      <c r="ES1270" s="291"/>
      <c r="ET1270" s="291"/>
      <c r="EU1270" s="291"/>
      <c r="EV1270" s="291"/>
      <c r="EW1270" s="291"/>
      <c r="EX1270" s="291"/>
      <c r="EY1270" s="291"/>
      <c r="EZ1270" s="291"/>
      <c r="FA1270" s="291"/>
    </row>
    <row r="1271" spans="1:157" s="292" customFormat="1" ht="20.25" customHeight="1">
      <c r="A1271" s="291"/>
      <c r="H1271" s="437"/>
      <c r="I1271" s="437"/>
      <c r="J1271" s="437"/>
      <c r="K1271" s="437"/>
      <c r="N1271" s="438"/>
      <c r="O1271" s="291"/>
      <c r="P1271" s="291"/>
      <c r="Q1271" s="291"/>
      <c r="R1271" s="291"/>
      <c r="S1271" s="291"/>
      <c r="T1271" s="291"/>
      <c r="U1271" s="291"/>
      <c r="V1271" s="291"/>
      <c r="W1271" s="291"/>
      <c r="X1271" s="291"/>
      <c r="Y1271" s="291"/>
      <c r="Z1271" s="291"/>
      <c r="AA1271" s="291"/>
      <c r="AB1271" s="291"/>
      <c r="AC1271" s="291"/>
      <c r="AD1271" s="291"/>
      <c r="AE1271" s="291"/>
      <c r="AF1271" s="291"/>
      <c r="AG1271" s="291"/>
      <c r="AH1271" s="291"/>
      <c r="AI1271" s="291"/>
      <c r="AJ1271" s="291"/>
      <c r="AK1271" s="291"/>
      <c r="AL1271" s="291"/>
      <c r="AM1271" s="291"/>
      <c r="AN1271" s="291"/>
      <c r="AO1271" s="291"/>
      <c r="AP1271" s="291"/>
      <c r="AQ1271" s="291"/>
      <c r="AR1271" s="291"/>
      <c r="AS1271" s="291"/>
      <c r="AT1271" s="291"/>
      <c r="AU1271" s="291"/>
      <c r="AV1271" s="291"/>
      <c r="AW1271" s="291"/>
      <c r="AX1271" s="291"/>
      <c r="AY1271" s="291"/>
      <c r="AZ1271" s="291"/>
      <c r="BA1271" s="291"/>
      <c r="BB1271" s="291"/>
      <c r="BC1271" s="291"/>
      <c r="BD1271" s="291"/>
      <c r="BE1271" s="291"/>
      <c r="BF1271" s="291"/>
      <c r="BG1271" s="291"/>
      <c r="BH1271" s="291"/>
      <c r="BI1271" s="291"/>
      <c r="BJ1271" s="291"/>
      <c r="BK1271" s="291"/>
      <c r="BL1271" s="291"/>
      <c r="BM1271" s="291"/>
      <c r="BN1271" s="291"/>
      <c r="BO1271" s="291"/>
      <c r="BP1271" s="291"/>
      <c r="BQ1271" s="291"/>
      <c r="BR1271" s="291"/>
      <c r="BS1271" s="291"/>
      <c r="BT1271" s="291"/>
      <c r="BU1271" s="291"/>
      <c r="BV1271" s="291"/>
      <c r="BW1271" s="291"/>
      <c r="BX1271" s="291"/>
      <c r="BY1271" s="291"/>
      <c r="BZ1271" s="291"/>
      <c r="CA1271" s="291"/>
      <c r="CB1271" s="291"/>
      <c r="CC1271" s="291"/>
      <c r="CD1271" s="291"/>
      <c r="CE1271" s="291"/>
      <c r="CF1271" s="291"/>
      <c r="CG1271" s="291"/>
      <c r="CH1271" s="291"/>
      <c r="CI1271" s="291"/>
      <c r="CJ1271" s="291"/>
      <c r="CK1271" s="291"/>
      <c r="CL1271" s="291"/>
      <c r="CM1271" s="291"/>
      <c r="CN1271" s="291"/>
      <c r="CO1271" s="291"/>
      <c r="CP1271" s="291"/>
      <c r="CQ1271" s="291"/>
      <c r="CR1271" s="291"/>
      <c r="CS1271" s="291"/>
      <c r="CT1271" s="291"/>
      <c r="CU1271" s="291"/>
      <c r="CV1271" s="291"/>
      <c r="CW1271" s="291"/>
      <c r="CX1271" s="291"/>
      <c r="CY1271" s="291"/>
      <c r="CZ1271" s="291"/>
      <c r="DA1271" s="291"/>
      <c r="DB1271" s="291"/>
      <c r="DC1271" s="291"/>
      <c r="DD1271" s="291"/>
      <c r="DE1271" s="291"/>
      <c r="DF1271" s="291"/>
      <c r="DG1271" s="291"/>
      <c r="DH1271" s="291"/>
      <c r="DI1271" s="291"/>
      <c r="DJ1271" s="291"/>
      <c r="DK1271" s="291"/>
      <c r="DL1271" s="291"/>
      <c r="DM1271" s="291"/>
      <c r="DN1271" s="291"/>
      <c r="DO1271" s="291"/>
      <c r="DP1271" s="291"/>
      <c r="DQ1271" s="291"/>
      <c r="DR1271" s="291"/>
      <c r="DS1271" s="291"/>
      <c r="DT1271" s="291"/>
      <c r="DU1271" s="291"/>
      <c r="DV1271" s="291"/>
      <c r="DW1271" s="291"/>
      <c r="DX1271" s="291"/>
      <c r="DY1271" s="291"/>
      <c r="DZ1271" s="291"/>
      <c r="EA1271" s="291"/>
      <c r="EB1271" s="291"/>
      <c r="EC1271" s="291"/>
      <c r="ED1271" s="291"/>
      <c r="EE1271" s="291"/>
      <c r="EF1271" s="291"/>
      <c r="EG1271" s="291"/>
      <c r="EH1271" s="291"/>
      <c r="EI1271" s="291"/>
      <c r="EJ1271" s="291"/>
      <c r="EK1271" s="291"/>
      <c r="EL1271" s="291"/>
      <c r="EM1271" s="291"/>
      <c r="EN1271" s="291"/>
      <c r="EO1271" s="291"/>
      <c r="EP1271" s="291"/>
      <c r="EQ1271" s="291"/>
      <c r="ER1271" s="291"/>
      <c r="ES1271" s="291"/>
      <c r="ET1271" s="291"/>
      <c r="EU1271" s="291"/>
      <c r="EV1271" s="291"/>
      <c r="EW1271" s="291"/>
      <c r="EX1271" s="291"/>
      <c r="EY1271" s="291"/>
      <c r="EZ1271" s="291"/>
      <c r="FA1271" s="291"/>
    </row>
    <row r="1272" spans="1:157" s="292" customFormat="1" ht="20.25" customHeight="1">
      <c r="A1272" s="291"/>
      <c r="H1272" s="437"/>
      <c r="I1272" s="437"/>
      <c r="J1272" s="437"/>
      <c r="K1272" s="437"/>
      <c r="N1272" s="438"/>
      <c r="O1272" s="291"/>
      <c r="P1272" s="291"/>
      <c r="Q1272" s="291"/>
      <c r="R1272" s="291"/>
      <c r="S1272" s="291"/>
      <c r="T1272" s="291"/>
      <c r="U1272" s="291"/>
      <c r="V1272" s="291"/>
      <c r="W1272" s="291"/>
      <c r="X1272" s="291"/>
      <c r="Y1272" s="291"/>
      <c r="Z1272" s="291"/>
      <c r="AA1272" s="291"/>
      <c r="AB1272" s="291"/>
      <c r="AC1272" s="291"/>
      <c r="AD1272" s="291"/>
      <c r="AE1272" s="291"/>
      <c r="AF1272" s="291"/>
      <c r="AG1272" s="291"/>
      <c r="AH1272" s="291"/>
      <c r="AI1272" s="291"/>
      <c r="AJ1272" s="291"/>
      <c r="AK1272" s="291"/>
      <c r="AL1272" s="291"/>
      <c r="AM1272" s="291"/>
      <c r="AN1272" s="291"/>
      <c r="AO1272" s="291"/>
      <c r="AP1272" s="291"/>
      <c r="AQ1272" s="291"/>
      <c r="AR1272" s="291"/>
      <c r="AS1272" s="291"/>
      <c r="AT1272" s="291"/>
      <c r="AU1272" s="291"/>
      <c r="AV1272" s="291"/>
      <c r="AW1272" s="291"/>
      <c r="AX1272" s="291"/>
      <c r="AY1272" s="291"/>
      <c r="AZ1272" s="291"/>
      <c r="BA1272" s="291"/>
      <c r="BB1272" s="291"/>
      <c r="BC1272" s="291"/>
      <c r="BD1272" s="291"/>
      <c r="BE1272" s="291"/>
      <c r="BF1272" s="291"/>
      <c r="BG1272" s="291"/>
      <c r="BH1272" s="291"/>
      <c r="BI1272" s="291"/>
      <c r="BJ1272" s="291"/>
      <c r="BK1272" s="291"/>
      <c r="BL1272" s="291"/>
      <c r="BM1272" s="291"/>
      <c r="BN1272" s="291"/>
      <c r="BO1272" s="291"/>
      <c r="BP1272" s="291"/>
      <c r="BQ1272" s="291"/>
      <c r="BR1272" s="291"/>
      <c r="BS1272" s="291"/>
      <c r="BT1272" s="291"/>
      <c r="BU1272" s="291"/>
      <c r="BV1272" s="291"/>
      <c r="BW1272" s="291"/>
      <c r="BX1272" s="291"/>
      <c r="BY1272" s="291"/>
      <c r="BZ1272" s="291"/>
      <c r="CA1272" s="291"/>
      <c r="CB1272" s="291"/>
      <c r="CC1272" s="291"/>
      <c r="CD1272" s="291"/>
      <c r="CE1272" s="291"/>
      <c r="CF1272" s="291"/>
      <c r="CG1272" s="291"/>
      <c r="CH1272" s="291"/>
      <c r="CI1272" s="291"/>
      <c r="CJ1272" s="291"/>
      <c r="CK1272" s="291"/>
      <c r="CL1272" s="291"/>
      <c r="CM1272" s="291"/>
      <c r="CN1272" s="291"/>
      <c r="CO1272" s="291"/>
      <c r="CP1272" s="291"/>
      <c r="CQ1272" s="291"/>
      <c r="CR1272" s="291"/>
      <c r="CS1272" s="291"/>
      <c r="CT1272" s="291"/>
      <c r="CU1272" s="291"/>
      <c r="CV1272" s="291"/>
      <c r="CW1272" s="291"/>
      <c r="CX1272" s="291"/>
      <c r="CY1272" s="291"/>
      <c r="CZ1272" s="291"/>
      <c r="DA1272" s="291"/>
      <c r="DB1272" s="291"/>
      <c r="DC1272" s="291"/>
      <c r="DD1272" s="291"/>
      <c r="DE1272" s="291"/>
      <c r="DF1272" s="291"/>
      <c r="DG1272" s="291"/>
      <c r="DH1272" s="291"/>
      <c r="DI1272" s="291"/>
      <c r="DJ1272" s="291"/>
      <c r="DK1272" s="291"/>
      <c r="DL1272" s="291"/>
      <c r="DM1272" s="291"/>
      <c r="DN1272" s="291"/>
      <c r="DO1272" s="291"/>
      <c r="DP1272" s="291"/>
      <c r="DQ1272" s="291"/>
      <c r="DR1272" s="291"/>
      <c r="DS1272" s="291"/>
      <c r="DT1272" s="291"/>
      <c r="DU1272" s="291"/>
      <c r="DV1272" s="291"/>
      <c r="DW1272" s="291"/>
      <c r="DX1272" s="291"/>
      <c r="DY1272" s="291"/>
      <c r="DZ1272" s="291"/>
      <c r="EA1272" s="291"/>
      <c r="EB1272" s="291"/>
      <c r="EC1272" s="291"/>
      <c r="ED1272" s="291"/>
      <c r="EE1272" s="291"/>
      <c r="EF1272" s="291"/>
      <c r="EG1272" s="291"/>
      <c r="EH1272" s="291"/>
      <c r="EI1272" s="291"/>
      <c r="EJ1272" s="291"/>
      <c r="EK1272" s="291"/>
      <c r="EL1272" s="291"/>
      <c r="EM1272" s="291"/>
      <c r="EN1272" s="291"/>
      <c r="EO1272" s="291"/>
      <c r="EP1272" s="291"/>
      <c r="EQ1272" s="291"/>
      <c r="ER1272" s="291"/>
      <c r="ES1272" s="291"/>
      <c r="ET1272" s="291"/>
      <c r="EU1272" s="291"/>
      <c r="EV1272" s="291"/>
      <c r="EW1272" s="291"/>
      <c r="EX1272" s="291"/>
      <c r="EY1272" s="291"/>
      <c r="EZ1272" s="291"/>
      <c r="FA1272" s="291"/>
    </row>
    <row r="1273" spans="1:157" s="292" customFormat="1" ht="20.25" customHeight="1">
      <c r="A1273" s="291"/>
      <c r="H1273" s="437"/>
      <c r="I1273" s="437"/>
      <c r="J1273" s="437"/>
      <c r="K1273" s="437"/>
      <c r="N1273" s="438"/>
      <c r="O1273" s="291"/>
      <c r="P1273" s="291"/>
      <c r="Q1273" s="291"/>
      <c r="R1273" s="291"/>
      <c r="S1273" s="291"/>
      <c r="T1273" s="291"/>
      <c r="U1273" s="291"/>
      <c r="V1273" s="291"/>
      <c r="W1273" s="291"/>
      <c r="X1273" s="291"/>
      <c r="Y1273" s="291"/>
      <c r="Z1273" s="291"/>
      <c r="AA1273" s="291"/>
      <c r="AB1273" s="291"/>
      <c r="AC1273" s="291"/>
      <c r="AD1273" s="291"/>
      <c r="AE1273" s="291"/>
      <c r="AF1273" s="291"/>
      <c r="AG1273" s="291"/>
      <c r="AH1273" s="291"/>
      <c r="AI1273" s="291"/>
      <c r="AJ1273" s="291"/>
      <c r="AK1273" s="291"/>
      <c r="AL1273" s="291"/>
      <c r="AM1273" s="291"/>
      <c r="AN1273" s="291"/>
      <c r="AO1273" s="291"/>
      <c r="AP1273" s="291"/>
      <c r="AQ1273" s="291"/>
      <c r="AR1273" s="291"/>
      <c r="AS1273" s="291"/>
      <c r="AT1273" s="291"/>
      <c r="AU1273" s="291"/>
      <c r="AV1273" s="291"/>
      <c r="AW1273" s="291"/>
      <c r="AX1273" s="291"/>
      <c r="AY1273" s="291"/>
      <c r="AZ1273" s="291"/>
      <c r="BA1273" s="291"/>
      <c r="BB1273" s="291"/>
      <c r="BC1273" s="291"/>
      <c r="BD1273" s="291"/>
      <c r="BE1273" s="291"/>
      <c r="BF1273" s="291"/>
      <c r="BG1273" s="291"/>
      <c r="BH1273" s="291"/>
      <c r="BI1273" s="291"/>
      <c r="BJ1273" s="291"/>
      <c r="BK1273" s="291"/>
      <c r="BL1273" s="291"/>
      <c r="BM1273" s="291"/>
      <c r="BN1273" s="291"/>
      <c r="BO1273" s="291"/>
      <c r="BP1273" s="291"/>
      <c r="BQ1273" s="291"/>
      <c r="BR1273" s="291"/>
      <c r="BS1273" s="291"/>
      <c r="BT1273" s="291"/>
      <c r="BU1273" s="291"/>
      <c r="BV1273" s="291"/>
      <c r="BW1273" s="291"/>
      <c r="BX1273" s="291"/>
      <c r="BY1273" s="291"/>
      <c r="BZ1273" s="291"/>
      <c r="CA1273" s="291"/>
      <c r="CB1273" s="291"/>
      <c r="CC1273" s="291"/>
      <c r="CD1273" s="291"/>
      <c r="CE1273" s="291"/>
      <c r="CF1273" s="291"/>
      <c r="CG1273" s="291"/>
      <c r="CH1273" s="291"/>
      <c r="CI1273" s="291"/>
      <c r="CJ1273" s="291"/>
      <c r="CK1273" s="291"/>
      <c r="CL1273" s="291"/>
      <c r="CM1273" s="291"/>
      <c r="CN1273" s="291"/>
      <c r="CO1273" s="291"/>
      <c r="CP1273" s="291"/>
      <c r="CQ1273" s="291"/>
      <c r="CR1273" s="291"/>
      <c r="CS1273" s="291"/>
      <c r="CT1273" s="291"/>
      <c r="CU1273" s="291"/>
      <c r="CV1273" s="291"/>
      <c r="CW1273" s="291"/>
      <c r="CX1273" s="291"/>
      <c r="CY1273" s="291"/>
      <c r="CZ1273" s="291"/>
      <c r="DA1273" s="291"/>
      <c r="DB1273" s="291"/>
      <c r="DC1273" s="291"/>
      <c r="DD1273" s="291"/>
      <c r="DE1273" s="291"/>
      <c r="DF1273" s="291"/>
      <c r="DG1273" s="291"/>
      <c r="DH1273" s="291"/>
      <c r="DI1273" s="291"/>
      <c r="DJ1273" s="291"/>
      <c r="DK1273" s="291"/>
      <c r="DL1273" s="291"/>
      <c r="DM1273" s="291"/>
      <c r="DN1273" s="291"/>
      <c r="DO1273" s="291"/>
      <c r="DP1273" s="291"/>
      <c r="DQ1273" s="291"/>
      <c r="DR1273" s="291"/>
      <c r="DS1273" s="291"/>
      <c r="DT1273" s="291"/>
      <c r="DU1273" s="291"/>
      <c r="DV1273" s="291"/>
      <c r="DW1273" s="291"/>
      <c r="DX1273" s="291"/>
      <c r="DY1273" s="291"/>
      <c r="DZ1273" s="291"/>
      <c r="EA1273" s="291"/>
      <c r="EB1273" s="291"/>
      <c r="EC1273" s="291"/>
      <c r="ED1273" s="291"/>
      <c r="EE1273" s="291"/>
      <c r="EF1273" s="291"/>
      <c r="EG1273" s="291"/>
      <c r="EH1273" s="291"/>
      <c r="EI1273" s="291"/>
      <c r="EJ1273" s="291"/>
      <c r="EK1273" s="291"/>
      <c r="EL1273" s="291"/>
      <c r="EM1273" s="291"/>
      <c r="EN1273" s="291"/>
      <c r="EO1273" s="291"/>
      <c r="EP1273" s="291"/>
      <c r="EQ1273" s="291"/>
      <c r="ER1273" s="291"/>
      <c r="ES1273" s="291"/>
      <c r="ET1273" s="291"/>
      <c r="EU1273" s="291"/>
      <c r="EV1273" s="291"/>
      <c r="EW1273" s="291"/>
      <c r="EX1273" s="291"/>
      <c r="EY1273" s="291"/>
      <c r="EZ1273" s="291"/>
      <c r="FA1273" s="291"/>
    </row>
    <row r="1274" spans="1:157" s="292" customFormat="1" ht="20.25" customHeight="1">
      <c r="A1274" s="291"/>
      <c r="H1274" s="437"/>
      <c r="I1274" s="437"/>
      <c r="J1274" s="437"/>
      <c r="K1274" s="437"/>
      <c r="N1274" s="438"/>
      <c r="O1274" s="291"/>
      <c r="P1274" s="291"/>
      <c r="Q1274" s="291"/>
      <c r="R1274" s="291"/>
      <c r="S1274" s="291"/>
      <c r="T1274" s="291"/>
      <c r="U1274" s="291"/>
      <c r="V1274" s="291"/>
      <c r="W1274" s="291"/>
      <c r="X1274" s="291"/>
      <c r="Y1274" s="291"/>
      <c r="Z1274" s="291"/>
      <c r="AA1274" s="291"/>
      <c r="AB1274" s="291"/>
      <c r="AC1274" s="291"/>
      <c r="AD1274" s="291"/>
      <c r="AE1274" s="291"/>
      <c r="AF1274" s="291"/>
      <c r="AG1274" s="291"/>
      <c r="AH1274" s="291"/>
      <c r="AI1274" s="291"/>
      <c r="AJ1274" s="291"/>
      <c r="AK1274" s="291"/>
      <c r="AL1274" s="291"/>
      <c r="AM1274" s="291"/>
      <c r="AN1274" s="291"/>
      <c r="AO1274" s="291"/>
      <c r="AP1274" s="291"/>
      <c r="AQ1274" s="291"/>
      <c r="AR1274" s="291"/>
      <c r="AS1274" s="291"/>
      <c r="AT1274" s="291"/>
      <c r="AU1274" s="291"/>
      <c r="AV1274" s="291"/>
      <c r="AW1274" s="291"/>
      <c r="AX1274" s="291"/>
      <c r="AY1274" s="291"/>
      <c r="AZ1274" s="291"/>
      <c r="BA1274" s="291"/>
      <c r="BB1274" s="291"/>
      <c r="BC1274" s="291"/>
      <c r="BD1274" s="291"/>
      <c r="BE1274" s="291"/>
      <c r="BF1274" s="291"/>
      <c r="BG1274" s="291"/>
      <c r="BH1274" s="291"/>
      <c r="BI1274" s="291"/>
      <c r="BJ1274" s="291"/>
      <c r="BK1274" s="291"/>
      <c r="BL1274" s="291"/>
      <c r="BM1274" s="291"/>
      <c r="BN1274" s="291"/>
      <c r="BO1274" s="291"/>
      <c r="BP1274" s="291"/>
      <c r="BQ1274" s="291"/>
      <c r="BR1274" s="291"/>
      <c r="BS1274" s="291"/>
      <c r="BT1274" s="291"/>
      <c r="BU1274" s="291"/>
      <c r="BV1274" s="291"/>
      <c r="BW1274" s="291"/>
      <c r="BX1274" s="291"/>
      <c r="BY1274" s="291"/>
      <c r="BZ1274" s="291"/>
      <c r="CA1274" s="291"/>
      <c r="CB1274" s="291"/>
      <c r="CC1274" s="291"/>
      <c r="CD1274" s="291"/>
      <c r="CE1274" s="291"/>
      <c r="CF1274" s="291"/>
      <c r="CG1274" s="291"/>
      <c r="CH1274" s="291"/>
      <c r="CI1274" s="291"/>
      <c r="CJ1274" s="291"/>
      <c r="CK1274" s="291"/>
      <c r="CL1274" s="291"/>
      <c r="CM1274" s="291"/>
      <c r="CN1274" s="291"/>
      <c r="CO1274" s="291"/>
      <c r="CP1274" s="291"/>
      <c r="CQ1274" s="291"/>
      <c r="CR1274" s="291"/>
      <c r="CS1274" s="291"/>
      <c r="CT1274" s="291"/>
      <c r="CU1274" s="291"/>
      <c r="CV1274" s="291"/>
      <c r="CW1274" s="291"/>
      <c r="CX1274" s="291"/>
      <c r="CY1274" s="291"/>
      <c r="CZ1274" s="291"/>
      <c r="DA1274" s="291"/>
      <c r="DB1274" s="291"/>
      <c r="DC1274" s="291"/>
      <c r="DD1274" s="291"/>
      <c r="DE1274" s="291"/>
      <c r="DF1274" s="291"/>
      <c r="DG1274" s="291"/>
      <c r="DH1274" s="291"/>
      <c r="DI1274" s="291"/>
      <c r="DJ1274" s="291"/>
      <c r="DK1274" s="291"/>
      <c r="DL1274" s="291"/>
      <c r="DM1274" s="291"/>
      <c r="DN1274" s="291"/>
      <c r="DO1274" s="291"/>
      <c r="DP1274" s="291"/>
      <c r="DQ1274" s="291"/>
      <c r="DR1274" s="291"/>
      <c r="DS1274" s="291"/>
      <c r="DT1274" s="291"/>
      <c r="DU1274" s="291"/>
      <c r="DV1274" s="291"/>
      <c r="DW1274" s="291"/>
      <c r="DX1274" s="291"/>
      <c r="DY1274" s="291"/>
      <c r="DZ1274" s="291"/>
      <c r="EA1274" s="291"/>
      <c r="EB1274" s="291"/>
      <c r="EC1274" s="291"/>
      <c r="ED1274" s="291"/>
      <c r="EE1274" s="291"/>
      <c r="EF1274" s="291"/>
      <c r="EG1274" s="291"/>
      <c r="EH1274" s="291"/>
      <c r="EI1274" s="291"/>
      <c r="EJ1274" s="291"/>
      <c r="EK1274" s="291"/>
      <c r="EL1274" s="291"/>
      <c r="EM1274" s="291"/>
      <c r="EN1274" s="291"/>
      <c r="EO1274" s="291"/>
      <c r="EP1274" s="291"/>
      <c r="EQ1274" s="291"/>
      <c r="ER1274" s="291"/>
      <c r="ES1274" s="291"/>
      <c r="ET1274" s="291"/>
      <c r="EU1274" s="291"/>
      <c r="EV1274" s="291"/>
      <c r="EW1274" s="291"/>
      <c r="EX1274" s="291"/>
      <c r="EY1274" s="291"/>
      <c r="EZ1274" s="291"/>
      <c r="FA1274" s="291"/>
    </row>
    <row r="1275" spans="1:157" s="292" customFormat="1" ht="20.25" customHeight="1">
      <c r="A1275" s="291"/>
      <c r="H1275" s="437"/>
      <c r="I1275" s="437"/>
      <c r="J1275" s="437"/>
      <c r="K1275" s="437"/>
      <c r="N1275" s="438"/>
      <c r="O1275" s="291"/>
      <c r="P1275" s="291"/>
      <c r="Q1275" s="291"/>
      <c r="R1275" s="291"/>
      <c r="S1275" s="291"/>
      <c r="T1275" s="291"/>
      <c r="U1275" s="291"/>
      <c r="V1275" s="291"/>
      <c r="W1275" s="291"/>
      <c r="X1275" s="291"/>
      <c r="Y1275" s="291"/>
      <c r="Z1275" s="291"/>
      <c r="AA1275" s="291"/>
      <c r="AB1275" s="291"/>
      <c r="AC1275" s="291"/>
      <c r="AD1275" s="291"/>
      <c r="AE1275" s="291"/>
      <c r="AF1275" s="291"/>
      <c r="AG1275" s="291"/>
      <c r="AH1275" s="291"/>
      <c r="AI1275" s="291"/>
      <c r="AJ1275" s="291"/>
      <c r="AK1275" s="291"/>
      <c r="AL1275" s="291"/>
      <c r="AM1275" s="291"/>
      <c r="AN1275" s="291"/>
      <c r="AO1275" s="291"/>
      <c r="AP1275" s="291"/>
      <c r="AQ1275" s="291"/>
      <c r="AR1275" s="291"/>
      <c r="AS1275" s="291"/>
      <c r="AT1275" s="291"/>
      <c r="AU1275" s="291"/>
      <c r="AV1275" s="291"/>
      <c r="AW1275" s="291"/>
      <c r="AX1275" s="291"/>
      <c r="AY1275" s="291"/>
      <c r="AZ1275" s="291"/>
      <c r="BA1275" s="291"/>
      <c r="BB1275" s="291"/>
      <c r="BC1275" s="291"/>
      <c r="BD1275" s="291"/>
      <c r="BE1275" s="291"/>
      <c r="BF1275" s="291"/>
      <c r="BG1275" s="291"/>
      <c r="BH1275" s="291"/>
      <c r="BI1275" s="291"/>
      <c r="BJ1275" s="291"/>
      <c r="BK1275" s="291"/>
      <c r="BL1275" s="291"/>
      <c r="BM1275" s="291"/>
      <c r="BN1275" s="291"/>
      <c r="BO1275" s="291"/>
      <c r="BP1275" s="291"/>
      <c r="BQ1275" s="291"/>
      <c r="BR1275" s="291"/>
      <c r="BS1275" s="291"/>
      <c r="BT1275" s="291"/>
      <c r="BU1275" s="291"/>
      <c r="BV1275" s="291"/>
      <c r="BW1275" s="291"/>
      <c r="BX1275" s="291"/>
      <c r="BY1275" s="291"/>
      <c r="BZ1275" s="291"/>
      <c r="CA1275" s="291"/>
      <c r="CB1275" s="291"/>
      <c r="CC1275" s="291"/>
      <c r="CD1275" s="291"/>
      <c r="CE1275" s="291"/>
      <c r="CF1275" s="291"/>
      <c r="CG1275" s="291"/>
      <c r="CH1275" s="291"/>
      <c r="CI1275" s="291"/>
      <c r="CJ1275" s="291"/>
      <c r="CK1275" s="291"/>
      <c r="CL1275" s="291"/>
      <c r="CM1275" s="291"/>
      <c r="CN1275" s="291"/>
      <c r="CO1275" s="291"/>
      <c r="CP1275" s="291"/>
      <c r="CQ1275" s="291"/>
      <c r="CR1275" s="291"/>
      <c r="CS1275" s="291"/>
      <c r="CT1275" s="291"/>
      <c r="CU1275" s="291"/>
      <c r="CV1275" s="291"/>
      <c r="CW1275" s="291"/>
      <c r="CX1275" s="291"/>
      <c r="CY1275" s="291"/>
      <c r="CZ1275" s="291"/>
      <c r="DA1275" s="291"/>
      <c r="DB1275" s="291"/>
      <c r="DC1275" s="291"/>
      <c r="DD1275" s="291"/>
      <c r="DE1275" s="291"/>
      <c r="DF1275" s="291"/>
      <c r="DG1275" s="291"/>
      <c r="DH1275" s="291"/>
      <c r="DI1275" s="291"/>
      <c r="DJ1275" s="291"/>
      <c r="DK1275" s="291"/>
      <c r="DL1275" s="291"/>
      <c r="DM1275" s="291"/>
      <c r="DN1275" s="291"/>
      <c r="DO1275" s="291"/>
      <c r="DP1275" s="291"/>
      <c r="DQ1275" s="291"/>
      <c r="DR1275" s="291"/>
      <c r="DS1275" s="291"/>
      <c r="DT1275" s="291"/>
      <c r="DU1275" s="291"/>
      <c r="DV1275" s="291"/>
      <c r="DW1275" s="291"/>
      <c r="DX1275" s="291"/>
      <c r="DY1275" s="291"/>
      <c r="DZ1275" s="291"/>
      <c r="EA1275" s="291"/>
      <c r="EB1275" s="291"/>
      <c r="EC1275" s="291"/>
      <c r="ED1275" s="291"/>
      <c r="EE1275" s="291"/>
      <c r="EF1275" s="291"/>
      <c r="EG1275" s="291"/>
      <c r="EH1275" s="291"/>
      <c r="EI1275" s="291"/>
      <c r="EJ1275" s="291"/>
      <c r="EK1275" s="291"/>
      <c r="EL1275" s="291"/>
      <c r="EM1275" s="291"/>
      <c r="EN1275" s="291"/>
      <c r="EO1275" s="291"/>
      <c r="EP1275" s="291"/>
      <c r="EQ1275" s="291"/>
      <c r="ER1275" s="291"/>
      <c r="ES1275" s="291"/>
      <c r="ET1275" s="291"/>
      <c r="EU1275" s="291"/>
      <c r="EV1275" s="291"/>
      <c r="EW1275" s="291"/>
      <c r="EX1275" s="291"/>
      <c r="EY1275" s="291"/>
      <c r="EZ1275" s="291"/>
      <c r="FA1275" s="291"/>
    </row>
    <row r="1276" spans="1:157" s="292" customFormat="1" ht="20.25" customHeight="1">
      <c r="A1276" s="291"/>
      <c r="H1276" s="437"/>
      <c r="I1276" s="437"/>
      <c r="J1276" s="437"/>
      <c r="K1276" s="437"/>
      <c r="N1276" s="438"/>
      <c r="O1276" s="291"/>
      <c r="P1276" s="291"/>
      <c r="Q1276" s="291"/>
      <c r="R1276" s="291"/>
      <c r="S1276" s="291"/>
      <c r="T1276" s="291"/>
      <c r="U1276" s="291"/>
      <c r="V1276" s="291"/>
      <c r="W1276" s="291"/>
      <c r="X1276" s="291"/>
      <c r="Y1276" s="291"/>
      <c r="Z1276" s="291"/>
      <c r="AA1276" s="291"/>
      <c r="AB1276" s="291"/>
      <c r="AC1276" s="291"/>
      <c r="AD1276" s="291"/>
      <c r="AE1276" s="291"/>
      <c r="AF1276" s="291"/>
      <c r="AG1276" s="291"/>
      <c r="AH1276" s="291"/>
      <c r="AI1276" s="291"/>
      <c r="AJ1276" s="291"/>
      <c r="AK1276" s="291"/>
      <c r="AL1276" s="291"/>
      <c r="AM1276" s="291"/>
      <c r="AN1276" s="291"/>
      <c r="AO1276" s="291"/>
      <c r="AP1276" s="291"/>
      <c r="AQ1276" s="291"/>
      <c r="AR1276" s="291"/>
      <c r="AS1276" s="291"/>
      <c r="AT1276" s="291"/>
      <c r="AU1276" s="291"/>
      <c r="AV1276" s="291"/>
      <c r="AW1276" s="291"/>
      <c r="AX1276" s="291"/>
      <c r="AY1276" s="291"/>
      <c r="AZ1276" s="291"/>
      <c r="BA1276" s="291"/>
      <c r="BB1276" s="291"/>
      <c r="BC1276" s="291"/>
      <c r="BD1276" s="291"/>
      <c r="BE1276" s="291"/>
      <c r="BF1276" s="291"/>
      <c r="BG1276" s="291"/>
      <c r="BH1276" s="291"/>
      <c r="BI1276" s="291"/>
      <c r="BJ1276" s="291"/>
      <c r="BK1276" s="291"/>
      <c r="BL1276" s="291"/>
      <c r="BM1276" s="291"/>
      <c r="BN1276" s="291"/>
      <c r="BO1276" s="291"/>
      <c r="BP1276" s="291"/>
      <c r="BQ1276" s="291"/>
      <c r="BR1276" s="291"/>
      <c r="BS1276" s="291"/>
      <c r="BT1276" s="291"/>
      <c r="BU1276" s="291"/>
      <c r="BV1276" s="291"/>
      <c r="BW1276" s="291"/>
      <c r="BX1276" s="291"/>
      <c r="BY1276" s="291"/>
      <c r="BZ1276" s="291"/>
      <c r="CA1276" s="291"/>
      <c r="CB1276" s="291"/>
      <c r="CC1276" s="291"/>
      <c r="CD1276" s="291"/>
      <c r="CE1276" s="291"/>
      <c r="CF1276" s="291"/>
      <c r="CG1276" s="291"/>
      <c r="CH1276" s="291"/>
      <c r="CI1276" s="291"/>
      <c r="CJ1276" s="291"/>
      <c r="CK1276" s="291"/>
      <c r="CL1276" s="291"/>
      <c r="CM1276" s="291"/>
      <c r="CN1276" s="291"/>
      <c r="CO1276" s="291"/>
      <c r="CP1276" s="291"/>
      <c r="CQ1276" s="291"/>
      <c r="CR1276" s="291"/>
      <c r="CS1276" s="291"/>
      <c r="CT1276" s="291"/>
      <c r="CU1276" s="291"/>
      <c r="CV1276" s="291"/>
      <c r="CW1276" s="291"/>
      <c r="CX1276" s="291"/>
      <c r="CY1276" s="291"/>
      <c r="CZ1276" s="291"/>
      <c r="DA1276" s="291"/>
      <c r="DB1276" s="291"/>
      <c r="DC1276" s="291"/>
      <c r="DD1276" s="291"/>
      <c r="DE1276" s="291"/>
      <c r="DF1276" s="291"/>
      <c r="DG1276" s="291"/>
      <c r="DH1276" s="291"/>
      <c r="DI1276" s="291"/>
      <c r="DJ1276" s="291"/>
      <c r="DK1276" s="291"/>
      <c r="DL1276" s="291"/>
      <c r="DM1276" s="291"/>
      <c r="DN1276" s="291"/>
      <c r="DO1276" s="291"/>
      <c r="DP1276" s="291"/>
      <c r="DQ1276" s="291"/>
      <c r="DR1276" s="291"/>
      <c r="DS1276" s="291"/>
      <c r="DT1276" s="291"/>
      <c r="DU1276" s="291"/>
      <c r="DV1276" s="291"/>
      <c r="DW1276" s="291"/>
      <c r="DX1276" s="291"/>
      <c r="DY1276" s="291"/>
      <c r="DZ1276" s="291"/>
      <c r="EA1276" s="291"/>
      <c r="EB1276" s="291"/>
      <c r="EC1276" s="291"/>
      <c r="ED1276" s="291"/>
      <c r="EE1276" s="291"/>
      <c r="EF1276" s="291"/>
      <c r="EG1276" s="291"/>
      <c r="EH1276" s="291"/>
      <c r="EI1276" s="291"/>
      <c r="EJ1276" s="291"/>
      <c r="EK1276" s="291"/>
      <c r="EL1276" s="291"/>
      <c r="EM1276" s="291"/>
      <c r="EN1276" s="291"/>
      <c r="EO1276" s="291"/>
      <c r="EP1276" s="291"/>
      <c r="EQ1276" s="291"/>
      <c r="ER1276" s="291"/>
      <c r="ES1276" s="291"/>
      <c r="ET1276" s="291"/>
      <c r="EU1276" s="291"/>
      <c r="EV1276" s="291"/>
      <c r="EW1276" s="291"/>
      <c r="EX1276" s="291"/>
      <c r="EY1276" s="291"/>
      <c r="EZ1276" s="291"/>
      <c r="FA1276" s="291"/>
    </row>
    <row r="1277" spans="1:157" s="292" customFormat="1" ht="20.25" customHeight="1">
      <c r="A1277" s="291"/>
      <c r="H1277" s="437"/>
      <c r="I1277" s="437"/>
      <c r="J1277" s="437"/>
      <c r="K1277" s="437"/>
      <c r="N1277" s="438"/>
      <c r="O1277" s="291"/>
      <c r="P1277" s="291"/>
      <c r="Q1277" s="291"/>
      <c r="R1277" s="291"/>
      <c r="S1277" s="291"/>
      <c r="T1277" s="291"/>
      <c r="U1277" s="291"/>
      <c r="V1277" s="291"/>
      <c r="W1277" s="291"/>
      <c r="X1277" s="291"/>
      <c r="Y1277" s="291"/>
      <c r="Z1277" s="291"/>
      <c r="AA1277" s="291"/>
      <c r="AB1277" s="291"/>
      <c r="AC1277" s="291"/>
      <c r="AD1277" s="291"/>
      <c r="AE1277" s="291"/>
      <c r="AF1277" s="291"/>
      <c r="AG1277" s="291"/>
      <c r="AH1277" s="291"/>
      <c r="AI1277" s="291"/>
      <c r="AJ1277" s="291"/>
      <c r="AK1277" s="291"/>
      <c r="AL1277" s="291"/>
      <c r="AM1277" s="291"/>
      <c r="AN1277" s="291"/>
      <c r="AO1277" s="291"/>
      <c r="AP1277" s="291"/>
      <c r="AQ1277" s="291"/>
      <c r="AR1277" s="291"/>
      <c r="AS1277" s="291"/>
      <c r="AT1277" s="291"/>
      <c r="AU1277" s="291"/>
      <c r="AV1277" s="291"/>
      <c r="AW1277" s="291"/>
      <c r="AX1277" s="291"/>
      <c r="AY1277" s="291"/>
      <c r="AZ1277" s="291"/>
      <c r="BA1277" s="291"/>
      <c r="BB1277" s="291"/>
      <c r="BC1277" s="291"/>
      <c r="BD1277" s="291"/>
      <c r="BE1277" s="291"/>
      <c r="BF1277" s="291"/>
      <c r="BG1277" s="291"/>
      <c r="BH1277" s="291"/>
      <c r="BI1277" s="291"/>
      <c r="BJ1277" s="291"/>
      <c r="BK1277" s="291"/>
      <c r="BL1277" s="291"/>
      <c r="BM1277" s="291"/>
      <c r="BN1277" s="291"/>
      <c r="BO1277" s="291"/>
      <c r="BP1277" s="291"/>
      <c r="BQ1277" s="291"/>
      <c r="BR1277" s="291"/>
      <c r="BS1277" s="291"/>
      <c r="BT1277" s="291"/>
      <c r="BU1277" s="291"/>
      <c r="BV1277" s="291"/>
      <c r="BW1277" s="291"/>
      <c r="BX1277" s="291"/>
      <c r="BY1277" s="291"/>
      <c r="BZ1277" s="291"/>
      <c r="CA1277" s="291"/>
      <c r="CB1277" s="291"/>
      <c r="CC1277" s="291"/>
      <c r="CD1277" s="291"/>
      <c r="CE1277" s="291"/>
      <c r="CF1277" s="291"/>
      <c r="CG1277" s="291"/>
      <c r="CH1277" s="291"/>
      <c r="CI1277" s="291"/>
      <c r="CJ1277" s="291"/>
      <c r="CK1277" s="291"/>
      <c r="CL1277" s="291"/>
      <c r="CM1277" s="291"/>
      <c r="CN1277" s="291"/>
      <c r="CO1277" s="291"/>
      <c r="CP1277" s="291"/>
      <c r="CQ1277" s="291"/>
      <c r="CR1277" s="291"/>
      <c r="CS1277" s="291"/>
      <c r="CT1277" s="291"/>
      <c r="CU1277" s="291"/>
      <c r="CV1277" s="291"/>
      <c r="CW1277" s="291"/>
      <c r="CX1277" s="291"/>
      <c r="CY1277" s="291"/>
      <c r="CZ1277" s="291"/>
      <c r="DA1277" s="291"/>
      <c r="DB1277" s="291"/>
      <c r="DC1277" s="291"/>
      <c r="DD1277" s="291"/>
      <c r="DE1277" s="291"/>
      <c r="DF1277" s="291"/>
      <c r="DG1277" s="291"/>
      <c r="DH1277" s="291"/>
      <c r="DI1277" s="291"/>
      <c r="DJ1277" s="291"/>
      <c r="DK1277" s="291"/>
      <c r="DL1277" s="291"/>
      <c r="DM1277" s="291"/>
      <c r="DN1277" s="291"/>
      <c r="DO1277" s="291"/>
      <c r="DP1277" s="291"/>
      <c r="DQ1277" s="291"/>
      <c r="DR1277" s="291"/>
      <c r="DS1277" s="291"/>
      <c r="DT1277" s="291"/>
      <c r="DU1277" s="291"/>
      <c r="DV1277" s="291"/>
      <c r="DW1277" s="291"/>
      <c r="DX1277" s="291"/>
      <c r="DY1277" s="291"/>
      <c r="DZ1277" s="291"/>
      <c r="EA1277" s="291"/>
      <c r="EB1277" s="291"/>
      <c r="EC1277" s="291"/>
      <c r="ED1277" s="291"/>
      <c r="EE1277" s="291"/>
      <c r="EF1277" s="291"/>
      <c r="EG1277" s="291"/>
      <c r="EH1277" s="291"/>
      <c r="EI1277" s="291"/>
      <c r="EJ1277" s="291"/>
      <c r="EK1277" s="291"/>
      <c r="EL1277" s="291"/>
      <c r="EM1277" s="291"/>
      <c r="EN1277" s="291"/>
      <c r="EO1277" s="291"/>
      <c r="EP1277" s="291"/>
      <c r="EQ1277" s="291"/>
      <c r="ER1277" s="291"/>
      <c r="ES1277" s="291"/>
      <c r="ET1277" s="291"/>
      <c r="EU1277" s="291"/>
      <c r="EV1277" s="291"/>
      <c r="EW1277" s="291"/>
      <c r="EX1277" s="291"/>
      <c r="EY1277" s="291"/>
      <c r="EZ1277" s="291"/>
      <c r="FA1277" s="291"/>
    </row>
    <row r="1278" spans="1:157" s="292" customFormat="1" ht="20.25" customHeight="1">
      <c r="A1278" s="291"/>
      <c r="H1278" s="437"/>
      <c r="I1278" s="437"/>
      <c r="J1278" s="437"/>
      <c r="K1278" s="437"/>
      <c r="N1278" s="438"/>
      <c r="O1278" s="291"/>
      <c r="P1278" s="291"/>
      <c r="Q1278" s="291"/>
      <c r="R1278" s="291"/>
      <c r="S1278" s="291"/>
      <c r="T1278" s="291"/>
      <c r="U1278" s="291"/>
      <c r="V1278" s="291"/>
      <c r="W1278" s="291"/>
      <c r="X1278" s="291"/>
      <c r="Y1278" s="291"/>
      <c r="Z1278" s="291"/>
      <c r="AA1278" s="291"/>
      <c r="AB1278" s="291"/>
      <c r="AC1278" s="291"/>
      <c r="AD1278" s="291"/>
      <c r="AE1278" s="291"/>
      <c r="AF1278" s="291"/>
      <c r="AG1278" s="291"/>
      <c r="AH1278" s="291"/>
      <c r="AI1278" s="291"/>
      <c r="AJ1278" s="291"/>
      <c r="AK1278" s="291"/>
      <c r="AL1278" s="291"/>
      <c r="AM1278" s="291"/>
      <c r="AN1278" s="291"/>
      <c r="AO1278" s="291"/>
      <c r="AP1278" s="291"/>
      <c r="AQ1278" s="291"/>
      <c r="AR1278" s="291"/>
      <c r="AS1278" s="291"/>
      <c r="AT1278" s="291"/>
      <c r="AU1278" s="291"/>
      <c r="AV1278" s="291"/>
      <c r="AW1278" s="291"/>
      <c r="AX1278" s="291"/>
      <c r="AY1278" s="291"/>
      <c r="AZ1278" s="291"/>
      <c r="BA1278" s="291"/>
      <c r="BB1278" s="291"/>
      <c r="BC1278" s="291"/>
      <c r="BD1278" s="291"/>
      <c r="BE1278" s="291"/>
      <c r="BF1278" s="291"/>
      <c r="BG1278" s="291"/>
      <c r="BH1278" s="291"/>
      <c r="BI1278" s="291"/>
      <c r="BJ1278" s="291"/>
      <c r="BK1278" s="291"/>
      <c r="BL1278" s="291"/>
      <c r="BM1278" s="291"/>
      <c r="BN1278" s="291"/>
      <c r="BO1278" s="291"/>
      <c r="BP1278" s="291"/>
      <c r="BQ1278" s="291"/>
      <c r="BR1278" s="291"/>
      <c r="BS1278" s="291"/>
      <c r="BT1278" s="291"/>
      <c r="BU1278" s="291"/>
      <c r="BV1278" s="291"/>
      <c r="BW1278" s="291"/>
      <c r="BX1278" s="291"/>
      <c r="BY1278" s="291"/>
      <c r="BZ1278" s="291"/>
      <c r="CA1278" s="291"/>
      <c r="CB1278" s="291"/>
      <c r="CC1278" s="291"/>
      <c r="CD1278" s="291"/>
      <c r="CE1278" s="291"/>
      <c r="CF1278" s="291"/>
      <c r="CG1278" s="291"/>
      <c r="CH1278" s="291"/>
      <c r="CI1278" s="291"/>
      <c r="CJ1278" s="291"/>
      <c r="CK1278" s="291"/>
      <c r="CL1278" s="291"/>
      <c r="CM1278" s="291"/>
      <c r="CN1278" s="291"/>
      <c r="CO1278" s="291"/>
      <c r="CP1278" s="291"/>
      <c r="CQ1278" s="291"/>
      <c r="CR1278" s="291"/>
      <c r="CS1278" s="291"/>
      <c r="CT1278" s="291"/>
      <c r="CU1278" s="291"/>
      <c r="CV1278" s="291"/>
      <c r="CW1278" s="291"/>
      <c r="CX1278" s="291"/>
      <c r="CY1278" s="291"/>
      <c r="CZ1278" s="291"/>
      <c r="DA1278" s="291"/>
      <c r="DB1278" s="291"/>
      <c r="DC1278" s="291"/>
      <c r="DD1278" s="291"/>
      <c r="DE1278" s="291"/>
      <c r="DF1278" s="291"/>
      <c r="DG1278" s="291"/>
      <c r="DH1278" s="291"/>
      <c r="DI1278" s="291"/>
      <c r="DJ1278" s="291"/>
      <c r="DK1278" s="291"/>
      <c r="DL1278" s="291"/>
      <c r="DM1278" s="291"/>
      <c r="DN1278" s="291"/>
      <c r="DO1278" s="291"/>
      <c r="DP1278" s="291"/>
      <c r="DQ1278" s="291"/>
      <c r="DR1278" s="291"/>
      <c r="DS1278" s="291"/>
      <c r="DT1278" s="291"/>
      <c r="DU1278" s="291"/>
      <c r="DV1278" s="291"/>
      <c r="DW1278" s="291"/>
      <c r="DX1278" s="291"/>
      <c r="DY1278" s="291"/>
      <c r="DZ1278" s="291"/>
      <c r="EA1278" s="291"/>
      <c r="EB1278" s="291"/>
      <c r="EC1278" s="291"/>
      <c r="ED1278" s="291"/>
      <c r="EE1278" s="291"/>
      <c r="EF1278" s="291"/>
      <c r="EG1278" s="291"/>
      <c r="EH1278" s="291"/>
      <c r="EI1278" s="291"/>
      <c r="EJ1278" s="291"/>
      <c r="EK1278" s="291"/>
      <c r="EL1278" s="291"/>
      <c r="EM1278" s="291"/>
      <c r="EN1278" s="291"/>
      <c r="EO1278" s="291"/>
      <c r="EP1278" s="291"/>
      <c r="EQ1278" s="291"/>
      <c r="ER1278" s="291"/>
      <c r="ES1278" s="291"/>
      <c r="ET1278" s="291"/>
      <c r="EU1278" s="291"/>
      <c r="EV1278" s="291"/>
      <c r="EW1278" s="291"/>
      <c r="EX1278" s="291"/>
      <c r="EY1278" s="291"/>
      <c r="EZ1278" s="291"/>
      <c r="FA1278" s="291"/>
    </row>
    <row r="1279" spans="1:157" s="292" customFormat="1" ht="20.25" customHeight="1">
      <c r="A1279" s="291"/>
      <c r="H1279" s="437"/>
      <c r="I1279" s="437"/>
      <c r="J1279" s="437"/>
      <c r="K1279" s="437"/>
      <c r="N1279" s="438"/>
      <c r="O1279" s="291"/>
      <c r="P1279" s="291"/>
      <c r="Q1279" s="291"/>
      <c r="R1279" s="291"/>
      <c r="S1279" s="291"/>
      <c r="T1279" s="291"/>
      <c r="U1279" s="291"/>
      <c r="V1279" s="291"/>
      <c r="W1279" s="291"/>
      <c r="X1279" s="291"/>
      <c r="Y1279" s="291"/>
      <c r="Z1279" s="291"/>
      <c r="AA1279" s="291"/>
      <c r="AB1279" s="291"/>
      <c r="AC1279" s="291"/>
      <c r="AD1279" s="291"/>
      <c r="AE1279" s="291"/>
      <c r="AF1279" s="291"/>
      <c r="AG1279" s="291"/>
      <c r="AH1279" s="291"/>
      <c r="AI1279" s="291"/>
      <c r="AJ1279" s="291"/>
      <c r="AK1279" s="291"/>
      <c r="AL1279" s="291"/>
      <c r="AM1279" s="291"/>
      <c r="AN1279" s="291"/>
      <c r="AO1279" s="291"/>
      <c r="AP1279" s="291"/>
      <c r="AQ1279" s="291"/>
      <c r="AR1279" s="291"/>
      <c r="AS1279" s="291"/>
      <c r="AT1279" s="291"/>
      <c r="AU1279" s="291"/>
      <c r="AV1279" s="291"/>
      <c r="AW1279" s="291"/>
      <c r="AX1279" s="291"/>
      <c r="AY1279" s="291"/>
      <c r="AZ1279" s="291"/>
      <c r="BA1279" s="291"/>
      <c r="BB1279" s="291"/>
      <c r="BC1279" s="291"/>
      <c r="BD1279" s="291"/>
      <c r="BE1279" s="291"/>
      <c r="BF1279" s="291"/>
      <c r="BG1279" s="291"/>
      <c r="BH1279" s="291"/>
      <c r="BI1279" s="291"/>
      <c r="BJ1279" s="291"/>
      <c r="BK1279" s="291"/>
      <c r="BL1279" s="291"/>
      <c r="BM1279" s="291"/>
      <c r="BN1279" s="291"/>
      <c r="BO1279" s="291"/>
      <c r="BP1279" s="291"/>
      <c r="BQ1279" s="291"/>
      <c r="BR1279" s="291"/>
      <c r="BS1279" s="291"/>
      <c r="BT1279" s="291"/>
      <c r="BU1279" s="291"/>
      <c r="BV1279" s="291"/>
      <c r="BW1279" s="291"/>
      <c r="BX1279" s="291"/>
      <c r="BY1279" s="291"/>
      <c r="BZ1279" s="291"/>
      <c r="CA1279" s="291"/>
      <c r="CB1279" s="291"/>
      <c r="CC1279" s="291"/>
      <c r="CD1279" s="291"/>
      <c r="CE1279" s="291"/>
      <c r="CF1279" s="291"/>
      <c r="CG1279" s="291"/>
      <c r="CH1279" s="291"/>
      <c r="CI1279" s="291"/>
      <c r="CJ1279" s="291"/>
      <c r="CK1279" s="291"/>
      <c r="CL1279" s="291"/>
      <c r="CM1279" s="291"/>
      <c r="CN1279" s="291"/>
      <c r="CO1279" s="291"/>
      <c r="CP1279" s="291"/>
      <c r="CQ1279" s="291"/>
      <c r="CR1279" s="291"/>
      <c r="CS1279" s="291"/>
      <c r="CT1279" s="291"/>
      <c r="CU1279" s="291"/>
      <c r="CV1279" s="291"/>
      <c r="CW1279" s="291"/>
      <c r="CX1279" s="291"/>
      <c r="CY1279" s="291"/>
      <c r="CZ1279" s="291"/>
      <c r="DA1279" s="291"/>
      <c r="DB1279" s="291"/>
      <c r="DC1279" s="291"/>
      <c r="DD1279" s="291"/>
      <c r="DE1279" s="291"/>
      <c r="DF1279" s="291"/>
      <c r="DG1279" s="291"/>
      <c r="DH1279" s="291"/>
      <c r="DI1279" s="291"/>
      <c r="DJ1279" s="291"/>
      <c r="DK1279" s="291"/>
      <c r="DL1279" s="291"/>
      <c r="DM1279" s="291"/>
      <c r="DN1279" s="291"/>
      <c r="DO1279" s="291"/>
      <c r="DP1279" s="291"/>
      <c r="DQ1279" s="291"/>
      <c r="DR1279" s="291"/>
      <c r="DS1279" s="291"/>
      <c r="DT1279" s="291"/>
      <c r="DU1279" s="291"/>
      <c r="DV1279" s="291"/>
      <c r="DW1279" s="291"/>
      <c r="DX1279" s="291"/>
      <c r="DY1279" s="291"/>
      <c r="DZ1279" s="291"/>
      <c r="EA1279" s="291"/>
      <c r="EB1279" s="291"/>
      <c r="EC1279" s="291"/>
      <c r="ED1279" s="291"/>
      <c r="EE1279" s="291"/>
      <c r="EF1279" s="291"/>
      <c r="EG1279" s="291"/>
      <c r="EH1279" s="291"/>
      <c r="EI1279" s="291"/>
      <c r="EJ1279" s="291"/>
      <c r="EK1279" s="291"/>
      <c r="EL1279" s="291"/>
      <c r="EM1279" s="291"/>
      <c r="EN1279" s="291"/>
      <c r="EO1279" s="291"/>
      <c r="EP1279" s="291"/>
      <c r="EQ1279" s="291"/>
      <c r="ER1279" s="291"/>
      <c r="ES1279" s="291"/>
      <c r="ET1279" s="291"/>
      <c r="EU1279" s="291"/>
      <c r="EV1279" s="291"/>
      <c r="EW1279" s="291"/>
      <c r="EX1279" s="291"/>
      <c r="EY1279" s="291"/>
      <c r="EZ1279" s="291"/>
      <c r="FA1279" s="291"/>
    </row>
    <row r="1280" spans="1:157" s="292" customFormat="1" ht="20.25" customHeight="1">
      <c r="A1280" s="291"/>
      <c r="H1280" s="437"/>
      <c r="I1280" s="437"/>
      <c r="J1280" s="437"/>
      <c r="K1280" s="437"/>
      <c r="N1280" s="438"/>
      <c r="O1280" s="291"/>
      <c r="P1280" s="291"/>
      <c r="Q1280" s="291"/>
      <c r="R1280" s="291"/>
      <c r="S1280" s="291"/>
      <c r="T1280" s="291"/>
      <c r="U1280" s="291"/>
      <c r="V1280" s="291"/>
      <c r="W1280" s="291"/>
      <c r="X1280" s="291"/>
      <c r="Y1280" s="291"/>
      <c r="Z1280" s="291"/>
      <c r="AA1280" s="291"/>
      <c r="AB1280" s="291"/>
      <c r="AC1280" s="291"/>
      <c r="AD1280" s="291"/>
      <c r="AE1280" s="291"/>
      <c r="AF1280" s="291"/>
      <c r="AG1280" s="291"/>
      <c r="AH1280" s="291"/>
      <c r="AI1280" s="291"/>
      <c r="AJ1280" s="291"/>
      <c r="AK1280" s="291"/>
      <c r="AL1280" s="291"/>
      <c r="AM1280" s="291"/>
      <c r="AN1280" s="291"/>
      <c r="AO1280" s="291"/>
      <c r="AP1280" s="291"/>
      <c r="AQ1280" s="291"/>
      <c r="AR1280" s="291"/>
      <c r="AS1280" s="291"/>
      <c r="AT1280" s="291"/>
      <c r="AU1280" s="291"/>
      <c r="AV1280" s="291"/>
      <c r="AW1280" s="291"/>
      <c r="AX1280" s="291"/>
      <c r="AY1280" s="291"/>
      <c r="AZ1280" s="291"/>
      <c r="BA1280" s="291"/>
      <c r="BB1280" s="291"/>
      <c r="BC1280" s="291"/>
      <c r="BD1280" s="291"/>
      <c r="BE1280" s="291"/>
      <c r="BF1280" s="291"/>
      <c r="BG1280" s="291"/>
      <c r="BH1280" s="291"/>
      <c r="BI1280" s="291"/>
      <c r="BJ1280" s="291"/>
      <c r="BK1280" s="291"/>
      <c r="BL1280" s="291"/>
      <c r="BM1280" s="291"/>
      <c r="BN1280" s="291"/>
      <c r="BO1280" s="291"/>
      <c r="BP1280" s="291"/>
      <c r="BQ1280" s="291"/>
      <c r="BR1280" s="291"/>
      <c r="BS1280" s="291"/>
      <c r="BT1280" s="291"/>
      <c r="BU1280" s="291"/>
      <c r="BV1280" s="291"/>
      <c r="BW1280" s="291"/>
      <c r="BX1280" s="291"/>
      <c r="BY1280" s="291"/>
      <c r="BZ1280" s="291"/>
      <c r="CA1280" s="291"/>
      <c r="CB1280" s="291"/>
      <c r="CC1280" s="291"/>
      <c r="CD1280" s="291"/>
      <c r="CE1280" s="291"/>
      <c r="CF1280" s="291"/>
      <c r="CG1280" s="291"/>
      <c r="CH1280" s="291"/>
      <c r="CI1280" s="291"/>
      <c r="CJ1280" s="291"/>
      <c r="CK1280" s="291"/>
      <c r="CL1280" s="291"/>
      <c r="CM1280" s="291"/>
      <c r="CN1280" s="291"/>
      <c r="CO1280" s="291"/>
      <c r="CP1280" s="291"/>
      <c r="CQ1280" s="291"/>
      <c r="CR1280" s="291"/>
      <c r="CS1280" s="291"/>
      <c r="CT1280" s="291"/>
      <c r="CU1280" s="291"/>
      <c r="CV1280" s="291"/>
      <c r="CW1280" s="291"/>
      <c r="CX1280" s="291"/>
      <c r="CY1280" s="291"/>
      <c r="CZ1280" s="291"/>
      <c r="DA1280" s="291"/>
      <c r="DB1280" s="291"/>
      <c r="DC1280" s="291"/>
      <c r="DD1280" s="291"/>
      <c r="DE1280" s="291"/>
      <c r="DF1280" s="291"/>
      <c r="DG1280" s="291"/>
      <c r="DH1280" s="291"/>
      <c r="DI1280" s="291"/>
      <c r="DJ1280" s="291"/>
      <c r="DK1280" s="291"/>
      <c r="DL1280" s="291"/>
      <c r="DM1280" s="291"/>
      <c r="DN1280" s="291"/>
      <c r="DO1280" s="291"/>
      <c r="DP1280" s="291"/>
      <c r="DQ1280" s="291"/>
      <c r="DR1280" s="291"/>
      <c r="DS1280" s="291"/>
      <c r="DT1280" s="291"/>
      <c r="DU1280" s="291"/>
      <c r="DV1280" s="291"/>
      <c r="DW1280" s="291"/>
      <c r="DX1280" s="291"/>
      <c r="DY1280" s="291"/>
      <c r="DZ1280" s="291"/>
      <c r="EA1280" s="291"/>
      <c r="EB1280" s="291"/>
      <c r="EC1280" s="291"/>
      <c r="ED1280" s="291"/>
      <c r="EE1280" s="291"/>
      <c r="EF1280" s="291"/>
      <c r="EG1280" s="291"/>
      <c r="EH1280" s="291"/>
      <c r="EI1280" s="291"/>
      <c r="EJ1280" s="291"/>
      <c r="EK1280" s="291"/>
      <c r="EL1280" s="291"/>
      <c r="EM1280" s="291"/>
      <c r="EN1280" s="291"/>
      <c r="EO1280" s="291"/>
      <c r="EP1280" s="291"/>
      <c r="EQ1280" s="291"/>
      <c r="ER1280" s="291"/>
      <c r="ES1280" s="291"/>
      <c r="ET1280" s="291"/>
      <c r="EU1280" s="291"/>
      <c r="EV1280" s="291"/>
      <c r="EW1280" s="291"/>
      <c r="EX1280" s="291"/>
      <c r="EY1280" s="291"/>
      <c r="EZ1280" s="291"/>
      <c r="FA1280" s="291"/>
    </row>
    <row r="1281" spans="1:157" s="292" customFormat="1" ht="20.25" customHeight="1">
      <c r="A1281" s="291"/>
      <c r="H1281" s="437"/>
      <c r="I1281" s="437"/>
      <c r="J1281" s="437"/>
      <c r="K1281" s="437"/>
      <c r="N1281" s="438"/>
      <c r="O1281" s="291"/>
      <c r="P1281" s="291"/>
      <c r="Q1281" s="291"/>
      <c r="R1281" s="291"/>
      <c r="S1281" s="291"/>
      <c r="T1281" s="291"/>
      <c r="U1281" s="291"/>
      <c r="V1281" s="291"/>
      <c r="W1281" s="291"/>
      <c r="X1281" s="291"/>
      <c r="Y1281" s="291"/>
      <c r="Z1281" s="291"/>
      <c r="AA1281" s="291"/>
      <c r="AB1281" s="291"/>
      <c r="AC1281" s="291"/>
      <c r="AD1281" s="291"/>
      <c r="AE1281" s="291"/>
      <c r="AF1281" s="291"/>
      <c r="AG1281" s="291"/>
      <c r="AH1281" s="291"/>
      <c r="AI1281" s="291"/>
      <c r="AJ1281" s="291"/>
      <c r="AK1281" s="291"/>
      <c r="AL1281" s="291"/>
      <c r="AM1281" s="291"/>
      <c r="AN1281" s="291"/>
      <c r="AO1281" s="291"/>
      <c r="AP1281" s="291"/>
      <c r="AQ1281" s="291"/>
      <c r="AR1281" s="291"/>
      <c r="AS1281" s="291"/>
      <c r="AT1281" s="291"/>
      <c r="AU1281" s="291"/>
      <c r="AV1281" s="291"/>
      <c r="AW1281" s="291"/>
      <c r="AX1281" s="291"/>
      <c r="AY1281" s="291"/>
      <c r="AZ1281" s="291"/>
      <c r="BA1281" s="291"/>
      <c r="BB1281" s="291"/>
      <c r="BC1281" s="291"/>
      <c r="BD1281" s="291"/>
      <c r="BE1281" s="291"/>
      <c r="BF1281" s="291"/>
      <c r="BG1281" s="291"/>
      <c r="BH1281" s="291"/>
      <c r="BI1281" s="291"/>
      <c r="BJ1281" s="291"/>
      <c r="BK1281" s="291"/>
      <c r="BL1281" s="291"/>
      <c r="BM1281" s="291"/>
      <c r="BN1281" s="291"/>
      <c r="BO1281" s="291"/>
      <c r="BP1281" s="291"/>
      <c r="BQ1281" s="291"/>
      <c r="BR1281" s="291"/>
      <c r="BS1281" s="291"/>
      <c r="BT1281" s="291"/>
      <c r="BU1281" s="291"/>
      <c r="BV1281" s="291"/>
      <c r="BW1281" s="291"/>
      <c r="BX1281" s="291"/>
      <c r="BY1281" s="291"/>
      <c r="BZ1281" s="291"/>
      <c r="CA1281" s="291"/>
      <c r="CB1281" s="291"/>
      <c r="CC1281" s="291"/>
      <c r="CD1281" s="291"/>
      <c r="CE1281" s="291"/>
      <c r="CF1281" s="291"/>
      <c r="CG1281" s="291"/>
      <c r="CH1281" s="291"/>
      <c r="CI1281" s="291"/>
      <c r="CJ1281" s="291"/>
      <c r="CK1281" s="291"/>
      <c r="CL1281" s="291"/>
      <c r="CM1281" s="291"/>
      <c r="CN1281" s="291"/>
      <c r="CO1281" s="291"/>
      <c r="CP1281" s="291"/>
      <c r="CQ1281" s="291"/>
      <c r="CR1281" s="291"/>
      <c r="CS1281" s="291"/>
      <c r="CT1281" s="291"/>
      <c r="CU1281" s="291"/>
      <c r="CV1281" s="291"/>
      <c r="CW1281" s="291"/>
      <c r="CX1281" s="291"/>
      <c r="CY1281" s="291"/>
      <c r="CZ1281" s="291"/>
      <c r="DA1281" s="291"/>
      <c r="DB1281" s="291"/>
      <c r="DC1281" s="291"/>
      <c r="DD1281" s="291"/>
      <c r="DE1281" s="291"/>
      <c r="DF1281" s="291"/>
      <c r="DG1281" s="291"/>
      <c r="DH1281" s="291"/>
      <c r="DI1281" s="291"/>
      <c r="DJ1281" s="291"/>
      <c r="DK1281" s="291"/>
      <c r="DL1281" s="291"/>
      <c r="DM1281" s="291"/>
      <c r="DN1281" s="291"/>
      <c r="DO1281" s="291"/>
      <c r="DP1281" s="291"/>
      <c r="DQ1281" s="291"/>
      <c r="DR1281" s="291"/>
      <c r="DS1281" s="291"/>
      <c r="DT1281" s="291"/>
      <c r="DU1281" s="291"/>
      <c r="DV1281" s="291"/>
      <c r="DW1281" s="291"/>
      <c r="DX1281" s="291"/>
      <c r="DY1281" s="291"/>
      <c r="DZ1281" s="291"/>
      <c r="EA1281" s="291"/>
      <c r="EB1281" s="291"/>
      <c r="EC1281" s="291"/>
      <c r="ED1281" s="291"/>
      <c r="EE1281" s="291"/>
      <c r="EF1281" s="291"/>
      <c r="EG1281" s="291"/>
      <c r="EH1281" s="291"/>
      <c r="EI1281" s="291"/>
      <c r="EJ1281" s="291"/>
      <c r="EK1281" s="291"/>
      <c r="EL1281" s="291"/>
      <c r="EM1281" s="291"/>
      <c r="EN1281" s="291"/>
      <c r="EO1281" s="291"/>
      <c r="EP1281" s="291"/>
      <c r="EQ1281" s="291"/>
      <c r="ER1281" s="291"/>
      <c r="ES1281" s="291"/>
      <c r="ET1281" s="291"/>
      <c r="EU1281" s="291"/>
      <c r="EV1281" s="291"/>
      <c r="EW1281" s="291"/>
      <c r="EX1281" s="291"/>
      <c r="EY1281" s="291"/>
      <c r="EZ1281" s="291"/>
      <c r="FA1281" s="291"/>
    </row>
    <row r="1282" spans="1:157" s="292" customFormat="1" ht="20.25" customHeight="1">
      <c r="A1282" s="291"/>
      <c r="H1282" s="437"/>
      <c r="I1282" s="437"/>
      <c r="J1282" s="437"/>
      <c r="K1282" s="437"/>
      <c r="N1282" s="438"/>
      <c r="O1282" s="291"/>
      <c r="P1282" s="291"/>
      <c r="Q1282" s="291"/>
      <c r="R1282" s="291"/>
      <c r="S1282" s="291"/>
      <c r="T1282" s="291"/>
      <c r="U1282" s="291"/>
      <c r="V1282" s="291"/>
      <c r="W1282" s="291"/>
      <c r="X1282" s="291"/>
      <c r="Y1282" s="291"/>
      <c r="Z1282" s="291"/>
      <c r="AA1282" s="291"/>
      <c r="AB1282" s="291"/>
      <c r="AC1282" s="291"/>
      <c r="AD1282" s="291"/>
      <c r="AE1282" s="291"/>
      <c r="AF1282" s="291"/>
      <c r="AG1282" s="291"/>
      <c r="AH1282" s="291"/>
      <c r="AI1282" s="291"/>
      <c r="AJ1282" s="291"/>
      <c r="AK1282" s="291"/>
      <c r="AL1282" s="291"/>
      <c r="AM1282" s="291"/>
      <c r="AN1282" s="291"/>
      <c r="AO1282" s="291"/>
      <c r="AP1282" s="291"/>
      <c r="AQ1282" s="291"/>
      <c r="AR1282" s="291"/>
      <c r="AS1282" s="291"/>
      <c r="AT1282" s="291"/>
      <c r="AU1282" s="291"/>
      <c r="AV1282" s="291"/>
      <c r="AW1282" s="291"/>
      <c r="AX1282" s="291"/>
      <c r="AY1282" s="291"/>
      <c r="AZ1282" s="291"/>
      <c r="BA1282" s="291"/>
      <c r="BB1282" s="291"/>
      <c r="BC1282" s="291"/>
      <c r="BD1282" s="291"/>
      <c r="BE1282" s="291"/>
      <c r="BF1282" s="291"/>
      <c r="BG1282" s="291"/>
      <c r="BH1282" s="291"/>
      <c r="BI1282" s="291"/>
      <c r="BJ1282" s="291"/>
      <c r="BK1282" s="291"/>
      <c r="BL1282" s="291"/>
      <c r="BM1282" s="291"/>
      <c r="BN1282" s="291"/>
      <c r="BO1282" s="291"/>
      <c r="BP1282" s="291"/>
      <c r="BQ1282" s="291"/>
      <c r="BR1282" s="291"/>
      <c r="BS1282" s="291"/>
      <c r="BT1282" s="291"/>
      <c r="BU1282" s="291"/>
      <c r="BV1282" s="291"/>
      <c r="BW1282" s="291"/>
      <c r="BX1282" s="291"/>
      <c r="BY1282" s="291"/>
      <c r="BZ1282" s="291"/>
      <c r="CA1282" s="291"/>
      <c r="CB1282" s="291"/>
      <c r="CC1282" s="291"/>
      <c r="CD1282" s="291"/>
      <c r="CE1282" s="291"/>
      <c r="CF1282" s="291"/>
      <c r="CG1282" s="291"/>
      <c r="CH1282" s="291"/>
      <c r="CI1282" s="291"/>
      <c r="CJ1282" s="291"/>
      <c r="CK1282" s="291"/>
      <c r="CL1282" s="291"/>
      <c r="CM1282" s="291"/>
      <c r="CN1282" s="291"/>
      <c r="CO1282" s="291"/>
      <c r="CP1282" s="291"/>
      <c r="CQ1282" s="291"/>
      <c r="CR1282" s="291"/>
      <c r="CS1282" s="291"/>
      <c r="CT1282" s="291"/>
      <c r="CU1282" s="291"/>
      <c r="CV1282" s="291"/>
      <c r="CW1282" s="291"/>
      <c r="CX1282" s="291"/>
      <c r="CY1282" s="291"/>
      <c r="CZ1282" s="291"/>
      <c r="DA1282" s="291"/>
      <c r="DB1282" s="291"/>
      <c r="DC1282" s="291"/>
      <c r="DD1282" s="291"/>
      <c r="DE1282" s="291"/>
      <c r="DF1282" s="291"/>
      <c r="DG1282" s="291"/>
      <c r="DH1282" s="291"/>
      <c r="DI1282" s="291"/>
      <c r="DJ1282" s="291"/>
      <c r="DK1282" s="291"/>
      <c r="DL1282" s="291"/>
      <c r="DM1282" s="291"/>
      <c r="DN1282" s="291"/>
      <c r="DO1282" s="291"/>
      <c r="DP1282" s="291"/>
      <c r="DQ1282" s="291"/>
      <c r="DR1282" s="291"/>
      <c r="DS1282" s="291"/>
      <c r="DT1282" s="291"/>
      <c r="DU1282" s="291"/>
      <c r="DV1282" s="291"/>
      <c r="DW1282" s="291"/>
      <c r="DX1282" s="291"/>
      <c r="DY1282" s="291"/>
      <c r="DZ1282" s="291"/>
      <c r="EA1282" s="291"/>
      <c r="EB1282" s="291"/>
      <c r="EC1282" s="291"/>
      <c r="ED1282" s="291"/>
      <c r="EE1282" s="291"/>
      <c r="EF1282" s="291"/>
      <c r="EG1282" s="291"/>
      <c r="EH1282" s="291"/>
      <c r="EI1282" s="291"/>
      <c r="EJ1282" s="291"/>
      <c r="EK1282" s="291"/>
      <c r="EL1282" s="291"/>
      <c r="EM1282" s="291"/>
      <c r="EN1282" s="291"/>
      <c r="EO1282" s="291"/>
      <c r="EP1282" s="291"/>
      <c r="EQ1282" s="291"/>
      <c r="ER1282" s="291"/>
      <c r="ES1282" s="291"/>
      <c r="ET1282" s="291"/>
      <c r="EU1282" s="291"/>
      <c r="EV1282" s="291"/>
      <c r="EW1282" s="291"/>
      <c r="EX1282" s="291"/>
      <c r="EY1282" s="291"/>
      <c r="EZ1282" s="291"/>
      <c r="FA1282" s="291"/>
    </row>
    <row r="1283" spans="1:157" s="292" customFormat="1" ht="20.25" customHeight="1">
      <c r="A1283" s="291"/>
      <c r="H1283" s="437"/>
      <c r="I1283" s="437"/>
      <c r="J1283" s="437"/>
      <c r="K1283" s="437"/>
      <c r="N1283" s="438"/>
      <c r="O1283" s="291"/>
      <c r="P1283" s="291"/>
      <c r="Q1283" s="291"/>
      <c r="R1283" s="291"/>
      <c r="S1283" s="291"/>
      <c r="T1283" s="291"/>
      <c r="U1283" s="291"/>
      <c r="V1283" s="291"/>
      <c r="W1283" s="291"/>
      <c r="X1283" s="291"/>
      <c r="Y1283" s="291"/>
      <c r="Z1283" s="291"/>
      <c r="AA1283" s="291"/>
      <c r="AB1283" s="291"/>
      <c r="AC1283" s="291"/>
      <c r="AD1283" s="291"/>
      <c r="AE1283" s="291"/>
      <c r="AF1283" s="291"/>
      <c r="AG1283" s="291"/>
      <c r="AH1283" s="291"/>
      <c r="AI1283" s="291"/>
      <c r="AJ1283" s="291"/>
      <c r="AK1283" s="291"/>
      <c r="AL1283" s="291"/>
      <c r="AM1283" s="291"/>
      <c r="AN1283" s="291"/>
      <c r="AO1283" s="291"/>
      <c r="AP1283" s="291"/>
      <c r="AQ1283" s="291"/>
      <c r="AR1283" s="291"/>
      <c r="AS1283" s="291"/>
      <c r="AT1283" s="291"/>
      <c r="AU1283" s="291"/>
      <c r="AV1283" s="291"/>
      <c r="AW1283" s="291"/>
      <c r="AX1283" s="291"/>
      <c r="AY1283" s="291"/>
      <c r="AZ1283" s="291"/>
      <c r="BA1283" s="291"/>
      <c r="BB1283" s="291"/>
      <c r="BC1283" s="291"/>
      <c r="BD1283" s="291"/>
      <c r="BE1283" s="291"/>
      <c r="BF1283" s="291"/>
      <c r="BG1283" s="291"/>
      <c r="BH1283" s="291"/>
      <c r="BI1283" s="291"/>
      <c r="BJ1283" s="291"/>
      <c r="BK1283" s="291"/>
      <c r="BL1283" s="291"/>
      <c r="BM1283" s="291"/>
      <c r="BN1283" s="291"/>
      <c r="BO1283" s="291"/>
      <c r="BP1283" s="291"/>
      <c r="BQ1283" s="291"/>
      <c r="BR1283" s="291"/>
      <c r="BS1283" s="291"/>
      <c r="BT1283" s="291"/>
      <c r="BU1283" s="291"/>
      <c r="BV1283" s="291"/>
      <c r="BW1283" s="291"/>
      <c r="BX1283" s="291"/>
      <c r="BY1283" s="291"/>
      <c r="BZ1283" s="291"/>
      <c r="CA1283" s="291"/>
      <c r="CB1283" s="291"/>
      <c r="CC1283" s="291"/>
      <c r="CD1283" s="291"/>
      <c r="CE1283" s="291"/>
      <c r="CF1283" s="291"/>
      <c r="CG1283" s="291"/>
      <c r="CH1283" s="291"/>
      <c r="CI1283" s="291"/>
      <c r="CJ1283" s="291"/>
      <c r="CK1283" s="291"/>
      <c r="CL1283" s="291"/>
      <c r="CM1283" s="291"/>
      <c r="CN1283" s="291"/>
      <c r="CO1283" s="291"/>
      <c r="CP1283" s="291"/>
      <c r="CQ1283" s="291"/>
      <c r="CR1283" s="291"/>
      <c r="CS1283" s="291"/>
      <c r="CT1283" s="291"/>
      <c r="CU1283" s="291"/>
      <c r="CV1283" s="291"/>
      <c r="CW1283" s="291"/>
      <c r="CX1283" s="291"/>
      <c r="CY1283" s="291"/>
      <c r="CZ1283" s="291"/>
      <c r="DA1283" s="291"/>
      <c r="DB1283" s="291"/>
      <c r="DC1283" s="291"/>
      <c r="DD1283" s="291"/>
      <c r="DE1283" s="291"/>
      <c r="DF1283" s="291"/>
      <c r="DG1283" s="291"/>
      <c r="DH1283" s="291"/>
      <c r="DI1283" s="291"/>
      <c r="DJ1283" s="291"/>
      <c r="DK1283" s="291"/>
      <c r="DL1283" s="291"/>
      <c r="DM1283" s="291"/>
      <c r="DN1283" s="291"/>
      <c r="DO1283" s="291"/>
      <c r="DP1283" s="291"/>
      <c r="DQ1283" s="291"/>
      <c r="DR1283" s="291"/>
      <c r="DS1283" s="291"/>
      <c r="DT1283" s="291"/>
      <c r="DU1283" s="291"/>
      <c r="DV1283" s="291"/>
      <c r="DW1283" s="291"/>
      <c r="DX1283" s="291"/>
      <c r="DY1283" s="291"/>
      <c r="DZ1283" s="291"/>
      <c r="EA1283" s="291"/>
      <c r="EB1283" s="291"/>
      <c r="EC1283" s="291"/>
      <c r="ED1283" s="291"/>
      <c r="EE1283" s="291"/>
      <c r="EF1283" s="291"/>
      <c r="EG1283" s="291"/>
      <c r="EH1283" s="291"/>
      <c r="EI1283" s="291"/>
      <c r="EJ1283" s="291"/>
      <c r="EK1283" s="291"/>
      <c r="EL1283" s="291"/>
      <c r="EM1283" s="291"/>
      <c r="EN1283" s="291"/>
      <c r="EO1283" s="291"/>
      <c r="EP1283" s="291"/>
      <c r="EQ1283" s="291"/>
      <c r="ER1283" s="291"/>
      <c r="ES1283" s="291"/>
      <c r="ET1283" s="291"/>
      <c r="EU1283" s="291"/>
      <c r="EV1283" s="291"/>
      <c r="EW1283" s="291"/>
      <c r="EX1283" s="291"/>
      <c r="EY1283" s="291"/>
      <c r="EZ1283" s="291"/>
      <c r="FA1283" s="291"/>
    </row>
    <row r="1284" spans="1:157" s="292" customFormat="1" ht="20.25" customHeight="1">
      <c r="A1284" s="291"/>
      <c r="H1284" s="437"/>
      <c r="I1284" s="437"/>
      <c r="J1284" s="437"/>
      <c r="K1284" s="437"/>
      <c r="N1284" s="438"/>
      <c r="O1284" s="291"/>
      <c r="P1284" s="291"/>
      <c r="Q1284" s="291"/>
      <c r="R1284" s="291"/>
      <c r="S1284" s="291"/>
      <c r="T1284" s="291"/>
      <c r="U1284" s="291"/>
      <c r="V1284" s="291"/>
      <c r="W1284" s="291"/>
      <c r="X1284" s="291"/>
      <c r="Y1284" s="291"/>
      <c r="Z1284" s="291"/>
      <c r="AA1284" s="291"/>
      <c r="AB1284" s="291"/>
      <c r="AC1284" s="291"/>
      <c r="AD1284" s="291"/>
      <c r="AE1284" s="291"/>
      <c r="AF1284" s="291"/>
      <c r="AG1284" s="291"/>
      <c r="AH1284" s="291"/>
      <c r="AI1284" s="291"/>
      <c r="AJ1284" s="291"/>
      <c r="AK1284" s="291"/>
      <c r="AL1284" s="291"/>
      <c r="AM1284" s="291"/>
      <c r="AN1284" s="291"/>
      <c r="AO1284" s="291"/>
      <c r="AP1284" s="291"/>
      <c r="AQ1284" s="291"/>
      <c r="AR1284" s="291"/>
      <c r="AS1284" s="291"/>
      <c r="AT1284" s="291"/>
      <c r="AU1284" s="291"/>
      <c r="AV1284" s="291"/>
      <c r="AW1284" s="291"/>
      <c r="AX1284" s="291"/>
      <c r="AY1284" s="291"/>
      <c r="AZ1284" s="291"/>
      <c r="BA1284" s="291"/>
      <c r="BB1284" s="291"/>
      <c r="BC1284" s="291"/>
      <c r="BD1284" s="291"/>
      <c r="BE1284" s="291"/>
      <c r="BF1284" s="291"/>
      <c r="BG1284" s="291"/>
      <c r="BH1284" s="291"/>
      <c r="BI1284" s="291"/>
      <c r="BJ1284" s="291"/>
      <c r="BK1284" s="291"/>
      <c r="BL1284" s="291"/>
      <c r="BM1284" s="291"/>
      <c r="BN1284" s="291"/>
      <c r="BO1284" s="291"/>
      <c r="BP1284" s="291"/>
      <c r="BQ1284" s="291"/>
      <c r="BR1284" s="291"/>
      <c r="BS1284" s="291"/>
      <c r="BT1284" s="291"/>
      <c r="BU1284" s="291"/>
      <c r="BV1284" s="291"/>
      <c r="BW1284" s="291"/>
      <c r="BX1284" s="291"/>
      <c r="BY1284" s="291"/>
      <c r="BZ1284" s="291"/>
      <c r="CA1284" s="291"/>
      <c r="CB1284" s="291"/>
      <c r="CC1284" s="291"/>
      <c r="CD1284" s="291"/>
      <c r="CE1284" s="291"/>
      <c r="CF1284" s="291"/>
      <c r="CG1284" s="291"/>
      <c r="CH1284" s="291"/>
      <c r="CI1284" s="291"/>
      <c r="CJ1284" s="291"/>
      <c r="CK1284" s="291"/>
      <c r="CL1284" s="291"/>
      <c r="CM1284" s="291"/>
      <c r="CN1284" s="291"/>
      <c r="CO1284" s="291"/>
      <c r="CP1284" s="291"/>
      <c r="CQ1284" s="291"/>
      <c r="CR1284" s="291"/>
      <c r="CS1284" s="291"/>
      <c r="CT1284" s="291"/>
      <c r="CU1284" s="291"/>
      <c r="CV1284" s="291"/>
      <c r="CW1284" s="291"/>
      <c r="CX1284" s="291"/>
      <c r="CY1284" s="291"/>
      <c r="CZ1284" s="291"/>
      <c r="DA1284" s="291"/>
      <c r="DB1284" s="291"/>
      <c r="DC1284" s="291"/>
      <c r="DD1284" s="291"/>
      <c r="DE1284" s="291"/>
      <c r="DF1284" s="291"/>
      <c r="DG1284" s="291"/>
      <c r="DH1284" s="291"/>
      <c r="DI1284" s="291"/>
      <c r="DJ1284" s="291"/>
      <c r="DK1284" s="291"/>
      <c r="DL1284" s="291"/>
      <c r="DM1284" s="291"/>
      <c r="DN1284" s="291"/>
      <c r="DO1284" s="291"/>
      <c r="DP1284" s="291"/>
      <c r="DQ1284" s="291"/>
      <c r="DR1284" s="291"/>
      <c r="DS1284" s="291"/>
      <c r="DT1284" s="291"/>
      <c r="DU1284" s="291"/>
      <c r="DV1284" s="291"/>
      <c r="DW1284" s="291"/>
      <c r="DX1284" s="291"/>
      <c r="DY1284" s="291"/>
      <c r="DZ1284" s="291"/>
      <c r="EA1284" s="291"/>
      <c r="EB1284" s="291"/>
      <c r="EC1284" s="291"/>
      <c r="ED1284" s="291"/>
      <c r="EE1284" s="291"/>
      <c r="EF1284" s="291"/>
      <c r="EG1284" s="291"/>
      <c r="EH1284" s="291"/>
      <c r="EI1284" s="291"/>
      <c r="EJ1284" s="291"/>
      <c r="EK1284" s="291"/>
      <c r="EL1284" s="291"/>
      <c r="EM1284" s="291"/>
      <c r="EN1284" s="291"/>
      <c r="EO1284" s="291"/>
      <c r="EP1284" s="291"/>
      <c r="EQ1284" s="291"/>
      <c r="ER1284" s="291"/>
      <c r="ES1284" s="291"/>
      <c r="ET1284" s="291"/>
      <c r="EU1284" s="291"/>
      <c r="EV1284" s="291"/>
      <c r="EW1284" s="291"/>
      <c r="EX1284" s="291"/>
      <c r="EY1284" s="291"/>
      <c r="EZ1284" s="291"/>
      <c r="FA1284" s="291"/>
    </row>
    <row r="1285" spans="1:157" s="292" customFormat="1" ht="20.25" customHeight="1">
      <c r="A1285" s="291"/>
      <c r="H1285" s="437"/>
      <c r="I1285" s="437"/>
      <c r="J1285" s="437"/>
      <c r="K1285" s="437"/>
      <c r="N1285" s="438"/>
      <c r="O1285" s="291"/>
      <c r="P1285" s="291"/>
      <c r="Q1285" s="291"/>
      <c r="R1285" s="291"/>
      <c r="S1285" s="291"/>
      <c r="T1285" s="291"/>
      <c r="U1285" s="291"/>
      <c r="V1285" s="291"/>
      <c r="W1285" s="291"/>
      <c r="X1285" s="291"/>
      <c r="Y1285" s="291"/>
      <c r="Z1285" s="291"/>
      <c r="AA1285" s="291"/>
      <c r="AB1285" s="291"/>
      <c r="AC1285" s="291"/>
      <c r="AD1285" s="291"/>
      <c r="AE1285" s="291"/>
      <c r="AF1285" s="291"/>
      <c r="AG1285" s="291"/>
      <c r="AH1285" s="291"/>
      <c r="AI1285" s="291"/>
      <c r="AJ1285" s="291"/>
      <c r="AK1285" s="291"/>
      <c r="AL1285" s="291"/>
      <c r="AM1285" s="291"/>
      <c r="AN1285" s="291"/>
      <c r="AO1285" s="291"/>
      <c r="AP1285" s="291"/>
      <c r="AQ1285" s="291"/>
      <c r="AR1285" s="291"/>
      <c r="AS1285" s="291"/>
      <c r="AT1285" s="291"/>
      <c r="AU1285" s="291"/>
      <c r="AV1285" s="291"/>
      <c r="AW1285" s="291"/>
      <c r="AX1285" s="291"/>
      <c r="AY1285" s="291"/>
      <c r="AZ1285" s="291"/>
      <c r="BA1285" s="291"/>
      <c r="BB1285" s="291"/>
      <c r="BC1285" s="291"/>
      <c r="BD1285" s="291"/>
      <c r="BE1285" s="291"/>
      <c r="BF1285" s="291"/>
      <c r="BG1285" s="291"/>
      <c r="BH1285" s="291"/>
      <c r="BI1285" s="291"/>
      <c r="BJ1285" s="291"/>
      <c r="BK1285" s="291"/>
      <c r="BL1285" s="291"/>
      <c r="BM1285" s="291"/>
      <c r="BN1285" s="291"/>
      <c r="BO1285" s="291"/>
      <c r="BP1285" s="291"/>
      <c r="BQ1285" s="291"/>
      <c r="BR1285" s="291"/>
      <c r="BS1285" s="291"/>
      <c r="BT1285" s="291"/>
      <c r="BU1285" s="291"/>
      <c r="BV1285" s="291"/>
      <c r="BW1285" s="291"/>
      <c r="BX1285" s="291"/>
      <c r="BY1285" s="291"/>
      <c r="BZ1285" s="291"/>
      <c r="CA1285" s="291"/>
      <c r="CB1285" s="291"/>
      <c r="CC1285" s="291"/>
      <c r="CD1285" s="291"/>
      <c r="CE1285" s="291"/>
      <c r="CF1285" s="291"/>
      <c r="CG1285" s="291"/>
      <c r="CH1285" s="291"/>
      <c r="CI1285" s="291"/>
      <c r="CJ1285" s="291"/>
      <c r="CK1285" s="291"/>
      <c r="CL1285" s="291"/>
      <c r="CM1285" s="291"/>
      <c r="CN1285" s="291"/>
      <c r="CO1285" s="291"/>
      <c r="CP1285" s="291"/>
      <c r="CQ1285" s="291"/>
      <c r="CR1285" s="291"/>
      <c r="CS1285" s="291"/>
      <c r="CT1285" s="291"/>
      <c r="CU1285" s="291"/>
      <c r="CV1285" s="291"/>
      <c r="CW1285" s="291"/>
      <c r="CX1285" s="291"/>
      <c r="CY1285" s="291"/>
      <c r="CZ1285" s="291"/>
      <c r="DA1285" s="291"/>
      <c r="DB1285" s="291"/>
      <c r="DC1285" s="291"/>
      <c r="DD1285" s="291"/>
      <c r="DE1285" s="291"/>
      <c r="DF1285" s="291"/>
      <c r="DG1285" s="291"/>
      <c r="DH1285" s="291"/>
      <c r="DI1285" s="291"/>
      <c r="DJ1285" s="291"/>
      <c r="DK1285" s="291"/>
      <c r="DL1285" s="291"/>
      <c r="DM1285" s="291"/>
      <c r="DN1285" s="291"/>
      <c r="DO1285" s="291"/>
      <c r="DP1285" s="291"/>
      <c r="DQ1285" s="291"/>
      <c r="DR1285" s="291"/>
      <c r="DS1285" s="291"/>
      <c r="DT1285" s="291"/>
      <c r="DU1285" s="291"/>
      <c r="DV1285" s="291"/>
      <c r="DW1285" s="291"/>
      <c r="DX1285" s="291"/>
      <c r="DY1285" s="291"/>
      <c r="DZ1285" s="291"/>
      <c r="EA1285" s="291"/>
      <c r="EB1285" s="291"/>
      <c r="EC1285" s="291"/>
      <c r="ED1285" s="291"/>
      <c r="EE1285" s="291"/>
      <c r="EF1285" s="291"/>
      <c r="EG1285" s="291"/>
      <c r="EH1285" s="291"/>
      <c r="EI1285" s="291"/>
      <c r="EJ1285" s="291"/>
      <c r="EK1285" s="291"/>
      <c r="EL1285" s="291"/>
      <c r="EM1285" s="291"/>
      <c r="EN1285" s="291"/>
      <c r="EO1285" s="291"/>
      <c r="EP1285" s="291"/>
      <c r="EQ1285" s="291"/>
      <c r="ER1285" s="291"/>
      <c r="ES1285" s="291"/>
      <c r="ET1285" s="291"/>
      <c r="EU1285" s="291"/>
      <c r="EV1285" s="291"/>
      <c r="EW1285" s="291"/>
      <c r="EX1285" s="291"/>
      <c r="EY1285" s="291"/>
      <c r="EZ1285" s="291"/>
      <c r="FA1285" s="291"/>
    </row>
    <row r="1286" spans="1:157" s="292" customFormat="1" ht="20.25" customHeight="1">
      <c r="A1286" s="291"/>
      <c r="H1286" s="437"/>
      <c r="I1286" s="437"/>
      <c r="J1286" s="437"/>
      <c r="K1286" s="437"/>
      <c r="N1286" s="438"/>
      <c r="O1286" s="291"/>
      <c r="P1286" s="291"/>
      <c r="Q1286" s="291"/>
      <c r="R1286" s="291"/>
      <c r="S1286" s="291"/>
      <c r="T1286" s="291"/>
      <c r="U1286" s="291"/>
      <c r="V1286" s="291"/>
      <c r="W1286" s="291"/>
      <c r="X1286" s="291"/>
      <c r="Y1286" s="291"/>
      <c r="Z1286" s="291"/>
      <c r="AA1286" s="291"/>
      <c r="AB1286" s="291"/>
      <c r="AC1286" s="291"/>
      <c r="AD1286" s="291"/>
      <c r="AE1286" s="291"/>
      <c r="AF1286" s="291"/>
      <c r="AG1286" s="291"/>
      <c r="AH1286" s="291"/>
      <c r="AI1286" s="291"/>
      <c r="AJ1286" s="291"/>
      <c r="AK1286" s="291"/>
      <c r="AL1286" s="291"/>
      <c r="AM1286" s="291"/>
      <c r="AN1286" s="291"/>
      <c r="AO1286" s="291"/>
      <c r="AP1286" s="291"/>
      <c r="AQ1286" s="291"/>
      <c r="AR1286" s="291"/>
      <c r="AS1286" s="291"/>
      <c r="AT1286" s="291"/>
      <c r="AU1286" s="291"/>
      <c r="AV1286" s="291"/>
      <c r="AW1286" s="291"/>
      <c r="AX1286" s="291"/>
      <c r="AY1286" s="291"/>
      <c r="AZ1286" s="291"/>
      <c r="BA1286" s="291"/>
      <c r="BB1286" s="291"/>
      <c r="BC1286" s="291"/>
      <c r="BD1286" s="291"/>
      <c r="BE1286" s="291"/>
      <c r="BF1286" s="291"/>
      <c r="BG1286" s="291"/>
      <c r="BH1286" s="291"/>
      <c r="BI1286" s="291"/>
      <c r="BJ1286" s="291"/>
      <c r="BK1286" s="291"/>
      <c r="BL1286" s="291"/>
      <c r="BM1286" s="291"/>
      <c r="BN1286" s="291"/>
      <c r="BO1286" s="291"/>
      <c r="BP1286" s="291"/>
      <c r="BQ1286" s="291"/>
      <c r="BR1286" s="291"/>
      <c r="BS1286" s="291"/>
      <c r="BT1286" s="291"/>
      <c r="BU1286" s="291"/>
      <c r="BV1286" s="291"/>
      <c r="BW1286" s="291"/>
      <c r="BX1286" s="291"/>
      <c r="BY1286" s="291"/>
      <c r="BZ1286" s="291"/>
      <c r="CA1286" s="291"/>
      <c r="CB1286" s="291"/>
      <c r="CC1286" s="291"/>
      <c r="CD1286" s="291"/>
      <c r="CE1286" s="291"/>
      <c r="CF1286" s="291"/>
      <c r="CG1286" s="291"/>
      <c r="CH1286" s="291"/>
      <c r="CI1286" s="291"/>
      <c r="CJ1286" s="291"/>
      <c r="CK1286" s="291"/>
      <c r="CL1286" s="291"/>
      <c r="CM1286" s="291"/>
      <c r="CN1286" s="291"/>
      <c r="CO1286" s="291"/>
      <c r="CP1286" s="291"/>
      <c r="CQ1286" s="291"/>
      <c r="CR1286" s="291"/>
      <c r="CS1286" s="291"/>
      <c r="CT1286" s="291"/>
      <c r="CU1286" s="291"/>
      <c r="CV1286" s="291"/>
      <c r="CW1286" s="291"/>
      <c r="CX1286" s="291"/>
      <c r="CY1286" s="291"/>
      <c r="CZ1286" s="291"/>
      <c r="DA1286" s="291"/>
      <c r="DB1286" s="291"/>
      <c r="DC1286" s="291"/>
      <c r="DD1286" s="291"/>
      <c r="DE1286" s="291"/>
      <c r="DF1286" s="291"/>
      <c r="DG1286" s="291"/>
      <c r="DH1286" s="291"/>
      <c r="DI1286" s="291"/>
      <c r="DJ1286" s="291"/>
      <c r="DK1286" s="291"/>
      <c r="DL1286" s="291"/>
      <c r="DM1286" s="291"/>
      <c r="DN1286" s="291"/>
      <c r="DO1286" s="291"/>
      <c r="DP1286" s="291"/>
      <c r="DQ1286" s="291"/>
      <c r="DR1286" s="291"/>
      <c r="DS1286" s="291"/>
      <c r="DT1286" s="291"/>
      <c r="DU1286" s="291"/>
      <c r="DV1286" s="291"/>
      <c r="DW1286" s="291"/>
      <c r="DX1286" s="291"/>
      <c r="DY1286" s="291"/>
      <c r="DZ1286" s="291"/>
      <c r="EA1286" s="291"/>
      <c r="EB1286" s="291"/>
      <c r="EC1286" s="291"/>
      <c r="ED1286" s="291"/>
      <c r="EE1286" s="291"/>
      <c r="EF1286" s="291"/>
      <c r="EG1286" s="291"/>
      <c r="EH1286" s="291"/>
      <c r="EI1286" s="291"/>
      <c r="EJ1286" s="291"/>
      <c r="EK1286" s="291"/>
      <c r="EL1286" s="291"/>
      <c r="EM1286" s="291"/>
      <c r="EN1286" s="291"/>
      <c r="EO1286" s="291"/>
      <c r="EP1286" s="291"/>
      <c r="EQ1286" s="291"/>
      <c r="ER1286" s="291"/>
      <c r="ES1286" s="291"/>
      <c r="ET1286" s="291"/>
      <c r="EU1286" s="291"/>
      <c r="EV1286" s="291"/>
      <c r="EW1286" s="291"/>
      <c r="EX1286" s="291"/>
      <c r="EY1286" s="291"/>
      <c r="EZ1286" s="291"/>
      <c r="FA1286" s="291"/>
    </row>
    <row r="1287" spans="1:157" s="292" customFormat="1" ht="20.25" customHeight="1">
      <c r="A1287" s="291"/>
      <c r="H1287" s="437"/>
      <c r="I1287" s="437"/>
      <c r="J1287" s="437"/>
      <c r="K1287" s="437"/>
      <c r="N1287" s="438"/>
      <c r="O1287" s="291"/>
      <c r="P1287" s="291"/>
      <c r="Q1287" s="291"/>
      <c r="R1287" s="291"/>
      <c r="S1287" s="291"/>
      <c r="T1287" s="291"/>
      <c r="U1287" s="291"/>
      <c r="V1287" s="291"/>
      <c r="W1287" s="291"/>
      <c r="X1287" s="291"/>
      <c r="Y1287" s="291"/>
      <c r="Z1287" s="291"/>
      <c r="AA1287" s="291"/>
      <c r="AB1287" s="291"/>
      <c r="AC1287" s="291"/>
      <c r="AD1287" s="291"/>
      <c r="AE1287" s="291"/>
      <c r="AF1287" s="291"/>
      <c r="AG1287" s="291"/>
      <c r="AH1287" s="291"/>
      <c r="AI1287" s="291"/>
      <c r="AJ1287" s="291"/>
      <c r="AK1287" s="291"/>
      <c r="AL1287" s="291"/>
      <c r="AM1287" s="291"/>
      <c r="AN1287" s="291"/>
      <c r="AO1287" s="291"/>
      <c r="AP1287" s="291"/>
      <c r="AQ1287" s="291"/>
      <c r="AR1287" s="291"/>
      <c r="AS1287" s="291"/>
      <c r="AT1287" s="291"/>
      <c r="AU1287" s="291"/>
      <c r="AV1287" s="291"/>
      <c r="AW1287" s="291"/>
      <c r="AX1287" s="291"/>
      <c r="AY1287" s="291"/>
      <c r="AZ1287" s="291"/>
      <c r="BA1287" s="291"/>
      <c r="BB1287" s="291"/>
      <c r="BC1287" s="291"/>
      <c r="BD1287" s="291"/>
      <c r="BE1287" s="291"/>
      <c r="BF1287" s="291"/>
      <c r="BG1287" s="291"/>
      <c r="BH1287" s="291"/>
      <c r="BI1287" s="291"/>
      <c r="BJ1287" s="291"/>
      <c r="BK1287" s="291"/>
      <c r="BL1287" s="291"/>
      <c r="BM1287" s="291"/>
      <c r="BN1287" s="291"/>
      <c r="BO1287" s="291"/>
      <c r="BP1287" s="291"/>
      <c r="BQ1287" s="291"/>
      <c r="BR1287" s="291"/>
      <c r="BS1287" s="291"/>
      <c r="BT1287" s="291"/>
      <c r="BU1287" s="291"/>
      <c r="BV1287" s="291"/>
      <c r="BW1287" s="291"/>
      <c r="BX1287" s="291"/>
      <c r="BY1287" s="291"/>
      <c r="BZ1287" s="291"/>
      <c r="CA1287" s="291"/>
      <c r="CB1287" s="291"/>
      <c r="CC1287" s="291"/>
      <c r="CD1287" s="291"/>
      <c r="CE1287" s="291"/>
      <c r="CF1287" s="291"/>
      <c r="CG1287" s="291"/>
      <c r="CH1287" s="291"/>
      <c r="CI1287" s="291"/>
      <c r="CJ1287" s="291"/>
      <c r="CK1287" s="291"/>
      <c r="CL1287" s="291"/>
      <c r="CM1287" s="291"/>
      <c r="CN1287" s="291"/>
      <c r="CO1287" s="291"/>
      <c r="CP1287" s="291"/>
      <c r="CQ1287" s="291"/>
      <c r="CR1287" s="291"/>
      <c r="CS1287" s="291"/>
      <c r="CT1287" s="291"/>
      <c r="CU1287" s="291"/>
      <c r="CV1287" s="291"/>
      <c r="CW1287" s="291"/>
      <c r="CX1287" s="291"/>
      <c r="CY1287" s="291"/>
      <c r="CZ1287" s="291"/>
      <c r="DA1287" s="291"/>
      <c r="DB1287" s="291"/>
      <c r="DC1287" s="291"/>
      <c r="DD1287" s="291"/>
      <c r="DE1287" s="291"/>
      <c r="DF1287" s="291"/>
      <c r="DG1287" s="291"/>
      <c r="DH1287" s="291"/>
      <c r="DI1287" s="291"/>
      <c r="DJ1287" s="291"/>
      <c r="DK1287" s="291"/>
      <c r="DL1287" s="291"/>
      <c r="DM1287" s="291"/>
      <c r="DN1287" s="291"/>
      <c r="DO1287" s="291"/>
      <c r="DP1287" s="291"/>
      <c r="DQ1287" s="291"/>
      <c r="DR1287" s="291"/>
      <c r="DS1287" s="291"/>
      <c r="DT1287" s="291"/>
      <c r="DU1287" s="291"/>
      <c r="DV1287" s="291"/>
      <c r="DW1287" s="291"/>
      <c r="DX1287" s="291"/>
      <c r="DY1287" s="291"/>
      <c r="DZ1287" s="291"/>
      <c r="EA1287" s="291"/>
      <c r="EB1287" s="291"/>
      <c r="EC1287" s="291"/>
      <c r="ED1287" s="291"/>
      <c r="EE1287" s="291"/>
      <c r="EF1287" s="291"/>
      <c r="EG1287" s="291"/>
      <c r="EH1287" s="291"/>
      <c r="EI1287" s="291"/>
      <c r="EJ1287" s="291"/>
      <c r="EK1287" s="291"/>
      <c r="EL1287" s="291"/>
      <c r="EM1287" s="291"/>
      <c r="EN1287" s="291"/>
      <c r="EO1287" s="291"/>
      <c r="EP1287" s="291"/>
      <c r="EQ1287" s="291"/>
      <c r="ER1287" s="291"/>
      <c r="ES1287" s="291"/>
      <c r="ET1287" s="291"/>
      <c r="EU1287" s="291"/>
      <c r="EV1287" s="291"/>
      <c r="EW1287" s="291"/>
      <c r="EX1287" s="291"/>
      <c r="EY1287" s="291"/>
      <c r="EZ1287" s="291"/>
      <c r="FA1287" s="291"/>
    </row>
    <row r="1288" spans="1:157" s="292" customFormat="1" ht="20.25" customHeight="1">
      <c r="A1288" s="291"/>
      <c r="H1288" s="437"/>
      <c r="I1288" s="437"/>
      <c r="J1288" s="437"/>
      <c r="K1288" s="437"/>
      <c r="N1288" s="438"/>
      <c r="O1288" s="291"/>
      <c r="P1288" s="291"/>
      <c r="Q1288" s="291"/>
      <c r="R1288" s="291"/>
      <c r="S1288" s="291"/>
      <c r="T1288" s="291"/>
      <c r="U1288" s="291"/>
      <c r="V1288" s="291"/>
      <c r="W1288" s="291"/>
      <c r="X1288" s="291"/>
      <c r="Y1288" s="291"/>
      <c r="Z1288" s="291"/>
      <c r="AA1288" s="291"/>
      <c r="AB1288" s="291"/>
      <c r="AC1288" s="291"/>
      <c r="AD1288" s="291"/>
      <c r="AE1288" s="291"/>
      <c r="AF1288" s="291"/>
      <c r="AG1288" s="291"/>
      <c r="AH1288" s="291"/>
      <c r="AI1288" s="291"/>
      <c r="AJ1288" s="291"/>
      <c r="AK1288" s="291"/>
      <c r="AL1288" s="291"/>
      <c r="AM1288" s="291"/>
      <c r="AN1288" s="291"/>
      <c r="AO1288" s="291"/>
      <c r="AP1288" s="291"/>
      <c r="AQ1288" s="291"/>
      <c r="AR1288" s="291"/>
      <c r="AS1288" s="291"/>
      <c r="AT1288" s="291"/>
      <c r="AU1288" s="291"/>
      <c r="AV1288" s="291"/>
      <c r="AW1288" s="291"/>
      <c r="AX1288" s="291"/>
      <c r="AY1288" s="291"/>
      <c r="AZ1288" s="291"/>
      <c r="BA1288" s="291"/>
      <c r="BB1288" s="291"/>
      <c r="BC1288" s="291"/>
      <c r="BD1288" s="291"/>
      <c r="BE1288" s="291"/>
      <c r="BF1288" s="291"/>
      <c r="BG1288" s="291"/>
      <c r="BH1288" s="291"/>
      <c r="BI1288" s="291"/>
      <c r="BJ1288" s="291"/>
      <c r="BK1288" s="291"/>
      <c r="BL1288" s="291"/>
      <c r="BM1288" s="291"/>
      <c r="BN1288" s="291"/>
      <c r="BO1288" s="291"/>
      <c r="BP1288" s="291"/>
      <c r="BQ1288" s="291"/>
      <c r="BR1288" s="291"/>
      <c r="BS1288" s="291"/>
      <c r="BT1288" s="291"/>
      <c r="BU1288" s="291"/>
      <c r="BV1288" s="291"/>
      <c r="BW1288" s="291"/>
      <c r="BX1288" s="291"/>
      <c r="BY1288" s="291"/>
      <c r="BZ1288" s="291"/>
      <c r="CA1288" s="291"/>
      <c r="CB1288" s="291"/>
      <c r="CC1288" s="291"/>
      <c r="CD1288" s="291"/>
      <c r="CE1288" s="291"/>
      <c r="CF1288" s="291"/>
      <c r="CG1288" s="291"/>
      <c r="CH1288" s="291"/>
      <c r="CI1288" s="291"/>
      <c r="CJ1288" s="291"/>
      <c r="CK1288" s="291"/>
      <c r="CL1288" s="291"/>
      <c r="CM1288" s="291"/>
      <c r="CN1288" s="291"/>
      <c r="CO1288" s="291"/>
      <c r="CP1288" s="291"/>
      <c r="CQ1288" s="291"/>
      <c r="CR1288" s="291"/>
      <c r="CS1288" s="291"/>
      <c r="CT1288" s="291"/>
      <c r="CU1288" s="291"/>
      <c r="CV1288" s="291"/>
      <c r="CW1288" s="291"/>
      <c r="CX1288" s="291"/>
      <c r="CY1288" s="291"/>
      <c r="CZ1288" s="291"/>
      <c r="DA1288" s="291"/>
      <c r="DB1288" s="291"/>
      <c r="DC1288" s="291"/>
      <c r="DD1288" s="291"/>
      <c r="DE1288" s="291"/>
      <c r="DF1288" s="291"/>
      <c r="DG1288" s="291"/>
      <c r="DH1288" s="291"/>
      <c r="DI1288" s="291"/>
      <c r="DJ1288" s="291"/>
      <c r="DK1288" s="291"/>
      <c r="DL1288" s="291"/>
      <c r="DM1288" s="291"/>
      <c r="DN1288" s="291"/>
      <c r="DO1288" s="291"/>
      <c r="DP1288" s="291"/>
      <c r="DQ1288" s="291"/>
      <c r="DR1288" s="291"/>
      <c r="DS1288" s="291"/>
      <c r="DT1288" s="291"/>
      <c r="DU1288" s="291"/>
      <c r="DV1288" s="291"/>
      <c r="DW1288" s="291"/>
      <c r="DX1288" s="291"/>
      <c r="DY1288" s="291"/>
      <c r="DZ1288" s="291"/>
      <c r="EA1288" s="291"/>
      <c r="EB1288" s="291"/>
      <c r="EC1288" s="291"/>
      <c r="ED1288" s="291"/>
      <c r="EE1288" s="291"/>
      <c r="EF1288" s="291"/>
      <c r="EG1288" s="291"/>
      <c r="EH1288" s="291"/>
      <c r="EI1288" s="291"/>
      <c r="EJ1288" s="291"/>
      <c r="EK1288" s="291"/>
      <c r="EL1288" s="291"/>
      <c r="EM1288" s="291"/>
      <c r="EN1288" s="291"/>
      <c r="EO1288" s="291"/>
      <c r="EP1288" s="291"/>
      <c r="EQ1288" s="291"/>
      <c r="ER1288" s="291"/>
      <c r="ES1288" s="291"/>
      <c r="ET1288" s="291"/>
      <c r="EU1288" s="291"/>
      <c r="EV1288" s="291"/>
      <c r="EW1288" s="291"/>
      <c r="EX1288" s="291"/>
      <c r="EY1288" s="291"/>
      <c r="EZ1288" s="291"/>
      <c r="FA1288" s="291"/>
    </row>
    <row r="1289" spans="1:157" s="292" customFormat="1" ht="20.25" customHeight="1">
      <c r="A1289" s="291"/>
      <c r="H1289" s="437"/>
      <c r="I1289" s="437"/>
      <c r="J1289" s="437"/>
      <c r="K1289" s="437"/>
      <c r="N1289" s="438"/>
      <c r="O1289" s="291"/>
      <c r="P1289" s="291"/>
      <c r="Q1289" s="291"/>
      <c r="R1289" s="291"/>
      <c r="S1289" s="291"/>
      <c r="T1289" s="291"/>
      <c r="U1289" s="291"/>
      <c r="V1289" s="291"/>
      <c r="W1289" s="291"/>
      <c r="X1289" s="291"/>
      <c r="Y1289" s="291"/>
      <c r="Z1289" s="291"/>
      <c r="AA1289" s="291"/>
      <c r="AB1289" s="291"/>
      <c r="AC1289" s="291"/>
      <c r="AD1289" s="291"/>
      <c r="AE1289" s="291"/>
      <c r="AF1289" s="291"/>
      <c r="AG1289" s="291"/>
      <c r="AH1289" s="291"/>
      <c r="AI1289" s="291"/>
      <c r="AJ1289" s="291"/>
      <c r="AK1289" s="291"/>
      <c r="AL1289" s="291"/>
      <c r="AM1289" s="291"/>
      <c r="AN1289" s="291"/>
      <c r="AO1289" s="291"/>
      <c r="AP1289" s="291"/>
      <c r="AQ1289" s="291"/>
      <c r="AR1289" s="291"/>
      <c r="AS1289" s="291"/>
      <c r="AT1289" s="291"/>
      <c r="AU1289" s="291"/>
      <c r="AV1289" s="291"/>
      <c r="AW1289" s="291"/>
      <c r="AX1289" s="291"/>
      <c r="AY1289" s="291"/>
      <c r="AZ1289" s="291"/>
      <c r="BA1289" s="291"/>
      <c r="BB1289" s="291"/>
      <c r="BC1289" s="291"/>
      <c r="BD1289" s="291"/>
      <c r="BE1289" s="291"/>
      <c r="BF1289" s="291"/>
      <c r="BG1289" s="291"/>
      <c r="BH1289" s="291"/>
      <c r="BI1289" s="291"/>
      <c r="BJ1289" s="291"/>
      <c r="BK1289" s="291"/>
      <c r="BL1289" s="291"/>
      <c r="BM1289" s="291"/>
      <c r="BN1289" s="291"/>
      <c r="BO1289" s="291"/>
      <c r="BP1289" s="291"/>
      <c r="BQ1289" s="291"/>
      <c r="BR1289" s="291"/>
      <c r="BS1289" s="291"/>
      <c r="BT1289" s="291"/>
      <c r="BU1289" s="291"/>
      <c r="BV1289" s="291"/>
      <c r="BW1289" s="291"/>
      <c r="BX1289" s="291"/>
      <c r="BY1289" s="291"/>
      <c r="BZ1289" s="291"/>
      <c r="CA1289" s="291"/>
      <c r="CB1289" s="291"/>
      <c r="CC1289" s="291"/>
      <c r="CD1289" s="291"/>
      <c r="CE1289" s="291"/>
      <c r="CF1289" s="291"/>
      <c r="CG1289" s="291"/>
      <c r="CH1289" s="291"/>
      <c r="CI1289" s="291"/>
      <c r="CJ1289" s="291"/>
      <c r="CK1289" s="291"/>
      <c r="CL1289" s="291"/>
      <c r="CM1289" s="291"/>
      <c r="CN1289" s="291"/>
      <c r="CO1289" s="291"/>
      <c r="CP1289" s="291"/>
      <c r="CQ1289" s="291"/>
      <c r="CR1289" s="291"/>
      <c r="CS1289" s="291"/>
      <c r="CT1289" s="291"/>
      <c r="CU1289" s="291"/>
      <c r="CV1289" s="291"/>
      <c r="CW1289" s="291"/>
      <c r="CX1289" s="291"/>
      <c r="CY1289" s="291"/>
      <c r="CZ1289" s="291"/>
      <c r="DA1289" s="291"/>
      <c r="DB1289" s="291"/>
      <c r="DC1289" s="291"/>
      <c r="DD1289" s="291"/>
      <c r="DE1289" s="291"/>
      <c r="DF1289" s="291"/>
      <c r="DG1289" s="291"/>
      <c r="DH1289" s="291"/>
      <c r="DI1289" s="291"/>
      <c r="DJ1289" s="291"/>
      <c r="DK1289" s="291"/>
      <c r="DL1289" s="291"/>
      <c r="DM1289" s="291"/>
      <c r="DN1289" s="291"/>
      <c r="DO1289" s="291"/>
      <c r="DP1289" s="291"/>
      <c r="DQ1289" s="291"/>
      <c r="DR1289" s="291"/>
      <c r="DS1289" s="291"/>
      <c r="DT1289" s="291"/>
      <c r="DU1289" s="291"/>
      <c r="DV1289" s="291"/>
      <c r="DW1289" s="291"/>
      <c r="DX1289" s="291"/>
      <c r="DY1289" s="291"/>
      <c r="DZ1289" s="291"/>
      <c r="EA1289" s="291"/>
      <c r="EB1289" s="291"/>
      <c r="EC1289" s="291"/>
      <c r="ED1289" s="291"/>
      <c r="EE1289" s="291"/>
      <c r="EF1289" s="291"/>
      <c r="EG1289" s="291"/>
      <c r="EH1289" s="291"/>
      <c r="EI1289" s="291"/>
      <c r="EJ1289" s="291"/>
      <c r="EK1289" s="291"/>
      <c r="EL1289" s="291"/>
      <c r="EM1289" s="291"/>
      <c r="EN1289" s="291"/>
      <c r="EO1289" s="291"/>
      <c r="EP1289" s="291"/>
      <c r="EQ1289" s="291"/>
      <c r="ER1289" s="291"/>
      <c r="ES1289" s="291"/>
      <c r="ET1289" s="291"/>
      <c r="EU1289" s="291"/>
      <c r="EV1289" s="291"/>
      <c r="EW1289" s="291"/>
      <c r="EX1289" s="291"/>
      <c r="EY1289" s="291"/>
      <c r="EZ1289" s="291"/>
      <c r="FA1289" s="291"/>
    </row>
    <row r="1290" spans="1:157" s="292" customFormat="1" ht="20.25" customHeight="1">
      <c r="A1290" s="291"/>
      <c r="H1290" s="437"/>
      <c r="I1290" s="437"/>
      <c r="J1290" s="437"/>
      <c r="K1290" s="437"/>
      <c r="N1290" s="438"/>
      <c r="O1290" s="291"/>
      <c r="P1290" s="291"/>
      <c r="Q1290" s="291"/>
      <c r="R1290" s="291"/>
      <c r="S1290" s="291"/>
      <c r="T1290" s="291"/>
      <c r="U1290" s="291"/>
      <c r="V1290" s="291"/>
      <c r="W1290" s="291"/>
      <c r="X1290" s="291"/>
      <c r="Y1290" s="291"/>
      <c r="Z1290" s="291"/>
      <c r="AA1290" s="291"/>
      <c r="AB1290" s="291"/>
      <c r="AC1290" s="291"/>
      <c r="AD1290" s="291"/>
      <c r="AE1290" s="291"/>
      <c r="AF1290" s="291"/>
      <c r="AG1290" s="291"/>
      <c r="AH1290" s="291"/>
      <c r="AI1290" s="291"/>
      <c r="AJ1290" s="291"/>
      <c r="AK1290" s="291"/>
      <c r="AL1290" s="291"/>
      <c r="AM1290" s="291"/>
      <c r="AN1290" s="291"/>
      <c r="AO1290" s="291"/>
      <c r="AP1290" s="291"/>
      <c r="AQ1290" s="291"/>
      <c r="AR1290" s="291"/>
      <c r="AS1290" s="291"/>
      <c r="AT1290" s="291"/>
      <c r="AU1290" s="291"/>
      <c r="AV1290" s="291"/>
      <c r="AW1290" s="291"/>
      <c r="AX1290" s="291"/>
      <c r="AY1290" s="291"/>
      <c r="AZ1290" s="291"/>
      <c r="BA1290" s="291"/>
      <c r="BB1290" s="291"/>
      <c r="BC1290" s="291"/>
      <c r="BD1290" s="291"/>
      <c r="BE1290" s="291"/>
      <c r="BF1290" s="291"/>
      <c r="BG1290" s="291"/>
      <c r="BH1290" s="291"/>
      <c r="BI1290" s="291"/>
      <c r="BJ1290" s="291"/>
      <c r="BK1290" s="291"/>
      <c r="BL1290" s="291"/>
      <c r="BM1290" s="291"/>
      <c r="BN1290" s="291"/>
      <c r="BO1290" s="291"/>
      <c r="BP1290" s="291"/>
      <c r="BQ1290" s="291"/>
      <c r="BR1290" s="291"/>
      <c r="BS1290" s="291"/>
      <c r="BT1290" s="291"/>
      <c r="BU1290" s="291"/>
      <c r="BV1290" s="291"/>
      <c r="BW1290" s="291"/>
      <c r="BX1290" s="291"/>
      <c r="BY1290" s="291"/>
      <c r="BZ1290" s="291"/>
      <c r="CA1290" s="291"/>
      <c r="CB1290" s="291"/>
      <c r="CC1290" s="291"/>
      <c r="CD1290" s="291"/>
      <c r="CE1290" s="291"/>
      <c r="CF1290" s="291"/>
      <c r="CG1290" s="291"/>
      <c r="CH1290" s="291"/>
      <c r="CI1290" s="291"/>
      <c r="CJ1290" s="291"/>
      <c r="CK1290" s="291"/>
      <c r="CL1290" s="291"/>
      <c r="CM1290" s="291"/>
      <c r="CN1290" s="291"/>
      <c r="CO1290" s="291"/>
      <c r="CP1290" s="291"/>
      <c r="CQ1290" s="291"/>
      <c r="CR1290" s="291"/>
      <c r="CS1290" s="291"/>
      <c r="CT1290" s="291"/>
      <c r="CU1290" s="291"/>
      <c r="CV1290" s="291"/>
      <c r="CW1290" s="291"/>
      <c r="CX1290" s="291"/>
      <c r="CY1290" s="291"/>
      <c r="CZ1290" s="291"/>
      <c r="DA1290" s="291"/>
      <c r="DB1290" s="291"/>
      <c r="DC1290" s="291"/>
      <c r="DD1290" s="291"/>
      <c r="DE1290" s="291"/>
      <c r="DF1290" s="291"/>
      <c r="DG1290" s="291"/>
      <c r="DH1290" s="291"/>
      <c r="DI1290" s="291"/>
      <c r="DJ1290" s="291"/>
      <c r="DK1290" s="291"/>
      <c r="DL1290" s="291"/>
      <c r="DM1290" s="291"/>
      <c r="DN1290" s="291"/>
      <c r="DO1290" s="291"/>
      <c r="DP1290" s="291"/>
      <c r="DQ1290" s="291"/>
      <c r="DR1290" s="291"/>
      <c r="DS1290" s="291"/>
      <c r="DT1290" s="291"/>
      <c r="DU1290" s="291"/>
      <c r="DV1290" s="291"/>
      <c r="DW1290" s="291"/>
      <c r="DX1290" s="291"/>
      <c r="DY1290" s="291"/>
      <c r="DZ1290" s="291"/>
      <c r="EA1290" s="291"/>
      <c r="EB1290" s="291"/>
      <c r="EC1290" s="291"/>
      <c r="ED1290" s="291"/>
      <c r="EE1290" s="291"/>
      <c r="EF1290" s="291"/>
      <c r="EG1290" s="291"/>
      <c r="EH1290" s="291"/>
      <c r="EI1290" s="291"/>
      <c r="EJ1290" s="291"/>
      <c r="EK1290" s="291"/>
      <c r="EL1290" s="291"/>
      <c r="EM1290" s="291"/>
      <c r="EN1290" s="291"/>
      <c r="EO1290" s="291"/>
      <c r="EP1290" s="291"/>
      <c r="EQ1290" s="291"/>
      <c r="ER1290" s="291"/>
      <c r="ES1290" s="291"/>
      <c r="ET1290" s="291"/>
      <c r="EU1290" s="291"/>
      <c r="EV1290" s="291"/>
      <c r="EW1290" s="291"/>
      <c r="EX1290" s="291"/>
      <c r="EY1290" s="291"/>
      <c r="EZ1290" s="291"/>
      <c r="FA1290" s="291"/>
    </row>
    <row r="1291" spans="1:157" s="292" customFormat="1" ht="20.25" customHeight="1">
      <c r="A1291" s="291"/>
      <c r="H1291" s="437"/>
      <c r="I1291" s="437"/>
      <c r="J1291" s="437"/>
      <c r="K1291" s="437"/>
      <c r="N1291" s="438"/>
      <c r="O1291" s="291"/>
      <c r="P1291" s="291"/>
      <c r="Q1291" s="291"/>
      <c r="R1291" s="291"/>
      <c r="S1291" s="291"/>
      <c r="T1291" s="291"/>
      <c r="U1291" s="291"/>
      <c r="V1291" s="291"/>
      <c r="W1291" s="291"/>
      <c r="X1291" s="291"/>
      <c r="Y1291" s="291"/>
      <c r="Z1291" s="291"/>
      <c r="AA1291" s="291"/>
      <c r="AB1291" s="291"/>
      <c r="AC1291" s="291"/>
      <c r="AD1291" s="291"/>
      <c r="AE1291" s="291"/>
      <c r="AF1291" s="291"/>
      <c r="AG1291" s="291"/>
      <c r="AH1291" s="291"/>
      <c r="AI1291" s="291"/>
      <c r="AJ1291" s="291"/>
      <c r="AK1291" s="291"/>
      <c r="AL1291" s="291"/>
      <c r="AM1291" s="291"/>
      <c r="AN1291" s="291"/>
      <c r="AO1291" s="291"/>
      <c r="AP1291" s="291"/>
      <c r="AQ1291" s="291"/>
      <c r="AR1291" s="291"/>
      <c r="AS1291" s="291"/>
      <c r="AT1291" s="291"/>
      <c r="AU1291" s="291"/>
      <c r="AV1291" s="291"/>
      <c r="AW1291" s="291"/>
      <c r="AX1291" s="291"/>
      <c r="AY1291" s="291"/>
      <c r="AZ1291" s="291"/>
      <c r="BA1291" s="291"/>
      <c r="BB1291" s="291"/>
      <c r="BC1291" s="291"/>
      <c r="BD1291" s="291"/>
      <c r="BE1291" s="291"/>
      <c r="BF1291" s="291"/>
      <c r="BG1291" s="291"/>
      <c r="BH1291" s="291"/>
      <c r="BI1291" s="291"/>
      <c r="BJ1291" s="291"/>
      <c r="BK1291" s="291"/>
      <c r="BL1291" s="291"/>
      <c r="BM1291" s="291"/>
      <c r="BN1291" s="291"/>
      <c r="BO1291" s="291"/>
      <c r="BP1291" s="291"/>
      <c r="BQ1291" s="291"/>
      <c r="BR1291" s="291"/>
      <c r="BS1291" s="291"/>
      <c r="BT1291" s="291"/>
      <c r="BU1291" s="291"/>
      <c r="BV1291" s="291"/>
      <c r="BW1291" s="291"/>
      <c r="BX1291" s="291"/>
      <c r="BY1291" s="291"/>
      <c r="BZ1291" s="291"/>
      <c r="CA1291" s="291"/>
      <c r="CB1291" s="291"/>
      <c r="CC1291" s="291"/>
      <c r="CD1291" s="291"/>
      <c r="CE1291" s="291"/>
      <c r="CF1291" s="291"/>
      <c r="CG1291" s="291"/>
      <c r="CH1291" s="291"/>
      <c r="CI1291" s="291"/>
      <c r="CJ1291" s="291"/>
      <c r="CK1291" s="291"/>
      <c r="CL1291" s="291"/>
      <c r="CM1291" s="291"/>
      <c r="CN1291" s="291"/>
      <c r="CO1291" s="291"/>
      <c r="CP1291" s="291"/>
      <c r="CQ1291" s="291"/>
      <c r="CR1291" s="291"/>
      <c r="CS1291" s="291"/>
      <c r="CT1291" s="291"/>
      <c r="CU1291" s="291"/>
      <c r="CV1291" s="291"/>
      <c r="CW1291" s="291"/>
      <c r="CX1291" s="291"/>
      <c r="CY1291" s="291"/>
      <c r="CZ1291" s="291"/>
      <c r="DA1291" s="291"/>
      <c r="DB1291" s="291"/>
      <c r="DC1291" s="291"/>
      <c r="DD1291" s="291"/>
      <c r="DE1291" s="291"/>
      <c r="DF1291" s="291"/>
      <c r="DG1291" s="291"/>
      <c r="DH1291" s="291"/>
      <c r="DI1291" s="291"/>
      <c r="DJ1291" s="291"/>
      <c r="DK1291" s="291"/>
      <c r="DL1291" s="291"/>
      <c r="DM1291" s="291"/>
      <c r="DN1291" s="291"/>
      <c r="DO1291" s="291"/>
      <c r="DP1291" s="291"/>
      <c r="DQ1291" s="291"/>
      <c r="DR1291" s="291"/>
      <c r="DS1291" s="291"/>
      <c r="DT1291" s="291"/>
      <c r="DU1291" s="291"/>
      <c r="DV1291" s="291"/>
      <c r="DW1291" s="291"/>
      <c r="DX1291" s="291"/>
      <c r="DY1291" s="291"/>
      <c r="DZ1291" s="291"/>
      <c r="EA1291" s="291"/>
      <c r="EB1291" s="291"/>
      <c r="EC1291" s="291"/>
      <c r="ED1291" s="291"/>
      <c r="EE1291" s="291"/>
      <c r="EF1291" s="291"/>
      <c r="EG1291" s="291"/>
      <c r="EH1291" s="291"/>
      <c r="EI1291" s="291"/>
      <c r="EJ1291" s="291"/>
      <c r="EK1291" s="291"/>
      <c r="EL1291" s="291"/>
      <c r="EM1291" s="291"/>
      <c r="EN1291" s="291"/>
      <c r="EO1291" s="291"/>
      <c r="EP1291" s="291"/>
      <c r="EQ1291" s="291"/>
      <c r="ER1291" s="291"/>
      <c r="ES1291" s="291"/>
      <c r="ET1291" s="291"/>
      <c r="EU1291" s="291"/>
      <c r="EV1291" s="291"/>
      <c r="EW1291" s="291"/>
      <c r="EX1291" s="291"/>
      <c r="EY1291" s="291"/>
      <c r="EZ1291" s="291"/>
      <c r="FA1291" s="291"/>
    </row>
    <row r="1292" spans="1:157" s="292" customFormat="1" ht="20.25" customHeight="1">
      <c r="A1292" s="291"/>
      <c r="H1292" s="437"/>
      <c r="I1292" s="437"/>
      <c r="J1292" s="437"/>
      <c r="K1292" s="437"/>
      <c r="N1292" s="438"/>
      <c r="O1292" s="291"/>
      <c r="P1292" s="291"/>
      <c r="Q1292" s="291"/>
      <c r="R1292" s="291"/>
      <c r="S1292" s="291"/>
      <c r="T1292" s="291"/>
      <c r="U1292" s="291"/>
      <c r="V1292" s="291"/>
      <c r="W1292" s="291"/>
      <c r="X1292" s="291"/>
      <c r="Y1292" s="291"/>
      <c r="Z1292" s="291"/>
      <c r="AA1292" s="291"/>
      <c r="AB1292" s="291"/>
      <c r="AC1292" s="291"/>
      <c r="AD1292" s="291"/>
      <c r="AE1292" s="291"/>
      <c r="AF1292" s="291"/>
      <c r="AG1292" s="291"/>
      <c r="AH1292" s="291"/>
      <c r="AI1292" s="291"/>
      <c r="AJ1292" s="291"/>
      <c r="AK1292" s="291"/>
      <c r="AL1292" s="291"/>
      <c r="AM1292" s="291"/>
      <c r="AN1292" s="291"/>
      <c r="AO1292" s="291"/>
      <c r="AP1292" s="291"/>
      <c r="AQ1292" s="291"/>
      <c r="AR1292" s="291"/>
      <c r="AS1292" s="291"/>
      <c r="AT1292" s="291"/>
      <c r="AU1292" s="291"/>
      <c r="AV1292" s="291"/>
      <c r="AW1292" s="291"/>
      <c r="AX1292" s="291"/>
      <c r="AY1292" s="291"/>
      <c r="AZ1292" s="291"/>
      <c r="BA1292" s="291"/>
      <c r="BB1292" s="291"/>
      <c r="BC1292" s="291"/>
      <c r="BD1292" s="291"/>
      <c r="BE1292" s="291"/>
      <c r="BF1292" s="291"/>
      <c r="BG1292" s="291"/>
      <c r="BH1292" s="291"/>
      <c r="BI1292" s="291"/>
      <c r="BJ1292" s="291"/>
      <c r="BK1292" s="291"/>
      <c r="BL1292" s="291"/>
      <c r="BM1292" s="291"/>
      <c r="BN1292" s="291"/>
      <c r="BO1292" s="291"/>
      <c r="BP1292" s="291"/>
      <c r="BQ1292" s="291"/>
      <c r="BR1292" s="291"/>
      <c r="BS1292" s="291"/>
      <c r="BT1292" s="291"/>
      <c r="BU1292" s="291"/>
      <c r="BV1292" s="291"/>
      <c r="BW1292" s="291"/>
      <c r="BX1292" s="291"/>
      <c r="BY1292" s="291"/>
      <c r="BZ1292" s="291"/>
      <c r="CA1292" s="291"/>
      <c r="CB1292" s="291"/>
      <c r="CC1292" s="291"/>
      <c r="CD1292" s="291"/>
      <c r="CE1292" s="291"/>
      <c r="CF1292" s="291"/>
      <c r="CG1292" s="291"/>
      <c r="CH1292" s="291"/>
      <c r="CI1292" s="291"/>
      <c r="CJ1292" s="291"/>
      <c r="CK1292" s="291"/>
      <c r="CL1292" s="291"/>
      <c r="CM1292" s="291"/>
      <c r="CN1292" s="291"/>
      <c r="CO1292" s="291"/>
      <c r="CP1292" s="291"/>
      <c r="CQ1292" s="291"/>
      <c r="CR1292" s="291"/>
      <c r="CS1292" s="291"/>
      <c r="CT1292" s="291"/>
      <c r="CU1292" s="291"/>
      <c r="CV1292" s="291"/>
      <c r="CW1292" s="291"/>
      <c r="CX1292" s="291"/>
      <c r="CY1292" s="291"/>
      <c r="CZ1292" s="291"/>
      <c r="DA1292" s="291"/>
      <c r="DB1292" s="291"/>
      <c r="DC1292" s="291"/>
      <c r="DD1292" s="291"/>
      <c r="DE1292" s="291"/>
      <c r="DF1292" s="291"/>
      <c r="DG1292" s="291"/>
      <c r="DH1292" s="291"/>
      <c r="DI1292" s="291"/>
      <c r="DJ1292" s="291"/>
      <c r="DK1292" s="291"/>
      <c r="DL1292" s="291"/>
      <c r="DM1292" s="291"/>
      <c r="DN1292" s="291"/>
      <c r="DO1292" s="291"/>
      <c r="DP1292" s="291"/>
      <c r="DQ1292" s="291"/>
      <c r="DR1292" s="291"/>
      <c r="DS1292" s="291"/>
      <c r="DT1292" s="291"/>
      <c r="DU1292" s="291"/>
      <c r="DV1292" s="291"/>
      <c r="DW1292" s="291"/>
      <c r="DX1292" s="291"/>
      <c r="DY1292" s="291"/>
      <c r="DZ1292" s="291"/>
      <c r="EA1292" s="291"/>
      <c r="EB1292" s="291"/>
      <c r="EC1292" s="291"/>
      <c r="ED1292" s="291"/>
      <c r="EE1292" s="291"/>
      <c r="EF1292" s="291"/>
      <c r="EG1292" s="291"/>
      <c r="EH1292" s="291"/>
      <c r="EI1292" s="291"/>
      <c r="EJ1292" s="291"/>
      <c r="EK1292" s="291"/>
      <c r="EL1292" s="291"/>
      <c r="EM1292" s="291"/>
      <c r="EN1292" s="291"/>
      <c r="EO1292" s="291"/>
      <c r="EP1292" s="291"/>
      <c r="EQ1292" s="291"/>
      <c r="ER1292" s="291"/>
      <c r="ES1292" s="291"/>
      <c r="ET1292" s="291"/>
      <c r="EU1292" s="291"/>
      <c r="EV1292" s="291"/>
      <c r="EW1292" s="291"/>
      <c r="EX1292" s="291"/>
      <c r="EY1292" s="291"/>
      <c r="EZ1292" s="291"/>
      <c r="FA1292" s="291"/>
    </row>
    <row r="1293" spans="1:157" s="292" customFormat="1" ht="20.25" customHeight="1">
      <c r="A1293" s="291"/>
      <c r="H1293" s="437"/>
      <c r="I1293" s="437"/>
      <c r="J1293" s="437"/>
      <c r="K1293" s="437"/>
      <c r="N1293" s="438"/>
      <c r="O1293" s="291"/>
      <c r="P1293" s="291"/>
      <c r="Q1293" s="291"/>
      <c r="R1293" s="291"/>
      <c r="S1293" s="291"/>
      <c r="T1293" s="291"/>
      <c r="U1293" s="291"/>
      <c r="V1293" s="291"/>
      <c r="W1293" s="291"/>
      <c r="X1293" s="291"/>
      <c r="Y1293" s="291"/>
      <c r="Z1293" s="291"/>
      <c r="AA1293" s="291"/>
      <c r="AB1293" s="291"/>
      <c r="AC1293" s="291"/>
      <c r="AD1293" s="291"/>
      <c r="AE1293" s="291"/>
      <c r="AF1293" s="291"/>
      <c r="AG1293" s="291"/>
      <c r="AH1293" s="291"/>
      <c r="AI1293" s="291"/>
      <c r="AJ1293" s="291"/>
      <c r="AK1293" s="291"/>
      <c r="AL1293" s="291"/>
      <c r="AM1293" s="291"/>
      <c r="AN1293" s="291"/>
      <c r="AO1293" s="291"/>
      <c r="AP1293" s="291"/>
      <c r="AQ1293" s="291"/>
      <c r="AR1293" s="291"/>
      <c r="AS1293" s="291"/>
      <c r="AT1293" s="291"/>
      <c r="AU1293" s="291"/>
      <c r="AV1293" s="291"/>
      <c r="AW1293" s="291"/>
      <c r="AX1293" s="291"/>
      <c r="AY1293" s="291"/>
      <c r="AZ1293" s="291"/>
      <c r="BA1293" s="291"/>
      <c r="BB1293" s="291"/>
      <c r="BC1293" s="291"/>
      <c r="BD1293" s="291"/>
      <c r="BE1293" s="291"/>
      <c r="BF1293" s="291"/>
      <c r="BG1293" s="291"/>
      <c r="BH1293" s="291"/>
      <c r="BI1293" s="291"/>
      <c r="BJ1293" s="291"/>
      <c r="BK1293" s="291"/>
      <c r="BL1293" s="291"/>
      <c r="BM1293" s="291"/>
      <c r="BN1293" s="291"/>
      <c r="BO1293" s="291"/>
      <c r="BP1293" s="291"/>
      <c r="BQ1293" s="291"/>
      <c r="BR1293" s="291"/>
      <c r="BS1293" s="291"/>
      <c r="BT1293" s="291"/>
      <c r="BU1293" s="291"/>
      <c r="BV1293" s="291"/>
      <c r="BW1293" s="291"/>
      <c r="BX1293" s="291"/>
      <c r="BY1293" s="291"/>
      <c r="BZ1293" s="291"/>
      <c r="CA1293" s="291"/>
      <c r="CB1293" s="291"/>
      <c r="CC1293" s="291"/>
      <c r="CD1293" s="291"/>
      <c r="CE1293" s="291"/>
      <c r="CF1293" s="291"/>
      <c r="CG1293" s="291"/>
      <c r="CH1293" s="291"/>
      <c r="CI1293" s="291"/>
      <c r="CJ1293" s="291"/>
      <c r="CK1293" s="291"/>
      <c r="CL1293" s="291"/>
      <c r="CM1293" s="291"/>
      <c r="CN1293" s="291"/>
      <c r="CO1293" s="291"/>
      <c r="CP1293" s="291"/>
      <c r="CQ1293" s="291"/>
      <c r="CR1293" s="291"/>
      <c r="CS1293" s="291"/>
      <c r="CT1293" s="291"/>
      <c r="CU1293" s="291"/>
      <c r="CV1293" s="291"/>
      <c r="CW1293" s="291"/>
      <c r="CX1293" s="291"/>
      <c r="CY1293" s="291"/>
      <c r="CZ1293" s="291"/>
      <c r="DA1293" s="291"/>
      <c r="DB1293" s="291"/>
      <c r="DC1293" s="291"/>
      <c r="DD1293" s="291"/>
      <c r="DE1293" s="291"/>
      <c r="DF1293" s="291"/>
      <c r="DG1293" s="291"/>
      <c r="DH1293" s="291"/>
      <c r="DI1293" s="291"/>
      <c r="DJ1293" s="291"/>
      <c r="DK1293" s="291"/>
      <c r="DL1293" s="291"/>
      <c r="DM1293" s="291"/>
      <c r="DN1293" s="291"/>
      <c r="DO1293" s="291"/>
      <c r="DP1293" s="291"/>
      <c r="DQ1293" s="291"/>
      <c r="DR1293" s="291"/>
      <c r="DS1293" s="291"/>
      <c r="DT1293" s="291"/>
      <c r="DU1293" s="291"/>
      <c r="DV1293" s="291"/>
      <c r="DW1293" s="291"/>
      <c r="DX1293" s="291"/>
      <c r="DY1293" s="291"/>
      <c r="DZ1293" s="291"/>
      <c r="EA1293" s="291"/>
      <c r="EB1293" s="291"/>
      <c r="EC1293" s="291"/>
      <c r="ED1293" s="291"/>
      <c r="EE1293" s="291"/>
      <c r="EF1293" s="291"/>
      <c r="EG1293" s="291"/>
      <c r="EH1293" s="291"/>
      <c r="EI1293" s="291"/>
      <c r="EJ1293" s="291"/>
      <c r="EK1293" s="291"/>
      <c r="EL1293" s="291"/>
      <c r="EM1293" s="291"/>
      <c r="EN1293" s="291"/>
      <c r="EO1293" s="291"/>
      <c r="EP1293" s="291"/>
      <c r="EQ1293" s="291"/>
      <c r="ER1293" s="291"/>
      <c r="ES1293" s="291"/>
      <c r="ET1293" s="291"/>
      <c r="EU1293" s="291"/>
      <c r="EV1293" s="291"/>
      <c r="EW1293" s="291"/>
      <c r="EX1293" s="291"/>
      <c r="EY1293" s="291"/>
      <c r="EZ1293" s="291"/>
      <c r="FA1293" s="291"/>
    </row>
    <row r="1294" spans="1:157" s="292" customFormat="1" ht="20.25" customHeight="1">
      <c r="A1294" s="291"/>
      <c r="H1294" s="437"/>
      <c r="I1294" s="437"/>
      <c r="J1294" s="437"/>
      <c r="K1294" s="437"/>
      <c r="N1294" s="438"/>
      <c r="O1294" s="291"/>
      <c r="P1294" s="291"/>
      <c r="Q1294" s="291"/>
      <c r="R1294" s="291"/>
      <c r="S1294" s="291"/>
      <c r="T1294" s="291"/>
      <c r="U1294" s="291"/>
      <c r="V1294" s="291"/>
      <c r="W1294" s="291"/>
      <c r="X1294" s="291"/>
      <c r="Y1294" s="291"/>
      <c r="Z1294" s="291"/>
      <c r="AA1294" s="291"/>
      <c r="AB1294" s="291"/>
      <c r="AC1294" s="291"/>
      <c r="AD1294" s="291"/>
      <c r="AE1294" s="291"/>
      <c r="AF1294" s="291"/>
      <c r="AG1294" s="291"/>
      <c r="AH1294" s="291"/>
      <c r="AI1294" s="291"/>
      <c r="AJ1294" s="291"/>
      <c r="AK1294" s="291"/>
      <c r="AL1294" s="291"/>
      <c r="AM1294" s="291"/>
      <c r="AN1294" s="291"/>
      <c r="AO1294" s="291"/>
      <c r="AP1294" s="291"/>
      <c r="AQ1294" s="291"/>
      <c r="AR1294" s="291"/>
      <c r="AS1294" s="291"/>
      <c r="AT1294" s="291"/>
      <c r="AU1294" s="291"/>
      <c r="AV1294" s="291"/>
      <c r="AW1294" s="291"/>
      <c r="AX1294" s="291"/>
      <c r="AY1294" s="291"/>
      <c r="AZ1294" s="291"/>
      <c r="BA1294" s="291"/>
      <c r="BB1294" s="291"/>
      <c r="BC1294" s="291"/>
      <c r="BD1294" s="291"/>
      <c r="BE1294" s="291"/>
      <c r="BF1294" s="291"/>
      <c r="BG1294" s="291"/>
      <c r="BH1294" s="291"/>
      <c r="BI1294" s="291"/>
      <c r="BJ1294" s="291"/>
      <c r="BK1294" s="291"/>
      <c r="BL1294" s="291"/>
      <c r="BM1294" s="291"/>
      <c r="BN1294" s="291"/>
      <c r="BO1294" s="291"/>
      <c r="BP1294" s="291"/>
      <c r="BQ1294" s="291"/>
      <c r="BR1294" s="291"/>
      <c r="BS1294" s="291"/>
      <c r="BT1294" s="291"/>
      <c r="BU1294" s="291"/>
      <c r="BV1294" s="291"/>
      <c r="BW1294" s="291"/>
      <c r="BX1294" s="291"/>
      <c r="BY1294" s="291"/>
      <c r="BZ1294" s="291"/>
      <c r="CA1294" s="291"/>
      <c r="CB1294" s="291"/>
      <c r="CC1294" s="291"/>
      <c r="CD1294" s="291"/>
      <c r="CE1294" s="291"/>
      <c r="CF1294" s="291"/>
      <c r="CG1294" s="291"/>
      <c r="CH1294" s="291"/>
      <c r="CI1294" s="291"/>
      <c r="CJ1294" s="291"/>
      <c r="CK1294" s="291"/>
      <c r="CL1294" s="291"/>
      <c r="CM1294" s="291"/>
      <c r="CN1294" s="291"/>
      <c r="CO1294" s="291"/>
      <c r="CP1294" s="291"/>
      <c r="CQ1294" s="291"/>
      <c r="CR1294" s="291"/>
      <c r="CS1294" s="291"/>
      <c r="CT1294" s="291"/>
      <c r="CU1294" s="291"/>
      <c r="CV1294" s="291"/>
      <c r="CW1294" s="291"/>
      <c r="CX1294" s="291"/>
      <c r="CY1294" s="291"/>
      <c r="CZ1294" s="291"/>
      <c r="DA1294" s="291"/>
      <c r="DB1294" s="291"/>
      <c r="DC1294" s="291"/>
      <c r="DD1294" s="291"/>
      <c r="DE1294" s="291"/>
      <c r="DF1294" s="291"/>
      <c r="DG1294" s="291"/>
      <c r="DH1294" s="291"/>
      <c r="DI1294" s="291"/>
      <c r="DJ1294" s="291"/>
      <c r="DK1294" s="291"/>
      <c r="DL1294" s="291"/>
      <c r="DM1294" s="291"/>
      <c r="DN1294" s="291"/>
      <c r="DO1294" s="291"/>
      <c r="DP1294" s="291"/>
      <c r="DQ1294" s="291"/>
      <c r="DR1294" s="291"/>
      <c r="DS1294" s="291"/>
      <c r="DT1294" s="291"/>
      <c r="DU1294" s="291"/>
      <c r="DV1294" s="291"/>
      <c r="DW1294" s="291"/>
      <c r="DX1294" s="291"/>
      <c r="DY1294" s="291"/>
      <c r="DZ1294" s="291"/>
      <c r="EA1294" s="291"/>
      <c r="EB1294" s="291"/>
      <c r="EC1294" s="291"/>
      <c r="ED1294" s="291"/>
      <c r="EE1294" s="291"/>
      <c r="EF1294" s="291"/>
      <c r="EG1294" s="291"/>
      <c r="EH1294" s="291"/>
      <c r="EI1294" s="291"/>
      <c r="EJ1294" s="291"/>
      <c r="EK1294" s="291"/>
      <c r="EL1294" s="291"/>
      <c r="EM1294" s="291"/>
      <c r="EN1294" s="291"/>
      <c r="EO1294" s="291"/>
      <c r="EP1294" s="291"/>
      <c r="EQ1294" s="291"/>
      <c r="ER1294" s="291"/>
      <c r="ES1294" s="291"/>
      <c r="ET1294" s="291"/>
      <c r="EU1294" s="291"/>
      <c r="EV1294" s="291"/>
      <c r="EW1294" s="291"/>
      <c r="EX1294" s="291"/>
      <c r="EY1294" s="291"/>
      <c r="EZ1294" s="291"/>
      <c r="FA1294" s="291"/>
    </row>
    <row r="1295" spans="1:157" s="292" customFormat="1" ht="20.25" customHeight="1">
      <c r="A1295" s="291"/>
      <c r="H1295" s="437"/>
      <c r="I1295" s="437"/>
      <c r="J1295" s="437"/>
      <c r="K1295" s="437"/>
      <c r="N1295" s="438"/>
      <c r="O1295" s="291"/>
      <c r="P1295" s="291"/>
      <c r="Q1295" s="291"/>
      <c r="R1295" s="291"/>
      <c r="S1295" s="291"/>
      <c r="T1295" s="291"/>
      <c r="U1295" s="291"/>
      <c r="V1295" s="291"/>
      <c r="W1295" s="291"/>
      <c r="X1295" s="291"/>
      <c r="Y1295" s="291"/>
      <c r="Z1295" s="291"/>
      <c r="AA1295" s="291"/>
      <c r="AB1295" s="291"/>
      <c r="AC1295" s="291"/>
      <c r="AD1295" s="291"/>
      <c r="AE1295" s="291"/>
      <c r="AF1295" s="291"/>
      <c r="AG1295" s="291"/>
      <c r="AH1295" s="291"/>
      <c r="AI1295" s="291"/>
      <c r="AJ1295" s="291"/>
      <c r="AK1295" s="291"/>
      <c r="AL1295" s="291"/>
      <c r="AM1295" s="291"/>
      <c r="AN1295" s="291"/>
      <c r="AO1295" s="291"/>
      <c r="AP1295" s="291"/>
      <c r="AQ1295" s="291"/>
      <c r="AR1295" s="291"/>
      <c r="AS1295" s="291"/>
      <c r="AT1295" s="291"/>
      <c r="AU1295" s="291"/>
      <c r="AV1295" s="291"/>
      <c r="AW1295" s="291"/>
      <c r="AX1295" s="291"/>
      <c r="AY1295" s="291"/>
      <c r="AZ1295" s="291"/>
      <c r="BA1295" s="291"/>
      <c r="BB1295" s="291"/>
      <c r="BC1295" s="291"/>
      <c r="BD1295" s="291"/>
      <c r="BE1295" s="291"/>
      <c r="BF1295" s="291"/>
      <c r="BG1295" s="291"/>
      <c r="BH1295" s="291"/>
      <c r="BI1295" s="291"/>
      <c r="BJ1295" s="291"/>
      <c r="BK1295" s="291"/>
      <c r="BL1295" s="291"/>
      <c r="BM1295" s="291"/>
      <c r="BN1295" s="291"/>
      <c r="BO1295" s="291"/>
      <c r="BP1295" s="291"/>
      <c r="BQ1295" s="291"/>
      <c r="BR1295" s="291"/>
      <c r="BS1295" s="291"/>
      <c r="BT1295" s="291"/>
      <c r="BU1295" s="291"/>
      <c r="BV1295" s="291"/>
      <c r="BW1295" s="291"/>
      <c r="BX1295" s="291"/>
      <c r="BY1295" s="291"/>
      <c r="BZ1295" s="291"/>
      <c r="CA1295" s="291"/>
      <c r="CB1295" s="291"/>
      <c r="CC1295" s="291"/>
      <c r="CD1295" s="291"/>
      <c r="CE1295" s="291"/>
      <c r="CF1295" s="291"/>
      <c r="CG1295" s="291"/>
      <c r="CH1295" s="291"/>
      <c r="CI1295" s="291"/>
      <c r="CJ1295" s="291"/>
      <c r="CK1295" s="291"/>
      <c r="CL1295" s="291"/>
      <c r="CM1295" s="291"/>
      <c r="CN1295" s="291"/>
      <c r="CO1295" s="291"/>
      <c r="CP1295" s="291"/>
      <c r="CQ1295" s="291"/>
      <c r="CR1295" s="291"/>
      <c r="CS1295" s="291"/>
      <c r="CT1295" s="291"/>
      <c r="CU1295" s="291"/>
      <c r="CV1295" s="291"/>
      <c r="CW1295" s="291"/>
      <c r="CX1295" s="291"/>
      <c r="CY1295" s="291"/>
      <c r="CZ1295" s="291"/>
      <c r="DA1295" s="291"/>
      <c r="DB1295" s="291"/>
      <c r="DC1295" s="291"/>
      <c r="DD1295" s="291"/>
      <c r="DE1295" s="291"/>
      <c r="DF1295" s="291"/>
      <c r="DG1295" s="291"/>
      <c r="DH1295" s="291"/>
      <c r="DI1295" s="291"/>
      <c r="DJ1295" s="291"/>
      <c r="DK1295" s="291"/>
      <c r="DL1295" s="291"/>
      <c r="DM1295" s="291"/>
      <c r="DN1295" s="291"/>
      <c r="DO1295" s="291"/>
      <c r="DP1295" s="291"/>
      <c r="DQ1295" s="291"/>
      <c r="DR1295" s="291"/>
      <c r="DS1295" s="291"/>
      <c r="DT1295" s="291"/>
      <c r="DU1295" s="291"/>
      <c r="DV1295" s="291"/>
      <c r="DW1295" s="291"/>
      <c r="DX1295" s="291"/>
      <c r="DY1295" s="291"/>
      <c r="DZ1295" s="291"/>
      <c r="EA1295" s="291"/>
      <c r="EB1295" s="291"/>
      <c r="EC1295" s="291"/>
      <c r="ED1295" s="291"/>
      <c r="EE1295" s="291"/>
      <c r="EF1295" s="291"/>
      <c r="EG1295" s="291"/>
      <c r="EH1295" s="291"/>
      <c r="EI1295" s="291"/>
      <c r="EJ1295" s="291"/>
      <c r="EK1295" s="291"/>
      <c r="EL1295" s="291"/>
      <c r="EM1295" s="291"/>
      <c r="EN1295" s="291"/>
      <c r="EO1295" s="291"/>
      <c r="EP1295" s="291"/>
      <c r="EQ1295" s="291"/>
      <c r="ER1295" s="291"/>
      <c r="ES1295" s="291"/>
      <c r="ET1295" s="291"/>
      <c r="EU1295" s="291"/>
      <c r="EV1295" s="291"/>
      <c r="EW1295" s="291"/>
      <c r="EX1295" s="291"/>
      <c r="EY1295" s="291"/>
      <c r="EZ1295" s="291"/>
      <c r="FA1295" s="291"/>
    </row>
    <row r="1296" spans="1:157" s="292" customFormat="1" ht="20.25" customHeight="1">
      <c r="A1296" s="291"/>
      <c r="H1296" s="437"/>
      <c r="I1296" s="437"/>
      <c r="J1296" s="437"/>
      <c r="K1296" s="437"/>
      <c r="N1296" s="438"/>
      <c r="O1296" s="291"/>
      <c r="P1296" s="291"/>
      <c r="Q1296" s="291"/>
      <c r="R1296" s="291"/>
      <c r="S1296" s="291"/>
      <c r="T1296" s="291"/>
      <c r="U1296" s="291"/>
      <c r="V1296" s="291"/>
      <c r="W1296" s="291"/>
      <c r="X1296" s="291"/>
      <c r="Y1296" s="291"/>
      <c r="Z1296" s="291"/>
      <c r="AA1296" s="291"/>
      <c r="AB1296" s="291"/>
      <c r="AC1296" s="291"/>
      <c r="AD1296" s="291"/>
      <c r="AE1296" s="291"/>
      <c r="AF1296" s="291"/>
      <c r="AG1296" s="291"/>
      <c r="AH1296" s="291"/>
      <c r="AI1296" s="291"/>
      <c r="AJ1296" s="291"/>
      <c r="AK1296" s="291"/>
      <c r="AL1296" s="291"/>
      <c r="AM1296" s="291"/>
      <c r="AN1296" s="291"/>
      <c r="AO1296" s="291"/>
      <c r="AP1296" s="291"/>
      <c r="AQ1296" s="291"/>
      <c r="AR1296" s="291"/>
      <c r="AS1296" s="291"/>
      <c r="AT1296" s="291"/>
      <c r="AU1296" s="291"/>
      <c r="AV1296" s="291"/>
      <c r="AW1296" s="291"/>
      <c r="AX1296" s="291"/>
      <c r="AY1296" s="291"/>
      <c r="AZ1296" s="291"/>
      <c r="BA1296" s="291"/>
      <c r="BB1296" s="291"/>
      <c r="BC1296" s="291"/>
      <c r="BD1296" s="291"/>
      <c r="BE1296" s="291"/>
      <c r="BF1296" s="291"/>
      <c r="BG1296" s="291"/>
      <c r="BH1296" s="291"/>
      <c r="BI1296" s="291"/>
      <c r="BJ1296" s="291"/>
      <c r="BK1296" s="291"/>
      <c r="BL1296" s="291"/>
      <c r="BM1296" s="291"/>
      <c r="BN1296" s="291"/>
      <c r="BO1296" s="291"/>
      <c r="BP1296" s="291"/>
      <c r="BQ1296" s="291"/>
      <c r="BR1296" s="291"/>
      <c r="BS1296" s="291"/>
      <c r="BT1296" s="291"/>
      <c r="BU1296" s="291"/>
      <c r="BV1296" s="291"/>
      <c r="BW1296" s="291"/>
      <c r="BX1296" s="291"/>
      <c r="BY1296" s="291"/>
      <c r="BZ1296" s="291"/>
      <c r="CA1296" s="291"/>
      <c r="CB1296" s="291"/>
      <c r="CC1296" s="291"/>
      <c r="CD1296" s="291"/>
      <c r="CE1296" s="291"/>
      <c r="CF1296" s="291"/>
      <c r="CG1296" s="291"/>
      <c r="CH1296" s="291"/>
      <c r="CI1296" s="291"/>
      <c r="CJ1296" s="291"/>
      <c r="CK1296" s="291"/>
      <c r="CL1296" s="291"/>
      <c r="CM1296" s="291"/>
      <c r="CN1296" s="291"/>
      <c r="CO1296" s="291"/>
      <c r="CP1296" s="291"/>
      <c r="CQ1296" s="291"/>
      <c r="CR1296" s="291"/>
      <c r="CS1296" s="291"/>
      <c r="CT1296" s="291"/>
      <c r="CU1296" s="291"/>
      <c r="CV1296" s="291"/>
      <c r="CW1296" s="291"/>
      <c r="CX1296" s="291"/>
      <c r="CY1296" s="291"/>
      <c r="CZ1296" s="291"/>
      <c r="DA1296" s="291"/>
      <c r="DB1296" s="291"/>
      <c r="DC1296" s="291"/>
      <c r="DD1296" s="291"/>
      <c r="DE1296" s="291"/>
      <c r="DF1296" s="291"/>
      <c r="DG1296" s="291"/>
      <c r="DH1296" s="291"/>
      <c r="DI1296" s="291"/>
      <c r="DJ1296" s="291"/>
      <c r="DK1296" s="291"/>
      <c r="DL1296" s="291"/>
      <c r="DM1296" s="291"/>
      <c r="DN1296" s="291"/>
      <c r="DO1296" s="291"/>
      <c r="DP1296" s="291"/>
      <c r="DQ1296" s="291"/>
      <c r="DR1296" s="291"/>
      <c r="DS1296" s="291"/>
      <c r="DT1296" s="291"/>
      <c r="DU1296" s="291"/>
      <c r="DV1296" s="291"/>
      <c r="DW1296" s="291"/>
      <c r="DX1296" s="291"/>
      <c r="DY1296" s="291"/>
      <c r="DZ1296" s="291"/>
      <c r="EA1296" s="291"/>
      <c r="EB1296" s="291"/>
      <c r="EC1296" s="291"/>
      <c r="ED1296" s="291"/>
      <c r="EE1296" s="291"/>
      <c r="EF1296" s="291"/>
      <c r="EG1296" s="291"/>
      <c r="EH1296" s="291"/>
      <c r="EI1296" s="291"/>
      <c r="EJ1296" s="291"/>
      <c r="EK1296" s="291"/>
      <c r="EL1296" s="291"/>
      <c r="EM1296" s="291"/>
      <c r="EN1296" s="291"/>
      <c r="EO1296" s="291"/>
      <c r="EP1296" s="291"/>
      <c r="EQ1296" s="291"/>
      <c r="ER1296" s="291"/>
      <c r="ES1296" s="291"/>
      <c r="ET1296" s="291"/>
      <c r="EU1296" s="291"/>
      <c r="EV1296" s="291"/>
      <c r="EW1296" s="291"/>
      <c r="EX1296" s="291"/>
      <c r="EY1296" s="291"/>
      <c r="EZ1296" s="291"/>
      <c r="FA1296" s="291"/>
    </row>
    <row r="1297" spans="1:157" s="292" customFormat="1" ht="20.25" customHeight="1">
      <c r="A1297" s="291"/>
      <c r="H1297" s="437"/>
      <c r="I1297" s="437"/>
      <c r="J1297" s="437"/>
      <c r="K1297" s="437"/>
      <c r="N1297" s="438"/>
      <c r="O1297" s="291"/>
      <c r="P1297" s="291"/>
      <c r="Q1297" s="291"/>
      <c r="R1297" s="291"/>
      <c r="S1297" s="291"/>
      <c r="T1297" s="291"/>
      <c r="U1297" s="291"/>
      <c r="V1297" s="291"/>
      <c r="W1297" s="291"/>
      <c r="X1297" s="291"/>
      <c r="Y1297" s="291"/>
      <c r="Z1297" s="291"/>
      <c r="AA1297" s="291"/>
      <c r="AB1297" s="291"/>
      <c r="AC1297" s="291"/>
      <c r="AD1297" s="291"/>
      <c r="AE1297" s="291"/>
      <c r="AF1297" s="291"/>
      <c r="AG1297" s="291"/>
      <c r="AH1297" s="291"/>
      <c r="AI1297" s="291"/>
      <c r="AJ1297" s="291"/>
      <c r="AK1297" s="291"/>
      <c r="AL1297" s="291"/>
      <c r="AM1297" s="291"/>
      <c r="AN1297" s="291"/>
      <c r="AO1297" s="291"/>
      <c r="AP1297" s="291"/>
      <c r="AQ1297" s="291"/>
      <c r="AR1297" s="291"/>
      <c r="AS1297" s="291"/>
      <c r="AT1297" s="291"/>
      <c r="AU1297" s="291"/>
      <c r="AV1297" s="291"/>
      <c r="AW1297" s="291"/>
      <c r="AX1297" s="291"/>
      <c r="AY1297" s="291"/>
      <c r="AZ1297" s="291"/>
      <c r="BA1297" s="291"/>
      <c r="BB1297" s="291"/>
      <c r="BC1297" s="291"/>
      <c r="BD1297" s="291"/>
      <c r="BE1297" s="291"/>
      <c r="BF1297" s="291"/>
      <c r="BG1297" s="291"/>
      <c r="BH1297" s="291"/>
      <c r="BI1297" s="291"/>
      <c r="BJ1297" s="291"/>
      <c r="BK1297" s="291"/>
      <c r="BL1297" s="291"/>
      <c r="BM1297" s="291"/>
      <c r="BN1297" s="291"/>
      <c r="BO1297" s="291"/>
      <c r="BP1297" s="291"/>
      <c r="BQ1297" s="291"/>
      <c r="BR1297" s="291"/>
      <c r="BS1297" s="291"/>
      <c r="BT1297" s="291"/>
      <c r="BU1297" s="291"/>
      <c r="BV1297" s="291"/>
      <c r="BW1297" s="291"/>
      <c r="BX1297" s="291"/>
      <c r="BY1297" s="291"/>
      <c r="BZ1297" s="291"/>
      <c r="CA1297" s="291"/>
      <c r="CB1297" s="291"/>
      <c r="CC1297" s="291"/>
      <c r="CD1297" s="291"/>
      <c r="CE1297" s="291"/>
      <c r="CF1297" s="291"/>
      <c r="CG1297" s="291"/>
      <c r="CH1297" s="291"/>
      <c r="CI1297" s="291"/>
      <c r="CJ1297" s="291"/>
      <c r="CK1297" s="291"/>
      <c r="CL1297" s="291"/>
      <c r="CM1297" s="291"/>
      <c r="CN1297" s="291"/>
      <c r="CO1297" s="291"/>
      <c r="CP1297" s="291"/>
      <c r="CQ1297" s="291"/>
      <c r="CR1297" s="291"/>
      <c r="CS1297" s="291"/>
      <c r="CT1297" s="291"/>
      <c r="CU1297" s="291"/>
      <c r="CV1297" s="291"/>
      <c r="CW1297" s="291"/>
      <c r="CX1297" s="291"/>
      <c r="CY1297" s="291"/>
      <c r="CZ1297" s="291"/>
      <c r="DA1297" s="291"/>
      <c r="DB1297" s="291"/>
      <c r="DC1297" s="291"/>
      <c r="DD1297" s="291"/>
      <c r="DE1297" s="291"/>
      <c r="DF1297" s="291"/>
      <c r="DG1297" s="291"/>
      <c r="DH1297" s="291"/>
      <c r="DI1297" s="291"/>
      <c r="DJ1297" s="291"/>
      <c r="DK1297" s="291"/>
      <c r="DL1297" s="291"/>
      <c r="DM1297" s="291"/>
      <c r="DN1297" s="291"/>
      <c r="DO1297" s="291"/>
      <c r="DP1297" s="291"/>
      <c r="DQ1297" s="291"/>
      <c r="DR1297" s="291"/>
      <c r="DS1297" s="291"/>
      <c r="DT1297" s="291"/>
      <c r="DU1297" s="291"/>
      <c r="DV1297" s="291"/>
      <c r="DW1297" s="291"/>
      <c r="DX1297" s="291"/>
      <c r="DY1297" s="291"/>
      <c r="DZ1297" s="291"/>
      <c r="EA1297" s="291"/>
      <c r="EB1297" s="291"/>
      <c r="EC1297" s="291"/>
      <c r="ED1297" s="291"/>
      <c r="EE1297" s="291"/>
      <c r="EF1297" s="291"/>
      <c r="EG1297" s="291"/>
      <c r="EH1297" s="291"/>
      <c r="EI1297" s="291"/>
      <c r="EJ1297" s="291"/>
      <c r="EK1297" s="291"/>
      <c r="EL1297" s="291"/>
      <c r="EM1297" s="291"/>
      <c r="EN1297" s="291"/>
      <c r="EO1297" s="291"/>
      <c r="EP1297" s="291"/>
      <c r="EQ1297" s="291"/>
      <c r="ER1297" s="291"/>
      <c r="ES1297" s="291"/>
      <c r="ET1297" s="291"/>
      <c r="EU1297" s="291"/>
      <c r="EV1297" s="291"/>
      <c r="EW1297" s="291"/>
      <c r="EX1297" s="291"/>
      <c r="EY1297" s="291"/>
      <c r="EZ1297" s="291"/>
      <c r="FA1297" s="291"/>
    </row>
    <row r="1298" spans="1:157" s="292" customFormat="1" ht="20.25" customHeight="1">
      <c r="A1298" s="291"/>
      <c r="H1298" s="437"/>
      <c r="I1298" s="437"/>
      <c r="J1298" s="437"/>
      <c r="K1298" s="437"/>
      <c r="N1298" s="438"/>
      <c r="O1298" s="291"/>
      <c r="P1298" s="291"/>
      <c r="Q1298" s="291"/>
      <c r="R1298" s="291"/>
      <c r="S1298" s="291"/>
      <c r="T1298" s="291"/>
      <c r="U1298" s="291"/>
      <c r="V1298" s="291"/>
      <c r="W1298" s="291"/>
      <c r="X1298" s="291"/>
      <c r="Y1298" s="291"/>
      <c r="Z1298" s="291"/>
      <c r="AA1298" s="291"/>
      <c r="AB1298" s="291"/>
      <c r="AC1298" s="291"/>
      <c r="AD1298" s="291"/>
      <c r="AE1298" s="291"/>
      <c r="AF1298" s="291"/>
      <c r="AG1298" s="291"/>
      <c r="AH1298" s="291"/>
      <c r="AI1298" s="291"/>
      <c r="AJ1298" s="291"/>
      <c r="AK1298" s="291"/>
      <c r="AL1298" s="291"/>
      <c r="AM1298" s="291"/>
      <c r="AN1298" s="291"/>
      <c r="AO1298" s="291"/>
      <c r="AP1298" s="291"/>
      <c r="AQ1298" s="291"/>
      <c r="AR1298" s="291"/>
      <c r="AS1298" s="291"/>
      <c r="AT1298" s="291"/>
      <c r="AU1298" s="291"/>
      <c r="AV1298" s="291"/>
      <c r="AW1298" s="291"/>
      <c r="AX1298" s="291"/>
      <c r="AY1298" s="291"/>
      <c r="AZ1298" s="291"/>
      <c r="BA1298" s="291"/>
      <c r="BB1298" s="291"/>
      <c r="BC1298" s="291"/>
      <c r="BD1298" s="291"/>
      <c r="BE1298" s="291"/>
      <c r="BF1298" s="291"/>
      <c r="BG1298" s="291"/>
      <c r="BH1298" s="291"/>
      <c r="BI1298" s="291"/>
      <c r="BJ1298" s="291"/>
      <c r="BK1298" s="291"/>
      <c r="BL1298" s="291"/>
      <c r="BM1298" s="291"/>
      <c r="BN1298" s="291"/>
      <c r="BO1298" s="291"/>
      <c r="BP1298" s="291"/>
      <c r="BQ1298" s="291"/>
      <c r="BR1298" s="291"/>
      <c r="BS1298" s="291"/>
      <c r="BT1298" s="291"/>
      <c r="BU1298" s="291"/>
      <c r="BV1298" s="291"/>
      <c r="BW1298" s="291"/>
      <c r="BX1298" s="291"/>
      <c r="BY1298" s="291"/>
      <c r="BZ1298" s="291"/>
      <c r="CA1298" s="291"/>
      <c r="CB1298" s="291"/>
      <c r="CC1298" s="291"/>
      <c r="CD1298" s="291"/>
      <c r="CE1298" s="291"/>
      <c r="CF1298" s="291"/>
      <c r="CG1298" s="291"/>
      <c r="CH1298" s="291"/>
      <c r="CI1298" s="291"/>
      <c r="CJ1298" s="291"/>
      <c r="CK1298" s="291"/>
      <c r="CL1298" s="291"/>
      <c r="CM1298" s="291"/>
      <c r="CN1298" s="291"/>
      <c r="CO1298" s="291"/>
      <c r="CP1298" s="291"/>
      <c r="CQ1298" s="291"/>
      <c r="CR1298" s="291"/>
      <c r="CS1298" s="291"/>
      <c r="CT1298" s="291"/>
      <c r="CU1298" s="291"/>
      <c r="CV1298" s="291"/>
      <c r="CW1298" s="291"/>
      <c r="CX1298" s="291"/>
      <c r="CY1298" s="291"/>
      <c r="CZ1298" s="291"/>
      <c r="DA1298" s="291"/>
      <c r="DB1298" s="291"/>
      <c r="DC1298" s="291"/>
      <c r="DD1298" s="291"/>
      <c r="DE1298" s="291"/>
      <c r="DF1298" s="291"/>
      <c r="DG1298" s="291"/>
      <c r="DH1298" s="291"/>
      <c r="DI1298" s="291"/>
      <c r="DJ1298" s="291"/>
      <c r="DK1298" s="291"/>
      <c r="DL1298" s="291"/>
      <c r="DM1298" s="291"/>
      <c r="DN1298" s="291"/>
      <c r="DO1298" s="291"/>
      <c r="DP1298" s="291"/>
      <c r="DQ1298" s="291"/>
      <c r="DR1298" s="291"/>
      <c r="DS1298" s="291"/>
      <c r="DT1298" s="291"/>
      <c r="DU1298" s="291"/>
      <c r="DV1298" s="291"/>
      <c r="DW1298" s="291"/>
      <c r="DX1298" s="291"/>
      <c r="DY1298" s="291"/>
      <c r="DZ1298" s="291"/>
      <c r="EA1298" s="291"/>
      <c r="EB1298" s="291"/>
      <c r="EC1298" s="291"/>
      <c r="ED1298" s="291"/>
      <c r="EE1298" s="291"/>
      <c r="EF1298" s="291"/>
      <c r="EG1298" s="291"/>
      <c r="EH1298" s="291"/>
      <c r="EI1298" s="291"/>
      <c r="EJ1298" s="291"/>
      <c r="EK1298" s="291"/>
      <c r="EL1298" s="291"/>
      <c r="EM1298" s="291"/>
      <c r="EN1298" s="291"/>
      <c r="EO1298" s="291"/>
      <c r="EP1298" s="291"/>
      <c r="EQ1298" s="291"/>
      <c r="ER1298" s="291"/>
      <c r="ES1298" s="291"/>
      <c r="ET1298" s="291"/>
      <c r="EU1298" s="291"/>
      <c r="EV1298" s="291"/>
      <c r="EW1298" s="291"/>
      <c r="EX1298" s="291"/>
      <c r="EY1298" s="291"/>
      <c r="EZ1298" s="291"/>
      <c r="FA1298" s="291"/>
    </row>
    <row r="1299" spans="1:157" s="292" customFormat="1" ht="20.25" customHeight="1">
      <c r="A1299" s="291"/>
      <c r="H1299" s="437"/>
      <c r="I1299" s="437"/>
      <c r="J1299" s="437"/>
      <c r="K1299" s="437"/>
      <c r="N1299" s="438"/>
      <c r="O1299" s="291"/>
      <c r="P1299" s="291"/>
      <c r="Q1299" s="291"/>
      <c r="R1299" s="291"/>
      <c r="S1299" s="291"/>
      <c r="T1299" s="291"/>
      <c r="U1299" s="291"/>
      <c r="V1299" s="291"/>
      <c r="W1299" s="291"/>
      <c r="X1299" s="291"/>
      <c r="Y1299" s="291"/>
      <c r="Z1299" s="291"/>
      <c r="AA1299" s="291"/>
      <c r="AB1299" s="291"/>
      <c r="AC1299" s="291"/>
      <c r="AD1299" s="291"/>
      <c r="AE1299" s="291"/>
      <c r="AF1299" s="291"/>
      <c r="AG1299" s="291"/>
      <c r="AH1299" s="291"/>
      <c r="AI1299" s="291"/>
      <c r="AJ1299" s="291"/>
      <c r="AK1299" s="291"/>
      <c r="AL1299" s="291"/>
      <c r="AM1299" s="291"/>
      <c r="AN1299" s="291"/>
      <c r="AO1299" s="291"/>
      <c r="AP1299" s="291"/>
      <c r="AQ1299" s="291"/>
      <c r="AR1299" s="291"/>
      <c r="AS1299" s="291"/>
      <c r="AT1299" s="291"/>
      <c r="AU1299" s="291"/>
      <c r="AV1299" s="291"/>
      <c r="AW1299" s="291"/>
      <c r="AX1299" s="291"/>
      <c r="AY1299" s="291"/>
      <c r="AZ1299" s="291"/>
      <c r="BA1299" s="291"/>
      <c r="BB1299" s="291"/>
      <c r="BC1299" s="291"/>
      <c r="BD1299" s="291"/>
      <c r="BE1299" s="291"/>
      <c r="BF1299" s="291"/>
      <c r="BG1299" s="291"/>
      <c r="BH1299" s="291"/>
      <c r="BI1299" s="291"/>
      <c r="BJ1299" s="291"/>
      <c r="BK1299" s="291"/>
      <c r="BL1299" s="291"/>
      <c r="BM1299" s="291"/>
      <c r="BN1299" s="291"/>
      <c r="BO1299" s="291"/>
      <c r="BP1299" s="291"/>
      <c r="BQ1299" s="291"/>
      <c r="BR1299" s="291"/>
      <c r="BS1299" s="291"/>
      <c r="BT1299" s="291"/>
      <c r="BU1299" s="291"/>
      <c r="BV1299" s="291"/>
      <c r="BW1299" s="291"/>
      <c r="BX1299" s="291"/>
      <c r="BY1299" s="291"/>
      <c r="BZ1299" s="291"/>
      <c r="CA1299" s="291"/>
      <c r="CB1299" s="291"/>
      <c r="CC1299" s="291"/>
      <c r="CD1299" s="291"/>
      <c r="CE1299" s="291"/>
      <c r="CF1299" s="291"/>
      <c r="CG1299" s="291"/>
      <c r="CH1299" s="291"/>
      <c r="CI1299" s="291"/>
      <c r="CJ1299" s="291"/>
      <c r="CK1299" s="291"/>
      <c r="CL1299" s="291"/>
      <c r="CM1299" s="291"/>
      <c r="CN1299" s="291"/>
      <c r="CO1299" s="291"/>
      <c r="CP1299" s="291"/>
      <c r="CQ1299" s="291"/>
      <c r="CR1299" s="291"/>
      <c r="CS1299" s="291"/>
      <c r="CT1299" s="291"/>
      <c r="CU1299" s="291"/>
      <c r="CV1299" s="291"/>
      <c r="CW1299" s="291"/>
      <c r="CX1299" s="291"/>
      <c r="CY1299" s="291"/>
      <c r="CZ1299" s="291"/>
      <c r="DA1299" s="291"/>
      <c r="DB1299" s="291"/>
      <c r="DC1299" s="291"/>
      <c r="DD1299" s="291"/>
      <c r="DE1299" s="291"/>
      <c r="DF1299" s="291"/>
      <c r="DG1299" s="291"/>
      <c r="DH1299" s="291"/>
      <c r="DI1299" s="291"/>
      <c r="DJ1299" s="291"/>
      <c r="DK1299" s="291"/>
      <c r="DL1299" s="291"/>
      <c r="DM1299" s="291"/>
      <c r="DN1299" s="291"/>
      <c r="DO1299" s="291"/>
      <c r="DP1299" s="291"/>
      <c r="DQ1299" s="291"/>
      <c r="DR1299" s="291"/>
      <c r="DS1299" s="291"/>
      <c r="DT1299" s="291"/>
      <c r="DU1299" s="291"/>
      <c r="DV1299" s="291"/>
      <c r="DW1299" s="291"/>
      <c r="DX1299" s="291"/>
      <c r="DY1299" s="291"/>
      <c r="DZ1299" s="291"/>
      <c r="EA1299" s="291"/>
      <c r="EB1299" s="291"/>
      <c r="EC1299" s="291"/>
      <c r="ED1299" s="291"/>
      <c r="EE1299" s="291"/>
      <c r="EF1299" s="291"/>
      <c r="EG1299" s="291"/>
      <c r="EH1299" s="291"/>
      <c r="EI1299" s="291"/>
      <c r="EJ1299" s="291"/>
      <c r="EK1299" s="291"/>
      <c r="EL1299" s="291"/>
      <c r="EM1299" s="291"/>
      <c r="EN1299" s="291"/>
      <c r="EO1299" s="291"/>
      <c r="EP1299" s="291"/>
      <c r="EQ1299" s="291"/>
      <c r="ER1299" s="291"/>
      <c r="ES1299" s="291"/>
      <c r="ET1299" s="291"/>
      <c r="EU1299" s="291"/>
      <c r="EV1299" s="291"/>
      <c r="EW1299" s="291"/>
      <c r="EX1299" s="291"/>
      <c r="EY1299" s="291"/>
      <c r="EZ1299" s="291"/>
      <c r="FA1299" s="291"/>
    </row>
    <row r="1300" spans="1:157" s="292" customFormat="1" ht="20.25" customHeight="1">
      <c r="A1300" s="291"/>
      <c r="H1300" s="437"/>
      <c r="I1300" s="437"/>
      <c r="J1300" s="437"/>
      <c r="K1300" s="437"/>
      <c r="N1300" s="438"/>
      <c r="O1300" s="291"/>
      <c r="P1300" s="291"/>
      <c r="Q1300" s="291"/>
      <c r="R1300" s="291"/>
      <c r="S1300" s="291"/>
      <c r="T1300" s="291"/>
      <c r="U1300" s="291"/>
      <c r="V1300" s="291"/>
      <c r="W1300" s="291"/>
      <c r="X1300" s="291"/>
      <c r="Y1300" s="291"/>
      <c r="Z1300" s="291"/>
      <c r="AA1300" s="291"/>
      <c r="AB1300" s="291"/>
      <c r="AC1300" s="291"/>
      <c r="AD1300" s="291"/>
      <c r="AE1300" s="291"/>
      <c r="AF1300" s="291"/>
      <c r="AG1300" s="291"/>
      <c r="AH1300" s="291"/>
      <c r="AI1300" s="291"/>
      <c r="AJ1300" s="291"/>
      <c r="AK1300" s="291"/>
      <c r="AL1300" s="291"/>
      <c r="AM1300" s="291"/>
      <c r="AN1300" s="291"/>
      <c r="AO1300" s="291"/>
      <c r="AP1300" s="291"/>
      <c r="AQ1300" s="291"/>
      <c r="AR1300" s="291"/>
      <c r="AS1300" s="291"/>
      <c r="AT1300" s="291"/>
      <c r="AU1300" s="291"/>
      <c r="AV1300" s="291"/>
      <c r="AW1300" s="291"/>
      <c r="AX1300" s="291"/>
      <c r="AY1300" s="291"/>
      <c r="AZ1300" s="291"/>
      <c r="BA1300" s="291"/>
      <c r="BB1300" s="291"/>
      <c r="BC1300" s="291"/>
      <c r="BD1300" s="291"/>
      <c r="BE1300" s="291"/>
      <c r="BF1300" s="291"/>
      <c r="BG1300" s="291"/>
      <c r="BH1300" s="291"/>
      <c r="BI1300" s="291"/>
      <c r="BJ1300" s="291"/>
      <c r="BK1300" s="291"/>
      <c r="BL1300" s="291"/>
      <c r="BM1300" s="291"/>
      <c r="BN1300" s="291"/>
      <c r="BO1300" s="291"/>
      <c r="BP1300" s="291"/>
      <c r="BQ1300" s="291"/>
      <c r="BR1300" s="291"/>
      <c r="BS1300" s="291"/>
      <c r="BT1300" s="291"/>
      <c r="BU1300" s="291"/>
      <c r="BV1300" s="291"/>
      <c r="BW1300" s="291"/>
      <c r="BX1300" s="291"/>
      <c r="BY1300" s="291"/>
      <c r="BZ1300" s="291"/>
      <c r="CA1300" s="291"/>
      <c r="CB1300" s="291"/>
      <c r="CC1300" s="291"/>
      <c r="CD1300" s="291"/>
      <c r="CE1300" s="291"/>
      <c r="CF1300" s="291"/>
      <c r="CG1300" s="291"/>
      <c r="CH1300" s="291"/>
      <c r="CI1300" s="291"/>
      <c r="CJ1300" s="291"/>
      <c r="CK1300" s="291"/>
      <c r="CL1300" s="291"/>
      <c r="CM1300" s="291"/>
      <c r="CN1300" s="291"/>
      <c r="CO1300" s="291"/>
      <c r="CP1300" s="291"/>
      <c r="CQ1300" s="291"/>
      <c r="CR1300" s="291"/>
      <c r="CS1300" s="291"/>
      <c r="CT1300" s="291"/>
      <c r="CU1300" s="291"/>
      <c r="CV1300" s="291"/>
      <c r="CW1300" s="291"/>
      <c r="CX1300" s="291"/>
      <c r="CY1300" s="291"/>
      <c r="CZ1300" s="291"/>
      <c r="DA1300" s="291"/>
      <c r="DB1300" s="291"/>
      <c r="DC1300" s="291"/>
      <c r="DD1300" s="291"/>
      <c r="DE1300" s="291"/>
      <c r="DF1300" s="291"/>
      <c r="DG1300" s="291"/>
      <c r="DH1300" s="291"/>
      <c r="DI1300" s="291"/>
      <c r="DJ1300" s="291"/>
      <c r="DK1300" s="291"/>
      <c r="DL1300" s="291"/>
      <c r="DM1300" s="291"/>
      <c r="DN1300" s="291"/>
      <c r="DO1300" s="291"/>
      <c r="DP1300" s="291"/>
      <c r="DQ1300" s="291"/>
      <c r="DR1300" s="291"/>
      <c r="DS1300" s="291"/>
      <c r="DT1300" s="291"/>
      <c r="DU1300" s="291"/>
      <c r="DV1300" s="291"/>
      <c r="DW1300" s="291"/>
      <c r="DX1300" s="291"/>
      <c r="DY1300" s="291"/>
      <c r="DZ1300" s="291"/>
      <c r="EA1300" s="291"/>
      <c r="EB1300" s="291"/>
      <c r="EC1300" s="291"/>
      <c r="ED1300" s="291"/>
      <c r="EE1300" s="291"/>
      <c r="EF1300" s="291"/>
      <c r="EG1300" s="291"/>
      <c r="EH1300" s="291"/>
      <c r="EI1300" s="291"/>
      <c r="EJ1300" s="291"/>
      <c r="EK1300" s="291"/>
      <c r="EL1300" s="291"/>
      <c r="EM1300" s="291"/>
      <c r="EN1300" s="291"/>
      <c r="EO1300" s="291"/>
      <c r="EP1300" s="291"/>
      <c r="EQ1300" s="291"/>
      <c r="ER1300" s="291"/>
      <c r="ES1300" s="291"/>
      <c r="ET1300" s="291"/>
      <c r="EU1300" s="291"/>
      <c r="EV1300" s="291"/>
      <c r="EW1300" s="291"/>
      <c r="EX1300" s="291"/>
      <c r="EY1300" s="291"/>
      <c r="EZ1300" s="291"/>
      <c r="FA1300" s="291"/>
    </row>
    <row r="1301" spans="1:157" s="292" customFormat="1" ht="20.25" customHeight="1">
      <c r="A1301" s="291"/>
      <c r="H1301" s="437"/>
      <c r="I1301" s="437"/>
      <c r="J1301" s="437"/>
      <c r="K1301" s="437"/>
      <c r="N1301" s="438"/>
      <c r="O1301" s="291"/>
      <c r="P1301" s="291"/>
      <c r="Q1301" s="291"/>
      <c r="R1301" s="291"/>
      <c r="S1301" s="291"/>
      <c r="T1301" s="291"/>
      <c r="U1301" s="291"/>
      <c r="V1301" s="291"/>
      <c r="W1301" s="291"/>
      <c r="X1301" s="291"/>
      <c r="Y1301" s="291"/>
      <c r="Z1301" s="291"/>
      <c r="AA1301" s="291"/>
      <c r="AB1301" s="291"/>
      <c r="AC1301" s="291"/>
      <c r="AD1301" s="291"/>
      <c r="AE1301" s="291"/>
      <c r="AF1301" s="291"/>
      <c r="AG1301" s="291"/>
      <c r="AH1301" s="291"/>
      <c r="AI1301" s="291"/>
      <c r="AJ1301" s="291"/>
      <c r="AK1301" s="291"/>
      <c r="AL1301" s="291"/>
      <c r="AM1301" s="291"/>
      <c r="AN1301" s="291"/>
      <c r="AO1301" s="291"/>
      <c r="AP1301" s="291"/>
      <c r="AQ1301" s="291"/>
      <c r="AR1301" s="291"/>
      <c r="AS1301" s="291"/>
      <c r="AT1301" s="291"/>
      <c r="AU1301" s="291"/>
      <c r="AV1301" s="291"/>
      <c r="AW1301" s="291"/>
      <c r="AX1301" s="291"/>
      <c r="AY1301" s="291"/>
      <c r="AZ1301" s="291"/>
      <c r="BA1301" s="291"/>
      <c r="BB1301" s="291"/>
      <c r="BC1301" s="291"/>
      <c r="BD1301" s="291"/>
      <c r="BE1301" s="291"/>
      <c r="BF1301" s="291"/>
      <c r="BG1301" s="291"/>
      <c r="BH1301" s="291"/>
      <c r="BI1301" s="291"/>
      <c r="BJ1301" s="291"/>
      <c r="BK1301" s="291"/>
      <c r="BL1301" s="291"/>
      <c r="BM1301" s="291"/>
      <c r="BN1301" s="291"/>
      <c r="BO1301" s="291"/>
      <c r="BP1301" s="291"/>
      <c r="BQ1301" s="291"/>
      <c r="BR1301" s="291"/>
      <c r="BS1301" s="291"/>
      <c r="BT1301" s="291"/>
      <c r="BU1301" s="291"/>
      <c r="BV1301" s="291"/>
      <c r="BW1301" s="291"/>
      <c r="BX1301" s="291"/>
      <c r="BY1301" s="291"/>
      <c r="BZ1301" s="291"/>
      <c r="CA1301" s="291"/>
      <c r="CB1301" s="291"/>
      <c r="CC1301" s="291"/>
      <c r="CD1301" s="291"/>
      <c r="CE1301" s="291"/>
      <c r="CF1301" s="291"/>
      <c r="CG1301" s="291"/>
      <c r="CH1301" s="291"/>
      <c r="CI1301" s="291"/>
      <c r="CJ1301" s="291"/>
      <c r="CK1301" s="291"/>
      <c r="CL1301" s="291"/>
      <c r="CM1301" s="291"/>
      <c r="CN1301" s="291"/>
      <c r="CO1301" s="291"/>
      <c r="CP1301" s="291"/>
      <c r="CQ1301" s="291"/>
      <c r="CR1301" s="291"/>
      <c r="CS1301" s="291"/>
      <c r="CT1301" s="291"/>
      <c r="CU1301" s="291"/>
      <c r="CV1301" s="291"/>
      <c r="CW1301" s="291"/>
      <c r="CX1301" s="291"/>
      <c r="CY1301" s="291"/>
      <c r="CZ1301" s="291"/>
      <c r="DA1301" s="291"/>
      <c r="DB1301" s="291"/>
      <c r="DC1301" s="291"/>
      <c r="DD1301" s="291"/>
      <c r="DE1301" s="291"/>
      <c r="DF1301" s="291"/>
      <c r="DG1301" s="291"/>
      <c r="DH1301" s="291"/>
      <c r="DI1301" s="291"/>
      <c r="DJ1301" s="291"/>
      <c r="DK1301" s="291"/>
      <c r="DL1301" s="291"/>
      <c r="DM1301" s="291"/>
      <c r="DN1301" s="291"/>
      <c r="DO1301" s="291"/>
      <c r="DP1301" s="291"/>
      <c r="DQ1301" s="291"/>
      <c r="DR1301" s="291"/>
      <c r="DS1301" s="291"/>
      <c r="DT1301" s="291"/>
      <c r="DU1301" s="291"/>
      <c r="DV1301" s="291"/>
      <c r="DW1301" s="291"/>
      <c r="DX1301" s="291"/>
      <c r="DY1301" s="291"/>
      <c r="DZ1301" s="291"/>
      <c r="EA1301" s="291"/>
      <c r="EB1301" s="291"/>
      <c r="EC1301" s="291"/>
      <c r="ED1301" s="291"/>
      <c r="EE1301" s="291"/>
      <c r="EF1301" s="291"/>
      <c r="EG1301" s="291"/>
      <c r="EH1301" s="291"/>
      <c r="EI1301" s="291"/>
      <c r="EJ1301" s="291"/>
      <c r="EK1301" s="291"/>
      <c r="EL1301" s="291"/>
      <c r="EM1301" s="291"/>
      <c r="EN1301" s="291"/>
      <c r="EO1301" s="291"/>
      <c r="EP1301" s="291"/>
      <c r="EQ1301" s="291"/>
      <c r="ER1301" s="291"/>
      <c r="ES1301" s="291"/>
      <c r="ET1301" s="291"/>
      <c r="EU1301" s="291"/>
      <c r="EV1301" s="291"/>
      <c r="EW1301" s="291"/>
      <c r="EX1301" s="291"/>
      <c r="EY1301" s="291"/>
      <c r="EZ1301" s="291"/>
      <c r="FA1301" s="291"/>
    </row>
    <row r="1302" spans="1:157" s="292" customFormat="1" ht="20.25" customHeight="1">
      <c r="A1302" s="291"/>
      <c r="H1302" s="437"/>
      <c r="I1302" s="437"/>
      <c r="J1302" s="437"/>
      <c r="K1302" s="437"/>
      <c r="N1302" s="438"/>
      <c r="O1302" s="291"/>
      <c r="P1302" s="291"/>
      <c r="Q1302" s="291"/>
      <c r="R1302" s="291"/>
      <c r="S1302" s="291"/>
      <c r="T1302" s="291"/>
      <c r="U1302" s="291"/>
      <c r="V1302" s="291"/>
      <c r="W1302" s="291"/>
      <c r="X1302" s="291"/>
      <c r="Y1302" s="291"/>
      <c r="Z1302" s="291"/>
      <c r="AA1302" s="291"/>
      <c r="AB1302" s="291"/>
      <c r="AC1302" s="291"/>
      <c r="AD1302" s="291"/>
      <c r="AE1302" s="291"/>
      <c r="AF1302" s="291"/>
      <c r="AG1302" s="291"/>
      <c r="AH1302" s="291"/>
      <c r="AI1302" s="291"/>
      <c r="AJ1302" s="291"/>
      <c r="AK1302" s="291"/>
      <c r="AL1302" s="291"/>
      <c r="AM1302" s="291"/>
      <c r="AN1302" s="291"/>
      <c r="AO1302" s="291"/>
      <c r="AP1302" s="291"/>
      <c r="AQ1302" s="291"/>
      <c r="AR1302" s="291"/>
      <c r="AS1302" s="291"/>
      <c r="AT1302" s="291"/>
      <c r="AU1302" s="291"/>
      <c r="AV1302" s="291"/>
      <c r="AW1302" s="291"/>
      <c r="AX1302" s="291"/>
      <c r="AY1302" s="291"/>
      <c r="AZ1302" s="291"/>
      <c r="BA1302" s="291"/>
      <c r="BB1302" s="291"/>
      <c r="BC1302" s="291"/>
      <c r="BD1302" s="291"/>
      <c r="BE1302" s="291"/>
      <c r="BF1302" s="291"/>
      <c r="BG1302" s="291"/>
      <c r="BH1302" s="291"/>
      <c r="BI1302" s="291"/>
      <c r="BJ1302" s="291"/>
      <c r="BK1302" s="291"/>
      <c r="BL1302" s="291"/>
      <c r="BM1302" s="291"/>
      <c r="BN1302" s="291"/>
      <c r="BO1302" s="291"/>
      <c r="BP1302" s="291"/>
      <c r="BQ1302" s="291"/>
      <c r="BR1302" s="291"/>
      <c r="BS1302" s="291"/>
      <c r="BT1302" s="291"/>
      <c r="BU1302" s="291"/>
      <c r="BV1302" s="291"/>
      <c r="BW1302" s="291"/>
      <c r="BX1302" s="291"/>
      <c r="BY1302" s="291"/>
      <c r="BZ1302" s="291"/>
      <c r="CA1302" s="291"/>
      <c r="CB1302" s="291"/>
      <c r="CC1302" s="291"/>
      <c r="CD1302" s="291"/>
      <c r="CE1302" s="291"/>
      <c r="CF1302" s="291"/>
      <c r="CG1302" s="291"/>
      <c r="CH1302" s="291"/>
      <c r="CI1302" s="291"/>
      <c r="CJ1302" s="291"/>
      <c r="CK1302" s="291"/>
      <c r="CL1302" s="291"/>
      <c r="CM1302" s="291"/>
      <c r="CN1302" s="291"/>
      <c r="CO1302" s="291"/>
      <c r="CP1302" s="291"/>
      <c r="CQ1302" s="291"/>
      <c r="CR1302" s="291"/>
      <c r="CS1302" s="291"/>
      <c r="CT1302" s="291"/>
      <c r="CU1302" s="291"/>
      <c r="CV1302" s="291"/>
      <c r="CW1302" s="291"/>
      <c r="CX1302" s="291"/>
      <c r="CY1302" s="291"/>
      <c r="CZ1302" s="291"/>
      <c r="DA1302" s="291"/>
      <c r="DB1302" s="291"/>
      <c r="DC1302" s="291"/>
      <c r="DD1302" s="291"/>
      <c r="DE1302" s="291"/>
      <c r="DF1302" s="291"/>
      <c r="DG1302" s="291"/>
      <c r="DH1302" s="291"/>
      <c r="DI1302" s="291"/>
      <c r="DJ1302" s="291"/>
      <c r="DK1302" s="291"/>
      <c r="DL1302" s="291"/>
      <c r="DM1302" s="291"/>
      <c r="DN1302" s="291"/>
      <c r="DO1302" s="291"/>
      <c r="DP1302" s="291"/>
      <c r="DQ1302" s="291"/>
      <c r="DR1302" s="291"/>
      <c r="DS1302" s="291"/>
      <c r="DT1302" s="291"/>
      <c r="DU1302" s="291"/>
      <c r="DV1302" s="291"/>
      <c r="DW1302" s="291"/>
      <c r="DX1302" s="291"/>
      <c r="DY1302" s="291"/>
      <c r="DZ1302" s="291"/>
      <c r="EA1302" s="291"/>
      <c r="EB1302" s="291"/>
      <c r="EC1302" s="291"/>
      <c r="ED1302" s="291"/>
      <c r="EE1302" s="291"/>
      <c r="EF1302" s="291"/>
      <c r="EG1302" s="291"/>
      <c r="EH1302" s="291"/>
      <c r="EI1302" s="291"/>
      <c r="EJ1302" s="291"/>
      <c r="EK1302" s="291"/>
      <c r="EL1302" s="291"/>
      <c r="EM1302" s="291"/>
      <c r="EN1302" s="291"/>
      <c r="EO1302" s="291"/>
      <c r="EP1302" s="291"/>
      <c r="EQ1302" s="291"/>
      <c r="ER1302" s="291"/>
      <c r="ES1302" s="291"/>
      <c r="ET1302" s="291"/>
      <c r="EU1302" s="291"/>
      <c r="EV1302" s="291"/>
      <c r="EW1302" s="291"/>
      <c r="EX1302" s="291"/>
      <c r="EY1302" s="291"/>
      <c r="EZ1302" s="291"/>
      <c r="FA1302" s="291"/>
    </row>
    <row r="1303" spans="1:157" s="292" customFormat="1" ht="20.25" customHeight="1">
      <c r="A1303" s="291"/>
      <c r="H1303" s="437"/>
      <c r="I1303" s="437"/>
      <c r="J1303" s="437"/>
      <c r="K1303" s="437"/>
      <c r="N1303" s="438"/>
      <c r="O1303" s="291"/>
      <c r="P1303" s="291"/>
      <c r="Q1303" s="291"/>
      <c r="R1303" s="291"/>
      <c r="S1303" s="291"/>
      <c r="T1303" s="291"/>
      <c r="U1303" s="291"/>
      <c r="V1303" s="291"/>
      <c r="W1303" s="291"/>
      <c r="X1303" s="291"/>
      <c r="Y1303" s="291"/>
      <c r="Z1303" s="291"/>
      <c r="AA1303" s="291"/>
      <c r="AB1303" s="291"/>
      <c r="AC1303" s="291"/>
      <c r="AD1303" s="291"/>
      <c r="AE1303" s="291"/>
      <c r="AF1303" s="291"/>
      <c r="AG1303" s="291"/>
      <c r="AH1303" s="291"/>
      <c r="AI1303" s="291"/>
      <c r="AJ1303" s="291"/>
      <c r="AK1303" s="291"/>
      <c r="AL1303" s="291"/>
      <c r="AM1303" s="291"/>
      <c r="AN1303" s="291"/>
      <c r="AO1303" s="291"/>
      <c r="AP1303" s="291"/>
      <c r="AQ1303" s="291"/>
      <c r="AR1303" s="291"/>
      <c r="AS1303" s="291"/>
      <c r="AT1303" s="291"/>
      <c r="AU1303" s="291"/>
      <c r="AV1303" s="291"/>
      <c r="AW1303" s="291"/>
      <c r="AX1303" s="291"/>
      <c r="AY1303" s="291"/>
      <c r="AZ1303" s="291"/>
      <c r="BA1303" s="291"/>
      <c r="BB1303" s="291"/>
      <c r="BC1303" s="291"/>
      <c r="BD1303" s="291"/>
      <c r="BE1303" s="291"/>
      <c r="BF1303" s="291"/>
      <c r="BG1303" s="291"/>
      <c r="BH1303" s="291"/>
      <c r="BI1303" s="291"/>
      <c r="BJ1303" s="291"/>
      <c r="BK1303" s="291"/>
      <c r="BL1303" s="291"/>
      <c r="BM1303" s="291"/>
      <c r="BN1303" s="291"/>
      <c r="BO1303" s="291"/>
      <c r="BP1303" s="291"/>
      <c r="BQ1303" s="291"/>
      <c r="BR1303" s="291"/>
      <c r="BS1303" s="291"/>
      <c r="BT1303" s="291"/>
      <c r="BU1303" s="291"/>
      <c r="BV1303" s="291"/>
      <c r="BW1303" s="291"/>
      <c r="BX1303" s="291"/>
      <c r="BY1303" s="291"/>
      <c r="BZ1303" s="291"/>
      <c r="CA1303" s="291"/>
      <c r="CB1303" s="291"/>
      <c r="CC1303" s="291"/>
      <c r="CD1303" s="291"/>
      <c r="CE1303" s="291"/>
      <c r="CF1303" s="291"/>
      <c r="CG1303" s="291"/>
      <c r="CH1303" s="291"/>
      <c r="CI1303" s="291"/>
      <c r="CJ1303" s="291"/>
      <c r="CK1303" s="291"/>
      <c r="CL1303" s="291"/>
      <c r="CM1303" s="291"/>
      <c r="CN1303" s="291"/>
      <c r="CO1303" s="291"/>
      <c r="CP1303" s="291"/>
      <c r="CQ1303" s="291"/>
      <c r="CR1303" s="291"/>
      <c r="CS1303" s="291"/>
      <c r="CT1303" s="291"/>
      <c r="CU1303" s="291"/>
      <c r="CV1303" s="291"/>
      <c r="CW1303" s="291"/>
      <c r="CX1303" s="291"/>
      <c r="CY1303" s="291"/>
      <c r="CZ1303" s="291"/>
      <c r="DA1303" s="291"/>
      <c r="DB1303" s="291"/>
      <c r="DC1303" s="291"/>
      <c r="DD1303" s="291"/>
      <c r="DE1303" s="291"/>
      <c r="DF1303" s="291"/>
      <c r="DG1303" s="291"/>
      <c r="DH1303" s="291"/>
      <c r="DI1303" s="291"/>
      <c r="DJ1303" s="291"/>
      <c r="DK1303" s="291"/>
      <c r="DL1303" s="291"/>
      <c r="DM1303" s="291"/>
      <c r="DN1303" s="291"/>
      <c r="DO1303" s="291"/>
      <c r="DP1303" s="291"/>
      <c r="DQ1303" s="291"/>
      <c r="DR1303" s="291"/>
      <c r="DS1303" s="291"/>
      <c r="DT1303" s="291"/>
      <c r="DU1303" s="291"/>
      <c r="DV1303" s="291"/>
      <c r="DW1303" s="291"/>
      <c r="DX1303" s="291"/>
      <c r="DY1303" s="291"/>
      <c r="DZ1303" s="291"/>
      <c r="EA1303" s="291"/>
      <c r="EB1303" s="291"/>
      <c r="EC1303" s="291"/>
      <c r="ED1303" s="291"/>
      <c r="EE1303" s="291"/>
      <c r="EF1303" s="291"/>
      <c r="EG1303" s="291"/>
      <c r="EH1303" s="291"/>
      <c r="EI1303" s="291"/>
      <c r="EJ1303" s="291"/>
      <c r="EK1303" s="291"/>
      <c r="EL1303" s="291"/>
      <c r="EM1303" s="291"/>
      <c r="EN1303" s="291"/>
      <c r="EO1303" s="291"/>
      <c r="EP1303" s="291"/>
      <c r="EQ1303" s="291"/>
      <c r="ER1303" s="291"/>
      <c r="ES1303" s="291"/>
      <c r="ET1303" s="291"/>
      <c r="EU1303" s="291"/>
      <c r="EV1303" s="291"/>
      <c r="EW1303" s="291"/>
      <c r="EX1303" s="291"/>
      <c r="EY1303" s="291"/>
      <c r="EZ1303" s="291"/>
      <c r="FA1303" s="291"/>
    </row>
    <row r="1304" spans="1:157" s="292" customFormat="1" ht="20.25" customHeight="1">
      <c r="A1304" s="291"/>
      <c r="H1304" s="437"/>
      <c r="I1304" s="437"/>
      <c r="J1304" s="437"/>
      <c r="K1304" s="437"/>
      <c r="N1304" s="438"/>
      <c r="O1304" s="291"/>
      <c r="P1304" s="291"/>
      <c r="Q1304" s="291"/>
      <c r="R1304" s="291"/>
      <c r="S1304" s="291"/>
      <c r="T1304" s="291"/>
      <c r="U1304" s="291"/>
      <c r="V1304" s="291"/>
      <c r="W1304" s="291"/>
      <c r="X1304" s="291"/>
      <c r="Y1304" s="291"/>
      <c r="Z1304" s="291"/>
      <c r="AA1304" s="291"/>
      <c r="AB1304" s="291"/>
      <c r="AC1304" s="291"/>
      <c r="AD1304" s="291"/>
      <c r="AE1304" s="291"/>
      <c r="AF1304" s="291"/>
      <c r="AG1304" s="291"/>
      <c r="AH1304" s="291"/>
      <c r="AI1304" s="291"/>
      <c r="AJ1304" s="291"/>
      <c r="AK1304" s="291"/>
      <c r="AL1304" s="291"/>
      <c r="AM1304" s="291"/>
      <c r="AN1304" s="291"/>
      <c r="AO1304" s="291"/>
      <c r="AP1304" s="291"/>
      <c r="AQ1304" s="291"/>
      <c r="AR1304" s="291"/>
      <c r="AS1304" s="291"/>
      <c r="AT1304" s="291"/>
      <c r="AU1304" s="291"/>
      <c r="AV1304" s="291"/>
      <c r="AW1304" s="291"/>
      <c r="AX1304" s="291"/>
      <c r="AY1304" s="291"/>
      <c r="AZ1304" s="291"/>
      <c r="BA1304" s="291"/>
      <c r="BB1304" s="291"/>
      <c r="BC1304" s="291"/>
      <c r="BD1304" s="291"/>
      <c r="BE1304" s="291"/>
      <c r="BF1304" s="291"/>
      <c r="BG1304" s="291"/>
      <c r="BH1304" s="291"/>
      <c r="BI1304" s="291"/>
      <c r="BJ1304" s="291"/>
      <c r="BK1304" s="291"/>
      <c r="BL1304" s="291"/>
      <c r="BM1304" s="291"/>
      <c r="BN1304" s="291"/>
      <c r="BO1304" s="291"/>
      <c r="BP1304" s="291"/>
      <c r="BQ1304" s="291"/>
      <c r="BR1304" s="291"/>
      <c r="BS1304" s="291"/>
      <c r="BT1304" s="291"/>
      <c r="BU1304" s="291"/>
      <c r="BV1304" s="291"/>
      <c r="BW1304" s="291"/>
      <c r="BX1304" s="291"/>
      <c r="BY1304" s="291"/>
      <c r="BZ1304" s="291"/>
      <c r="CA1304" s="291"/>
      <c r="CB1304" s="291"/>
      <c r="CC1304" s="291"/>
      <c r="CD1304" s="291"/>
      <c r="CE1304" s="291"/>
      <c r="CF1304" s="291"/>
      <c r="CG1304" s="291"/>
      <c r="CH1304" s="291"/>
      <c r="CI1304" s="291"/>
      <c r="CJ1304" s="291"/>
      <c r="CK1304" s="291"/>
      <c r="CL1304" s="291"/>
      <c r="CM1304" s="291"/>
      <c r="CN1304" s="291"/>
      <c r="CO1304" s="291"/>
      <c r="CP1304" s="291"/>
      <c r="CQ1304" s="291"/>
      <c r="CR1304" s="291"/>
      <c r="CS1304" s="291"/>
      <c r="CT1304" s="291"/>
      <c r="CU1304" s="291"/>
      <c r="CV1304" s="291"/>
      <c r="CW1304" s="291"/>
      <c r="CX1304" s="291"/>
      <c r="CY1304" s="291"/>
      <c r="CZ1304" s="291"/>
      <c r="DA1304" s="291"/>
      <c r="DB1304" s="291"/>
      <c r="DC1304" s="291"/>
      <c r="DD1304" s="291"/>
      <c r="DE1304" s="291"/>
      <c r="DF1304" s="291"/>
      <c r="DG1304" s="291"/>
      <c r="DH1304" s="291"/>
      <c r="DI1304" s="291"/>
      <c r="DJ1304" s="291"/>
      <c r="DK1304" s="291"/>
      <c r="DL1304" s="291"/>
      <c r="DM1304" s="291"/>
      <c r="DN1304" s="291"/>
      <c r="DO1304" s="291"/>
      <c r="DP1304" s="291"/>
      <c r="DQ1304" s="291"/>
      <c r="DR1304" s="291"/>
      <c r="DS1304" s="291"/>
      <c r="DT1304" s="291"/>
      <c r="DU1304" s="291"/>
      <c r="DV1304" s="291"/>
      <c r="DW1304" s="291"/>
      <c r="DX1304" s="291"/>
      <c r="DY1304" s="291"/>
      <c r="DZ1304" s="291"/>
      <c r="EA1304" s="291"/>
      <c r="EB1304" s="291"/>
      <c r="EC1304" s="291"/>
      <c r="ED1304" s="291"/>
      <c r="EE1304" s="291"/>
      <c r="EF1304" s="291"/>
      <c r="EG1304" s="291"/>
      <c r="EH1304" s="291"/>
      <c r="EI1304" s="291"/>
      <c r="EJ1304" s="291"/>
      <c r="EK1304" s="291"/>
      <c r="EL1304" s="291"/>
      <c r="EM1304" s="291"/>
      <c r="EN1304" s="291"/>
      <c r="EO1304" s="291"/>
      <c r="EP1304" s="291"/>
      <c r="EQ1304" s="291"/>
      <c r="ER1304" s="291"/>
      <c r="ES1304" s="291"/>
      <c r="ET1304" s="291"/>
      <c r="EU1304" s="291"/>
      <c r="EV1304" s="291"/>
      <c r="EW1304" s="291"/>
      <c r="EX1304" s="291"/>
      <c r="EY1304" s="291"/>
      <c r="EZ1304" s="291"/>
      <c r="FA1304" s="291"/>
    </row>
    <row r="1305" spans="1:157" s="292" customFormat="1" ht="20.25" customHeight="1">
      <c r="A1305" s="291"/>
      <c r="H1305" s="437"/>
      <c r="I1305" s="437"/>
      <c r="J1305" s="437"/>
      <c r="K1305" s="437"/>
      <c r="N1305" s="438"/>
      <c r="O1305" s="291"/>
      <c r="P1305" s="291"/>
      <c r="Q1305" s="291"/>
      <c r="R1305" s="291"/>
      <c r="S1305" s="291"/>
      <c r="T1305" s="291"/>
      <c r="U1305" s="291"/>
      <c r="V1305" s="291"/>
      <c r="W1305" s="291"/>
      <c r="X1305" s="291"/>
      <c r="Y1305" s="291"/>
      <c r="Z1305" s="291"/>
      <c r="AA1305" s="291"/>
      <c r="AB1305" s="291"/>
      <c r="AC1305" s="291"/>
      <c r="AD1305" s="291"/>
      <c r="AE1305" s="291"/>
      <c r="AF1305" s="291"/>
      <c r="AG1305" s="291"/>
      <c r="AH1305" s="291"/>
      <c r="AI1305" s="291"/>
      <c r="AJ1305" s="291"/>
      <c r="AK1305" s="291"/>
      <c r="AL1305" s="291"/>
      <c r="AM1305" s="291"/>
      <c r="AN1305" s="291"/>
      <c r="AO1305" s="291"/>
      <c r="AP1305" s="291"/>
      <c r="AQ1305" s="291"/>
      <c r="AR1305" s="291"/>
      <c r="AS1305" s="291"/>
      <c r="AT1305" s="291"/>
      <c r="AU1305" s="291"/>
      <c r="AV1305" s="291"/>
      <c r="AW1305" s="291"/>
      <c r="AX1305" s="291"/>
      <c r="AY1305" s="291"/>
      <c r="AZ1305" s="291"/>
      <c r="BA1305" s="291"/>
      <c r="BB1305" s="291"/>
      <c r="BC1305" s="291"/>
      <c r="BD1305" s="291"/>
      <c r="BE1305" s="291"/>
      <c r="BF1305" s="291"/>
      <c r="BG1305" s="291"/>
      <c r="BH1305" s="291"/>
      <c r="BI1305" s="291"/>
      <c r="BJ1305" s="291"/>
      <c r="BK1305" s="291"/>
      <c r="BL1305" s="291"/>
      <c r="BM1305" s="291"/>
      <c r="BN1305" s="291"/>
      <c r="BO1305" s="291"/>
      <c r="BP1305" s="291"/>
      <c r="BQ1305" s="291"/>
      <c r="BR1305" s="291"/>
      <c r="BS1305" s="291"/>
      <c r="BT1305" s="291"/>
      <c r="BU1305" s="291"/>
      <c r="BV1305" s="291"/>
      <c r="BW1305" s="291"/>
      <c r="BX1305" s="291"/>
      <c r="BY1305" s="291"/>
      <c r="BZ1305" s="291"/>
      <c r="CA1305" s="291"/>
      <c r="CB1305" s="291"/>
      <c r="CC1305" s="291"/>
      <c r="CD1305" s="291"/>
      <c r="CE1305" s="291"/>
      <c r="CF1305" s="291"/>
      <c r="CG1305" s="291"/>
      <c r="CH1305" s="291"/>
      <c r="CI1305" s="291"/>
      <c r="CJ1305" s="291"/>
      <c r="CK1305" s="291"/>
      <c r="CL1305" s="291"/>
      <c r="CM1305" s="291"/>
      <c r="CN1305" s="291"/>
      <c r="CO1305" s="291"/>
      <c r="CP1305" s="291"/>
      <c r="CQ1305" s="291"/>
      <c r="CR1305" s="291"/>
      <c r="CS1305" s="291"/>
      <c r="CT1305" s="291"/>
      <c r="CU1305" s="291"/>
      <c r="CV1305" s="291"/>
      <c r="CW1305" s="291"/>
      <c r="CX1305" s="291"/>
      <c r="CY1305" s="291"/>
      <c r="CZ1305" s="291"/>
      <c r="DA1305" s="291"/>
      <c r="DB1305" s="291"/>
      <c r="DC1305" s="291"/>
      <c r="DD1305" s="291"/>
      <c r="DE1305" s="291"/>
      <c r="DF1305" s="291"/>
      <c r="DG1305" s="291"/>
      <c r="DH1305" s="291"/>
      <c r="DI1305" s="291"/>
      <c r="DJ1305" s="291"/>
      <c r="DK1305" s="291"/>
      <c r="DL1305" s="291"/>
      <c r="DM1305" s="291"/>
      <c r="DN1305" s="291"/>
      <c r="DO1305" s="291"/>
      <c r="DP1305" s="291"/>
      <c r="DQ1305" s="291"/>
      <c r="DR1305" s="291"/>
      <c r="DS1305" s="291"/>
      <c r="DT1305" s="291"/>
      <c r="DU1305" s="291"/>
      <c r="DV1305" s="291"/>
      <c r="DW1305" s="291"/>
      <c r="DX1305" s="291"/>
      <c r="DY1305" s="291"/>
      <c r="DZ1305" s="291"/>
      <c r="EA1305" s="291"/>
      <c r="EB1305" s="291"/>
      <c r="EC1305" s="291"/>
      <c r="ED1305" s="291"/>
      <c r="EE1305" s="291"/>
      <c r="EF1305" s="291"/>
      <c r="EG1305" s="291"/>
      <c r="EH1305" s="291"/>
      <c r="EI1305" s="291"/>
      <c r="EJ1305" s="291"/>
      <c r="EK1305" s="291"/>
      <c r="EL1305" s="291"/>
      <c r="EM1305" s="291"/>
      <c r="EN1305" s="291"/>
      <c r="EO1305" s="291"/>
      <c r="EP1305" s="291"/>
      <c r="EQ1305" s="291"/>
      <c r="ER1305" s="291"/>
      <c r="ES1305" s="291"/>
      <c r="ET1305" s="291"/>
      <c r="EU1305" s="291"/>
      <c r="EV1305" s="291"/>
      <c r="EW1305" s="291"/>
      <c r="EX1305" s="291"/>
      <c r="EY1305" s="291"/>
      <c r="EZ1305" s="291"/>
      <c r="FA1305" s="291"/>
    </row>
    <row r="1306" spans="1:157" s="292" customFormat="1" ht="20.25" customHeight="1">
      <c r="A1306" s="291"/>
      <c r="H1306" s="437"/>
      <c r="I1306" s="437"/>
      <c r="J1306" s="437"/>
      <c r="K1306" s="437"/>
      <c r="N1306" s="438"/>
      <c r="O1306" s="291"/>
      <c r="P1306" s="291"/>
      <c r="Q1306" s="291"/>
      <c r="R1306" s="291"/>
      <c r="S1306" s="291"/>
      <c r="T1306" s="291"/>
      <c r="U1306" s="291"/>
      <c r="V1306" s="291"/>
      <c r="W1306" s="291"/>
      <c r="X1306" s="291"/>
      <c r="Y1306" s="291"/>
      <c r="Z1306" s="291"/>
      <c r="AA1306" s="291"/>
      <c r="AB1306" s="291"/>
      <c r="AC1306" s="291"/>
      <c r="AD1306" s="291"/>
      <c r="AE1306" s="291"/>
      <c r="AF1306" s="291"/>
      <c r="AG1306" s="291"/>
      <c r="AH1306" s="291"/>
      <c r="AI1306" s="291"/>
      <c r="AJ1306" s="291"/>
      <c r="AK1306" s="291"/>
      <c r="AL1306" s="291"/>
      <c r="AM1306" s="291"/>
      <c r="AN1306" s="291"/>
      <c r="AO1306" s="291"/>
      <c r="AP1306" s="291"/>
      <c r="AQ1306" s="291"/>
      <c r="AR1306" s="291"/>
      <c r="AS1306" s="291"/>
      <c r="AT1306" s="291"/>
      <c r="AU1306" s="291"/>
      <c r="AV1306" s="291"/>
      <c r="AW1306" s="291"/>
      <c r="AX1306" s="291"/>
      <c r="AY1306" s="291"/>
      <c r="AZ1306" s="291"/>
      <c r="BA1306" s="291"/>
      <c r="BB1306" s="291"/>
      <c r="BC1306" s="291"/>
      <c r="BD1306" s="291"/>
      <c r="BE1306" s="291"/>
      <c r="BF1306" s="291"/>
      <c r="BG1306" s="291"/>
      <c r="BH1306" s="291"/>
      <c r="BI1306" s="291"/>
      <c r="BJ1306" s="291"/>
      <c r="BK1306" s="291"/>
      <c r="BL1306" s="291"/>
      <c r="BM1306" s="291"/>
      <c r="BN1306" s="291"/>
      <c r="BO1306" s="291"/>
      <c r="BP1306" s="291"/>
      <c r="BQ1306" s="291"/>
      <c r="BR1306" s="291"/>
      <c r="BS1306" s="291"/>
      <c r="BT1306" s="291"/>
      <c r="BU1306" s="291"/>
      <c r="BV1306" s="291"/>
      <c r="BW1306" s="291"/>
      <c r="BX1306" s="291"/>
      <c r="BY1306" s="291"/>
      <c r="BZ1306" s="291"/>
      <c r="CA1306" s="291"/>
      <c r="CB1306" s="291"/>
      <c r="CC1306" s="291"/>
      <c r="CD1306" s="291"/>
      <c r="CE1306" s="291"/>
      <c r="CF1306" s="291"/>
      <c r="CG1306" s="291"/>
      <c r="CH1306" s="291"/>
      <c r="CI1306" s="291"/>
      <c r="CJ1306" s="291"/>
      <c r="CK1306" s="291"/>
      <c r="CL1306" s="291"/>
      <c r="CM1306" s="291"/>
      <c r="CN1306" s="291"/>
      <c r="CO1306" s="291"/>
      <c r="CP1306" s="291"/>
      <c r="CQ1306" s="291"/>
      <c r="CR1306" s="291"/>
      <c r="CS1306" s="291"/>
      <c r="CT1306" s="291"/>
      <c r="CU1306" s="291"/>
      <c r="CV1306" s="291"/>
      <c r="CW1306" s="291"/>
      <c r="CX1306" s="291"/>
      <c r="CY1306" s="291"/>
      <c r="CZ1306" s="291"/>
      <c r="DA1306" s="291"/>
      <c r="DB1306" s="291"/>
      <c r="DC1306" s="291"/>
      <c r="DD1306" s="291"/>
      <c r="DE1306" s="291"/>
      <c r="DF1306" s="291"/>
      <c r="DG1306" s="291"/>
      <c r="DH1306" s="291"/>
      <c r="DI1306" s="291"/>
      <c r="DJ1306" s="291"/>
      <c r="DK1306" s="291"/>
      <c r="DL1306" s="291"/>
      <c r="DM1306" s="291"/>
      <c r="DN1306" s="291"/>
      <c r="DO1306" s="291"/>
      <c r="DP1306" s="291"/>
      <c r="DQ1306" s="291"/>
      <c r="DR1306" s="291"/>
      <c r="DS1306" s="291"/>
      <c r="DT1306" s="291"/>
      <c r="DU1306" s="291"/>
      <c r="DV1306" s="291"/>
      <c r="DW1306" s="291"/>
      <c r="DX1306" s="291"/>
      <c r="DY1306" s="291"/>
      <c r="DZ1306" s="291"/>
      <c r="EA1306" s="291"/>
      <c r="EB1306" s="291"/>
      <c r="EC1306" s="291"/>
      <c r="ED1306" s="291"/>
      <c r="EE1306" s="291"/>
      <c r="EF1306" s="291"/>
      <c r="EG1306" s="291"/>
      <c r="EH1306" s="291"/>
      <c r="EI1306" s="291"/>
      <c r="EJ1306" s="291"/>
      <c r="EK1306" s="291"/>
      <c r="EL1306" s="291"/>
      <c r="EM1306" s="291"/>
      <c r="EN1306" s="291"/>
      <c r="EO1306" s="291"/>
      <c r="EP1306" s="291"/>
      <c r="EQ1306" s="291"/>
      <c r="ER1306" s="291"/>
      <c r="ES1306" s="291"/>
      <c r="ET1306" s="291"/>
      <c r="EU1306" s="291"/>
      <c r="EV1306" s="291"/>
      <c r="EW1306" s="291"/>
      <c r="EX1306" s="291"/>
      <c r="EY1306" s="291"/>
      <c r="EZ1306" s="291"/>
      <c r="FA1306" s="291"/>
    </row>
    <row r="1307" spans="1:157" s="292" customFormat="1" ht="20.25" customHeight="1">
      <c r="A1307" s="291"/>
      <c r="H1307" s="437"/>
      <c r="I1307" s="437"/>
      <c r="J1307" s="437"/>
      <c r="K1307" s="437"/>
      <c r="N1307" s="438"/>
      <c r="O1307" s="291"/>
      <c r="P1307" s="291"/>
      <c r="Q1307" s="291"/>
      <c r="R1307" s="291"/>
      <c r="S1307" s="291"/>
      <c r="T1307" s="291"/>
      <c r="U1307" s="291"/>
      <c r="V1307" s="291"/>
      <c r="W1307" s="291"/>
      <c r="X1307" s="291"/>
      <c r="Y1307" s="291"/>
      <c r="Z1307" s="291"/>
      <c r="AA1307" s="291"/>
      <c r="AB1307" s="291"/>
      <c r="AC1307" s="291"/>
      <c r="AD1307" s="291"/>
      <c r="AE1307" s="291"/>
      <c r="AF1307" s="291"/>
      <c r="AG1307" s="291"/>
      <c r="AH1307" s="291"/>
      <c r="AI1307" s="291"/>
      <c r="AJ1307" s="291"/>
      <c r="AK1307" s="291"/>
      <c r="AL1307" s="291"/>
      <c r="AM1307" s="291"/>
      <c r="AN1307" s="291"/>
      <c r="AO1307" s="291"/>
      <c r="AP1307" s="291"/>
      <c r="AQ1307" s="291"/>
      <c r="AR1307" s="291"/>
      <c r="AS1307" s="291"/>
      <c r="AT1307" s="291"/>
      <c r="AU1307" s="291"/>
      <c r="AV1307" s="291"/>
      <c r="AW1307" s="291"/>
      <c r="AX1307" s="291"/>
      <c r="AY1307" s="291"/>
      <c r="AZ1307" s="291"/>
      <c r="BA1307" s="291"/>
      <c r="BB1307" s="291"/>
      <c r="BC1307" s="291"/>
      <c r="BD1307" s="291"/>
      <c r="BE1307" s="291"/>
      <c r="BF1307" s="291"/>
      <c r="BG1307" s="291"/>
      <c r="BH1307" s="291"/>
      <c r="BI1307" s="291"/>
      <c r="BJ1307" s="291"/>
      <c r="BK1307" s="291"/>
      <c r="BL1307" s="291"/>
      <c r="BM1307" s="291"/>
      <c r="BN1307" s="291"/>
      <c r="BO1307" s="291"/>
      <c r="BP1307" s="291"/>
      <c r="BQ1307" s="291"/>
      <c r="BR1307" s="291"/>
      <c r="BS1307" s="291"/>
      <c r="BT1307" s="291"/>
      <c r="BU1307" s="291"/>
      <c r="BV1307" s="291"/>
      <c r="BW1307" s="291"/>
      <c r="BX1307" s="291"/>
      <c r="BY1307" s="291"/>
      <c r="BZ1307" s="291"/>
      <c r="CA1307" s="291"/>
      <c r="CB1307" s="291"/>
      <c r="CC1307" s="291"/>
      <c r="CD1307" s="291"/>
      <c r="CE1307" s="291"/>
      <c r="CF1307" s="291"/>
      <c r="CG1307" s="291"/>
      <c r="CH1307" s="291"/>
      <c r="CI1307" s="291"/>
      <c r="CJ1307" s="291"/>
      <c r="CK1307" s="291"/>
      <c r="CL1307" s="291"/>
      <c r="CM1307" s="291"/>
      <c r="CN1307" s="291"/>
      <c r="CO1307" s="291"/>
      <c r="CP1307" s="291"/>
      <c r="CQ1307" s="291"/>
      <c r="CR1307" s="291"/>
      <c r="CS1307" s="291"/>
      <c r="CT1307" s="291"/>
      <c r="CU1307" s="291"/>
      <c r="CV1307" s="291"/>
      <c r="CW1307" s="291"/>
      <c r="CX1307" s="291"/>
      <c r="CY1307" s="291"/>
      <c r="CZ1307" s="291"/>
      <c r="DA1307" s="291"/>
      <c r="DB1307" s="291"/>
      <c r="DC1307" s="291"/>
      <c r="DD1307" s="291"/>
      <c r="DE1307" s="291"/>
      <c r="DF1307" s="291"/>
      <c r="DG1307" s="291"/>
      <c r="DH1307" s="291"/>
      <c r="DI1307" s="291"/>
      <c r="DJ1307" s="291"/>
      <c r="DK1307" s="291"/>
      <c r="DL1307" s="291"/>
      <c r="DM1307" s="291"/>
      <c r="DN1307" s="291"/>
      <c r="DO1307" s="291"/>
      <c r="DP1307" s="291"/>
      <c r="DQ1307" s="291"/>
      <c r="DR1307" s="291"/>
      <c r="DS1307" s="291"/>
      <c r="DT1307" s="291"/>
      <c r="DU1307" s="291"/>
      <c r="DV1307" s="291"/>
      <c r="DW1307" s="291"/>
      <c r="DX1307" s="291"/>
      <c r="DY1307" s="291"/>
      <c r="DZ1307" s="291"/>
      <c r="EA1307" s="291"/>
      <c r="EB1307" s="291"/>
      <c r="EC1307" s="291"/>
      <c r="ED1307" s="291"/>
      <c r="EE1307" s="291"/>
      <c r="EF1307" s="291"/>
      <c r="EG1307" s="291"/>
      <c r="EH1307" s="291"/>
      <c r="EI1307" s="291"/>
      <c r="EJ1307" s="291"/>
      <c r="EK1307" s="291"/>
      <c r="EL1307" s="291"/>
      <c r="EM1307" s="291"/>
      <c r="EN1307" s="291"/>
      <c r="EO1307" s="291"/>
      <c r="EP1307" s="291"/>
      <c r="EQ1307" s="291"/>
      <c r="ER1307" s="291"/>
      <c r="ES1307" s="291"/>
      <c r="ET1307" s="291"/>
      <c r="EU1307" s="291"/>
      <c r="EV1307" s="291"/>
      <c r="EW1307" s="291"/>
      <c r="EX1307" s="291"/>
      <c r="EY1307" s="291"/>
      <c r="EZ1307" s="291"/>
      <c r="FA1307" s="291"/>
    </row>
    <row r="1308" spans="1:157" s="292" customFormat="1" ht="20.25" customHeight="1">
      <c r="A1308" s="291"/>
      <c r="H1308" s="437"/>
      <c r="I1308" s="437"/>
      <c r="J1308" s="437"/>
      <c r="K1308" s="437"/>
      <c r="N1308" s="438"/>
      <c r="O1308" s="291"/>
      <c r="P1308" s="291"/>
      <c r="Q1308" s="291"/>
      <c r="R1308" s="291"/>
      <c r="S1308" s="291"/>
      <c r="T1308" s="291"/>
      <c r="U1308" s="291"/>
      <c r="V1308" s="291"/>
      <c r="W1308" s="291"/>
      <c r="X1308" s="291"/>
      <c r="Y1308" s="291"/>
      <c r="Z1308" s="291"/>
      <c r="AA1308" s="291"/>
      <c r="AB1308" s="291"/>
      <c r="AC1308" s="291"/>
      <c r="AD1308" s="291"/>
      <c r="AE1308" s="291"/>
      <c r="AF1308" s="291"/>
      <c r="AG1308" s="291"/>
      <c r="AH1308" s="291"/>
      <c r="AI1308" s="291"/>
      <c r="AJ1308" s="291"/>
      <c r="AK1308" s="291"/>
      <c r="AL1308" s="291"/>
      <c r="AM1308" s="291"/>
      <c r="AN1308" s="291"/>
      <c r="AO1308" s="291"/>
      <c r="AP1308" s="291"/>
      <c r="AQ1308" s="291"/>
      <c r="AR1308" s="291"/>
      <c r="AS1308" s="291"/>
      <c r="AT1308" s="291"/>
      <c r="AU1308" s="291"/>
      <c r="AV1308" s="291"/>
      <c r="AW1308" s="291"/>
      <c r="AX1308" s="291"/>
      <c r="AY1308" s="291"/>
      <c r="AZ1308" s="291"/>
      <c r="BA1308" s="291"/>
      <c r="BB1308" s="291"/>
      <c r="BC1308" s="291"/>
      <c r="BD1308" s="291"/>
      <c r="BE1308" s="291"/>
      <c r="BF1308" s="291"/>
      <c r="BG1308" s="291"/>
      <c r="BH1308" s="291"/>
      <c r="BI1308" s="291"/>
      <c r="BJ1308" s="291"/>
      <c r="BK1308" s="291"/>
      <c r="BL1308" s="291"/>
      <c r="BM1308" s="291"/>
      <c r="BN1308" s="291"/>
      <c r="BO1308" s="291"/>
      <c r="BP1308" s="291"/>
      <c r="BQ1308" s="291"/>
      <c r="BR1308" s="291"/>
      <c r="BS1308" s="291"/>
      <c r="BT1308" s="291"/>
      <c r="BU1308" s="291"/>
      <c r="BV1308" s="291"/>
      <c r="BW1308" s="291"/>
      <c r="BX1308" s="291"/>
      <c r="BY1308" s="291"/>
      <c r="BZ1308" s="291"/>
      <c r="CA1308" s="291"/>
      <c r="CB1308" s="291"/>
      <c r="CC1308" s="291"/>
      <c r="CD1308" s="291"/>
      <c r="CE1308" s="291"/>
      <c r="CF1308" s="291"/>
      <c r="CG1308" s="291"/>
      <c r="CH1308" s="291"/>
      <c r="CI1308" s="291"/>
      <c r="CJ1308" s="291"/>
      <c r="CK1308" s="291"/>
      <c r="CL1308" s="291"/>
      <c r="CM1308" s="291"/>
      <c r="CN1308" s="291"/>
      <c r="CO1308" s="291"/>
      <c r="CP1308" s="291"/>
      <c r="CQ1308" s="291"/>
      <c r="CR1308" s="291"/>
      <c r="CS1308" s="291"/>
      <c r="CT1308" s="291"/>
      <c r="CU1308" s="291"/>
      <c r="CV1308" s="291"/>
      <c r="CW1308" s="291"/>
      <c r="CX1308" s="291"/>
      <c r="CY1308" s="291"/>
      <c r="CZ1308" s="291"/>
      <c r="DA1308" s="291"/>
      <c r="DB1308" s="291"/>
      <c r="DC1308" s="291"/>
      <c r="DD1308" s="291"/>
      <c r="DE1308" s="291"/>
      <c r="DF1308" s="291"/>
      <c r="DG1308" s="291"/>
      <c r="DH1308" s="291"/>
      <c r="DI1308" s="291"/>
      <c r="DJ1308" s="291"/>
      <c r="DK1308" s="291"/>
      <c r="DL1308" s="291"/>
      <c r="DM1308" s="291"/>
      <c r="DN1308" s="291"/>
      <c r="DO1308" s="291"/>
      <c r="DP1308" s="291"/>
      <c r="DQ1308" s="291"/>
      <c r="DR1308" s="291"/>
      <c r="DS1308" s="291"/>
      <c r="DT1308" s="291"/>
      <c r="DU1308" s="291"/>
      <c r="DV1308" s="291"/>
      <c r="DW1308" s="291"/>
      <c r="DX1308" s="291"/>
      <c r="DY1308" s="291"/>
      <c r="DZ1308" s="291"/>
      <c r="EA1308" s="291"/>
      <c r="EB1308" s="291"/>
      <c r="EC1308" s="291"/>
      <c r="ED1308" s="291"/>
      <c r="EE1308" s="291"/>
      <c r="EF1308" s="291"/>
      <c r="EG1308" s="291"/>
      <c r="EH1308" s="291"/>
      <c r="EI1308" s="291"/>
      <c r="EJ1308" s="291"/>
      <c r="EK1308" s="291"/>
      <c r="EL1308" s="291"/>
      <c r="EM1308" s="291"/>
      <c r="EN1308" s="291"/>
      <c r="EO1308" s="291"/>
      <c r="EP1308" s="291"/>
      <c r="EQ1308" s="291"/>
      <c r="ER1308" s="291"/>
      <c r="ES1308" s="291"/>
      <c r="ET1308" s="291"/>
      <c r="EU1308" s="291"/>
      <c r="EV1308" s="291"/>
      <c r="EW1308" s="291"/>
      <c r="EX1308" s="291"/>
      <c r="EY1308" s="291"/>
      <c r="EZ1308" s="291"/>
      <c r="FA1308" s="291"/>
    </row>
    <row r="1309" spans="1:157" s="292" customFormat="1" ht="20.25" customHeight="1">
      <c r="A1309" s="291"/>
      <c r="H1309" s="437"/>
      <c r="I1309" s="437"/>
      <c r="J1309" s="437"/>
      <c r="K1309" s="437"/>
      <c r="N1309" s="438"/>
      <c r="O1309" s="291"/>
      <c r="P1309" s="291"/>
      <c r="Q1309" s="291"/>
      <c r="R1309" s="291"/>
      <c r="S1309" s="291"/>
      <c r="T1309" s="291"/>
      <c r="U1309" s="291"/>
      <c r="V1309" s="291"/>
      <c r="W1309" s="291"/>
      <c r="X1309" s="291"/>
      <c r="Y1309" s="291"/>
      <c r="Z1309" s="291"/>
      <c r="AA1309" s="291"/>
      <c r="AB1309" s="291"/>
      <c r="AC1309" s="291"/>
      <c r="AD1309" s="291"/>
      <c r="AE1309" s="291"/>
      <c r="AF1309" s="291"/>
      <c r="AG1309" s="291"/>
      <c r="AH1309" s="291"/>
      <c r="AI1309" s="291"/>
      <c r="AJ1309" s="291"/>
      <c r="AK1309" s="291"/>
      <c r="AL1309" s="291"/>
      <c r="AM1309" s="291"/>
      <c r="AN1309" s="291"/>
      <c r="AO1309" s="291"/>
      <c r="AP1309" s="291"/>
      <c r="AQ1309" s="291"/>
      <c r="AR1309" s="291"/>
      <c r="AS1309" s="291"/>
      <c r="AT1309" s="291"/>
      <c r="AU1309" s="291"/>
      <c r="AV1309" s="291"/>
      <c r="AW1309" s="291"/>
      <c r="AX1309" s="291"/>
      <c r="AY1309" s="291"/>
      <c r="AZ1309" s="291"/>
      <c r="BA1309" s="291"/>
      <c r="BB1309" s="291"/>
      <c r="BC1309" s="291"/>
      <c r="BD1309" s="291"/>
      <c r="BE1309" s="291"/>
      <c r="BF1309" s="291"/>
      <c r="BG1309" s="291"/>
      <c r="BH1309" s="291"/>
      <c r="BI1309" s="291"/>
      <c r="BJ1309" s="291"/>
      <c r="BK1309" s="291"/>
      <c r="BL1309" s="291"/>
      <c r="BM1309" s="291"/>
      <c r="BN1309" s="291"/>
      <c r="BO1309" s="291"/>
      <c r="BP1309" s="291"/>
      <c r="BQ1309" s="291"/>
      <c r="BR1309" s="291"/>
      <c r="BS1309" s="291"/>
      <c r="BT1309" s="291"/>
      <c r="BU1309" s="291"/>
      <c r="BV1309" s="291"/>
      <c r="BW1309" s="291"/>
      <c r="BX1309" s="291"/>
      <c r="BY1309" s="291"/>
      <c r="BZ1309" s="291"/>
      <c r="CA1309" s="291"/>
      <c r="CB1309" s="291"/>
      <c r="CC1309" s="291"/>
      <c r="CD1309" s="291"/>
      <c r="CE1309" s="291"/>
      <c r="CF1309" s="291"/>
      <c r="CG1309" s="291"/>
      <c r="CH1309" s="291"/>
      <c r="CI1309" s="291"/>
      <c r="CJ1309" s="291"/>
      <c r="CK1309" s="291"/>
      <c r="CL1309" s="291"/>
      <c r="CM1309" s="291"/>
      <c r="CN1309" s="291"/>
      <c r="CO1309" s="291"/>
      <c r="CP1309" s="291"/>
      <c r="CQ1309" s="291"/>
      <c r="CR1309" s="291"/>
      <c r="CS1309" s="291"/>
      <c r="CT1309" s="291"/>
      <c r="CU1309" s="291"/>
      <c r="CV1309" s="291"/>
      <c r="CW1309" s="291"/>
      <c r="CX1309" s="291"/>
      <c r="CY1309" s="291"/>
      <c r="CZ1309" s="291"/>
      <c r="DA1309" s="291"/>
      <c r="DB1309" s="291"/>
      <c r="DC1309" s="291"/>
      <c r="DD1309" s="291"/>
      <c r="DE1309" s="291"/>
      <c r="DF1309" s="291"/>
      <c r="DG1309" s="291"/>
      <c r="DH1309" s="291"/>
      <c r="DI1309" s="291"/>
      <c r="DJ1309" s="291"/>
      <c r="DK1309" s="291"/>
      <c r="DL1309" s="291"/>
      <c r="DM1309" s="291"/>
      <c r="DN1309" s="291"/>
      <c r="DO1309" s="291"/>
      <c r="DP1309" s="291"/>
      <c r="DQ1309" s="291"/>
      <c r="DR1309" s="291"/>
      <c r="DS1309" s="291"/>
      <c r="DT1309" s="291"/>
      <c r="DU1309" s="291"/>
      <c r="DV1309" s="291"/>
      <c r="DW1309" s="291"/>
      <c r="DX1309" s="291"/>
      <c r="DY1309" s="291"/>
      <c r="DZ1309" s="291"/>
      <c r="EA1309" s="291"/>
      <c r="EB1309" s="291"/>
      <c r="EC1309" s="291"/>
      <c r="ED1309" s="291"/>
      <c r="EE1309" s="291"/>
      <c r="EF1309" s="291"/>
      <c r="EG1309" s="291"/>
      <c r="EH1309" s="291"/>
      <c r="EI1309" s="291"/>
      <c r="EJ1309" s="291"/>
      <c r="EK1309" s="291"/>
      <c r="EL1309" s="291"/>
      <c r="EM1309" s="291"/>
      <c r="EN1309" s="291"/>
      <c r="EO1309" s="291"/>
      <c r="EP1309" s="291"/>
      <c r="EQ1309" s="291"/>
      <c r="ER1309" s="291"/>
      <c r="ES1309" s="291"/>
      <c r="ET1309" s="291"/>
      <c r="EU1309" s="291"/>
      <c r="EV1309" s="291"/>
      <c r="EW1309" s="291"/>
      <c r="EX1309" s="291"/>
      <c r="EY1309" s="291"/>
      <c r="EZ1309" s="291"/>
      <c r="FA1309" s="291"/>
    </row>
    <row r="1310" spans="1:157" s="292" customFormat="1" ht="20.25" customHeight="1">
      <c r="A1310" s="291"/>
      <c r="H1310" s="437"/>
      <c r="I1310" s="437"/>
      <c r="J1310" s="437"/>
      <c r="K1310" s="437"/>
      <c r="N1310" s="438"/>
      <c r="O1310" s="291"/>
      <c r="P1310" s="291"/>
      <c r="Q1310" s="291"/>
      <c r="R1310" s="291"/>
      <c r="S1310" s="291"/>
      <c r="T1310" s="291"/>
      <c r="U1310" s="291"/>
      <c r="V1310" s="291"/>
      <c r="W1310" s="291"/>
      <c r="X1310" s="291"/>
      <c r="Y1310" s="291"/>
      <c r="Z1310" s="291"/>
      <c r="AA1310" s="291"/>
      <c r="AB1310" s="291"/>
      <c r="AC1310" s="291"/>
      <c r="AD1310" s="291"/>
      <c r="AE1310" s="291"/>
      <c r="AF1310" s="291"/>
      <c r="AG1310" s="291"/>
      <c r="AH1310" s="291"/>
      <c r="AI1310" s="291"/>
      <c r="AJ1310" s="291"/>
      <c r="AK1310" s="291"/>
      <c r="AL1310" s="291"/>
      <c r="AM1310" s="291"/>
      <c r="AN1310" s="291"/>
      <c r="AO1310" s="291"/>
      <c r="AP1310" s="291"/>
      <c r="AQ1310" s="291"/>
      <c r="AR1310" s="291"/>
      <c r="AS1310" s="291"/>
      <c r="AT1310" s="291"/>
      <c r="AU1310" s="291"/>
      <c r="AV1310" s="291"/>
      <c r="AW1310" s="291"/>
      <c r="AX1310" s="291"/>
      <c r="AY1310" s="291"/>
      <c r="AZ1310" s="291"/>
      <c r="BA1310" s="291"/>
      <c r="BB1310" s="291"/>
      <c r="BC1310" s="291"/>
      <c r="BD1310" s="291"/>
      <c r="BE1310" s="291"/>
      <c r="BF1310" s="291"/>
      <c r="BG1310" s="291"/>
      <c r="BH1310" s="291"/>
      <c r="BI1310" s="291"/>
      <c r="BJ1310" s="291"/>
      <c r="BK1310" s="291"/>
      <c r="BL1310" s="291"/>
      <c r="BM1310" s="291"/>
      <c r="BN1310" s="291"/>
      <c r="BO1310" s="291"/>
      <c r="BP1310" s="291"/>
      <c r="BQ1310" s="291"/>
      <c r="BR1310" s="291"/>
      <c r="BS1310" s="291"/>
      <c r="BT1310" s="291"/>
      <c r="BU1310" s="291"/>
      <c r="BV1310" s="291"/>
      <c r="BW1310" s="291"/>
      <c r="BX1310" s="291"/>
      <c r="BY1310" s="291"/>
      <c r="BZ1310" s="291"/>
      <c r="CA1310" s="291"/>
      <c r="CB1310" s="291"/>
      <c r="CC1310" s="291"/>
      <c r="CD1310" s="291"/>
      <c r="CE1310" s="291"/>
      <c r="CF1310" s="291"/>
      <c r="CG1310" s="291"/>
      <c r="CH1310" s="291"/>
      <c r="CI1310" s="291"/>
      <c r="CJ1310" s="291"/>
      <c r="CK1310" s="291"/>
      <c r="CL1310" s="291"/>
      <c r="CM1310" s="291"/>
      <c r="CN1310" s="291"/>
      <c r="CO1310" s="291"/>
      <c r="CP1310" s="291"/>
      <c r="CQ1310" s="291"/>
      <c r="CR1310" s="291"/>
      <c r="CS1310" s="291"/>
      <c r="CT1310" s="291"/>
      <c r="CU1310" s="291"/>
      <c r="CV1310" s="291"/>
      <c r="CW1310" s="291"/>
      <c r="CX1310" s="291"/>
      <c r="CY1310" s="291"/>
      <c r="CZ1310" s="291"/>
      <c r="DA1310" s="291"/>
      <c r="DB1310" s="291"/>
      <c r="DC1310" s="291"/>
      <c r="DD1310" s="291"/>
      <c r="DE1310" s="291"/>
      <c r="DF1310" s="291"/>
      <c r="DG1310" s="291"/>
      <c r="DH1310" s="291"/>
      <c r="DI1310" s="291"/>
      <c r="DJ1310" s="291"/>
      <c r="DK1310" s="291"/>
      <c r="DL1310" s="291"/>
      <c r="DM1310" s="291"/>
      <c r="DN1310" s="291"/>
      <c r="DO1310" s="291"/>
      <c r="DP1310" s="291"/>
      <c r="DQ1310" s="291"/>
      <c r="DR1310" s="291"/>
      <c r="DS1310" s="291"/>
      <c r="DT1310" s="291"/>
      <c r="DU1310" s="291"/>
      <c r="DV1310" s="291"/>
      <c r="DW1310" s="291"/>
      <c r="DX1310" s="291"/>
      <c r="DY1310" s="291"/>
      <c r="DZ1310" s="291"/>
      <c r="EA1310" s="291"/>
      <c r="EB1310" s="291"/>
      <c r="EC1310" s="291"/>
      <c r="ED1310" s="291"/>
      <c r="EE1310" s="291"/>
      <c r="EF1310" s="291"/>
      <c r="EG1310" s="291"/>
      <c r="EH1310" s="291"/>
      <c r="EI1310" s="291"/>
      <c r="EJ1310" s="291"/>
      <c r="EK1310" s="291"/>
      <c r="EL1310" s="291"/>
      <c r="EM1310" s="291"/>
      <c r="EN1310" s="291"/>
      <c r="EO1310" s="291"/>
      <c r="EP1310" s="291"/>
      <c r="EQ1310" s="291"/>
      <c r="ER1310" s="291"/>
      <c r="ES1310" s="291"/>
      <c r="ET1310" s="291"/>
      <c r="EU1310" s="291"/>
      <c r="EV1310" s="291"/>
      <c r="EW1310" s="291"/>
      <c r="EX1310" s="291"/>
      <c r="EY1310" s="291"/>
      <c r="EZ1310" s="291"/>
      <c r="FA1310" s="291"/>
    </row>
  </sheetData>
  <sheetProtection selectLockedCells="1" autoFilter="0"/>
  <autoFilter ref="O19:O28"/>
  <customSheetViews>
    <customSheetView guid="{34BEBDC2-7578-4B7D-A7C5-77848E4CD0BB}" showGridLines="0" showRowCol="0" showAutoFilter="1" hiddenColumns="1">
      <selection activeCell="O10" sqref="O10"/>
      <pageMargins left="0.15" right="0.15" top="0.36" bottom="0.23" header="0.38" footer="0.21"/>
      <pageSetup paperSize="9" scale="85" orientation="portrait" horizontalDpi="300" verticalDpi="300" r:id="rId1"/>
      <autoFilter ref="B1"/>
    </customSheetView>
    <customSheetView guid="{37DD68CE-9295-44D6-9BAE-7D01EB2C5AF4}" showGridLines="0" showRowCol="0" showAutoFilter="1" hiddenColumns="1">
      <selection activeCell="O10" sqref="O10"/>
      <pageMargins left="0.15" right="0.15" top="0.36" bottom="0.23" header="0.38" footer="0.21"/>
      <pageSetup paperSize="9" scale="85" orientation="portrait" horizontalDpi="300" verticalDpi="300" r:id="rId2"/>
      <autoFilter ref="B1"/>
    </customSheetView>
    <customSheetView guid="{9CACA31B-9FE7-481A-8278-FF86DF5F6926}" showGridLines="0" showRowCol="0" showAutoFilter="1" hiddenColumns="1">
      <selection activeCell="AB9" sqref="AB9"/>
      <pageMargins left="0.38" right="0.32" top="0.47" bottom="0.28000000000000003" header="0.3" footer="0.21"/>
      <pageSetup paperSize="9" scale="90" orientation="portrait" horizontalDpi="300" verticalDpi="300" r:id="rId3"/>
      <autoFilter ref="B1"/>
    </customSheetView>
    <customSheetView guid="{340A9385-E852-4E4D-A583-AFEA31E6F2A2}" showGridLines="0" showRowCol="0">
      <selection activeCell="K26" sqref="K26"/>
      <pageMargins left="0.56000000000000005" right="0.43" top="0.69" bottom="0.56000000000000005" header="0.3" footer="0.3"/>
      <pageSetup paperSize="9" orientation="portrait" horizontalDpi="300" verticalDpi="300" r:id="rId4"/>
    </customSheetView>
    <customSheetView guid="{940E2FCB-B854-4F75-9AD7-E56C487E0C55}" showGridLines="0" showRowCol="0" showAutoFilter="1" hiddenColumns="1">
      <selection activeCell="AB9" sqref="AB9"/>
      <pageMargins left="0.38" right="0.32" top="0.47" bottom="0.28000000000000003" header="0.3" footer="0.21"/>
      <pageSetup paperSize="9" scale="90" orientation="portrait" horizontalDpi="300" verticalDpi="300" r:id="rId5"/>
      <autoFilter ref="B1"/>
    </customSheetView>
    <customSheetView guid="{3DEFF3FF-D6DE-4F8C-ACA9-8837C2EAEAE2}" showGridLines="0" showRowCol="0" showAutoFilter="1" hiddenColumns="1">
      <selection activeCell="AB9" sqref="AB9"/>
      <pageMargins left="0.38" right="0.32" top="0.47" bottom="0.28000000000000003" header="0.3" footer="0.21"/>
      <pageSetup paperSize="9" scale="90" orientation="portrait" horizontalDpi="300" verticalDpi="300" r:id="rId6"/>
      <autoFilter ref="B1"/>
    </customSheetView>
    <customSheetView guid="{CF090448-E3EB-4DF7-9F4D-6FAB00B12654}" showGridLines="0" showRowCol="0" showAutoFilter="1" hiddenColumns="1">
      <selection activeCell="O10" sqref="O10"/>
      <pageMargins left="0.15" right="0.15" top="0.36" bottom="0.23" header="0.38" footer="0.21"/>
      <pageSetup paperSize="9" scale="85" orientation="portrait" horizontalDpi="300" verticalDpi="300" r:id="rId7"/>
      <autoFilter ref="B1"/>
    </customSheetView>
    <customSheetView guid="{DD7D8E5B-3733-44D0-920D-ACE6E22D5459}" showGridLines="0" showRowCol="0" showAutoFilter="1" hiddenColumns="1">
      <selection activeCell="O10" sqref="O10"/>
      <pageMargins left="0.15" right="0.15" top="0.36" bottom="0.23" header="0.38" footer="0.21"/>
      <pageSetup paperSize="9" scale="85" orientation="portrait" horizontalDpi="300" verticalDpi="300" r:id="rId8"/>
      <autoFilter ref="O19:O73"/>
    </customSheetView>
  </customSheetViews>
  <mergeCells count="20">
    <mergeCell ref="B2:N2"/>
    <mergeCell ref="C14:D14"/>
    <mergeCell ref="D7:N9"/>
    <mergeCell ref="C16:N17"/>
    <mergeCell ref="C5:D5"/>
    <mergeCell ref="B3:N3"/>
    <mergeCell ref="D10:J10"/>
    <mergeCell ref="L5:N5"/>
    <mergeCell ref="J31:M31"/>
    <mergeCell ref="C26:N28"/>
    <mergeCell ref="C19:C20"/>
    <mergeCell ref="D19:E20"/>
    <mergeCell ref="F19:F20"/>
    <mergeCell ref="J30:M30"/>
    <mergeCell ref="G19:G20"/>
    <mergeCell ref="J19:K19"/>
    <mergeCell ref="M19:M20"/>
    <mergeCell ref="N19:N20"/>
    <mergeCell ref="L19:L20"/>
    <mergeCell ref="H19:I19"/>
  </mergeCells>
  <phoneticPr fontId="83" type="noConversion"/>
  <pageMargins left="0.15748031496063" right="0.15748031496063" top="0.35433070866141703" bottom="0.23622047244094499" header="0.39370078740157499" footer="0.196850393700787"/>
  <pageSetup paperSize="9" scale="90" fitToHeight="0" orientation="portrait" horizontalDpi="300" verticalDpi="300" r:id="rId9"/>
  <ignoredErrors>
    <ignoredError sqref="B30:I30 B4:N4 B19:E19 K19:N19 B6:N6 B5:C5 F5:H5 J5:K5 B28 B32:N35 B31:H31 B20:N20 B23:B24 B22:C22 D23:D24 D22:E22 E23:E24 B12:N12 B11:C11 G11:N11 B10:C10 C2:N2 B8:N9 B7:D7 E7:N7 N31 N30 B3 H22 F22:F24 B14:N18 C13 E13:N13 B21:F21 H21 G19:I19 B36:N108 H23:H24 J21:N21 J22:N22 J23:N24" unlockedFormula="1"/>
  </ignoredErrors>
  <drawing r:id="rId1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IG1209"/>
  <sheetViews>
    <sheetView workbookViewId="0">
      <selection activeCell="W6" sqref="W6"/>
    </sheetView>
  </sheetViews>
  <sheetFormatPr defaultColWidth="9.140625" defaultRowHeight="14.25"/>
  <cols>
    <col min="1" max="1" width="3.7109375" style="95" customWidth="1"/>
    <col min="2" max="2" width="5.28515625" style="274" customWidth="1"/>
    <col min="3" max="3" width="10.7109375" style="274" customWidth="1"/>
    <col min="4" max="4" width="4.7109375" style="267" customWidth="1"/>
    <col min="5" max="5" width="11.7109375" style="274" customWidth="1"/>
    <col min="6" max="6" width="12.140625" style="274" customWidth="1"/>
    <col min="7" max="7" width="11" style="274" customWidth="1"/>
    <col min="8" max="19" width="7.7109375" style="274" customWidth="1"/>
    <col min="20" max="20" width="8.85546875" style="274" customWidth="1"/>
    <col min="21" max="241" width="9.140625" style="95"/>
    <col min="242" max="16384" width="9.140625" style="90"/>
  </cols>
  <sheetData>
    <row r="1" spans="1:241" s="95" customFormat="1">
      <c r="D1" s="266"/>
      <c r="U1" s="293"/>
    </row>
    <row r="2" spans="1:241" ht="45" customHeight="1">
      <c r="B2" s="543" t="str">
        <f>CONCATENATE("   Statement Showing the Surrender Leave Bill of Teaching Staff of   ",DATA!G13,", ",DATA!F6,", ",DATA!F8,"   ( Mandal ) ",", ",DATA!K8," ( Dt.)")</f>
        <v xml:space="preserve">   Statement Showing the Surrender Leave Bill of Teaching Staff of   Z.P.High  School, Thavanampalle, Thavanampalle   ( Mandal ) , Chittoor ( Dt.)</v>
      </c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293"/>
    </row>
    <row r="3" spans="1:241" ht="29.25" customHeight="1">
      <c r="B3" s="541" t="s">
        <v>293</v>
      </c>
      <c r="C3" s="523" t="s">
        <v>315</v>
      </c>
      <c r="D3" s="535" t="s">
        <v>316</v>
      </c>
      <c r="E3" s="536"/>
      <c r="F3" s="537"/>
      <c r="G3" s="523" t="s">
        <v>0</v>
      </c>
      <c r="H3" s="530" t="s">
        <v>327</v>
      </c>
      <c r="I3" s="531"/>
      <c r="J3" s="531"/>
      <c r="K3" s="531"/>
      <c r="L3" s="532"/>
      <c r="M3" s="547" t="s">
        <v>326</v>
      </c>
      <c r="N3" s="541" t="str">
        <f>H4</f>
        <v>Pay</v>
      </c>
      <c r="O3" s="541" t="str">
        <f>CONCATENATE("DA ",DATA!P7,"%")</f>
        <v>DA 33.67%</v>
      </c>
      <c r="P3" s="545" t="s">
        <v>1</v>
      </c>
      <c r="Q3" s="523" t="s">
        <v>335</v>
      </c>
      <c r="R3" s="525"/>
      <c r="S3" s="525"/>
      <c r="T3" s="541" t="s">
        <v>271</v>
      </c>
      <c r="U3" s="293"/>
      <c r="V3" s="294"/>
    </row>
    <row r="4" spans="1:241" s="301" customFormat="1" ht="36" customHeight="1">
      <c r="A4" s="295"/>
      <c r="B4" s="544"/>
      <c r="C4" s="524"/>
      <c r="D4" s="538"/>
      <c r="E4" s="539"/>
      <c r="F4" s="540"/>
      <c r="G4" s="524"/>
      <c r="H4" s="296" t="s">
        <v>188</v>
      </c>
      <c r="I4" s="297" t="s">
        <v>2</v>
      </c>
      <c r="J4" s="297" t="s">
        <v>1</v>
      </c>
      <c r="K4" s="298" t="s">
        <v>335</v>
      </c>
      <c r="L4" s="299" t="str">
        <f>DATA!L11</f>
        <v>Addl. Inc.</v>
      </c>
      <c r="M4" s="548"/>
      <c r="N4" s="542"/>
      <c r="O4" s="542"/>
      <c r="P4" s="546"/>
      <c r="Q4" s="524"/>
      <c r="R4" s="526"/>
      <c r="S4" s="526"/>
      <c r="T4" s="544"/>
      <c r="U4" s="300"/>
      <c r="V4" s="300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5"/>
      <c r="BJ4" s="295"/>
      <c r="BK4" s="295"/>
      <c r="BL4" s="295"/>
      <c r="BM4" s="295"/>
      <c r="BN4" s="295"/>
      <c r="BO4" s="295"/>
      <c r="BP4" s="295"/>
      <c r="BQ4" s="295"/>
      <c r="BR4" s="295"/>
      <c r="BS4" s="295"/>
      <c r="BT4" s="295"/>
      <c r="BU4" s="295"/>
      <c r="BV4" s="295"/>
      <c r="BW4" s="295"/>
      <c r="BX4" s="295"/>
      <c r="BY4" s="295"/>
      <c r="BZ4" s="295"/>
      <c r="CA4" s="295"/>
      <c r="CB4" s="295"/>
      <c r="CC4" s="295"/>
      <c r="CD4" s="295"/>
      <c r="CE4" s="295"/>
      <c r="CF4" s="295"/>
      <c r="CG4" s="295"/>
      <c r="CH4" s="295"/>
      <c r="CI4" s="295"/>
      <c r="CJ4" s="295"/>
      <c r="CK4" s="295"/>
      <c r="CL4" s="295"/>
      <c r="CM4" s="295"/>
      <c r="CN4" s="295"/>
      <c r="CO4" s="295"/>
      <c r="CP4" s="295"/>
      <c r="CQ4" s="295"/>
      <c r="CR4" s="295"/>
      <c r="CS4" s="295"/>
      <c r="CT4" s="295"/>
      <c r="CU4" s="295"/>
      <c r="CV4" s="295"/>
      <c r="CW4" s="295"/>
      <c r="CX4" s="295"/>
      <c r="CY4" s="295"/>
      <c r="CZ4" s="295"/>
      <c r="DA4" s="295"/>
      <c r="DB4" s="295"/>
      <c r="DC4" s="295"/>
      <c r="DD4" s="295"/>
      <c r="DE4" s="295"/>
      <c r="DF4" s="295"/>
      <c r="DG4" s="295"/>
      <c r="DH4" s="295"/>
      <c r="DI4" s="295"/>
      <c r="DJ4" s="295"/>
      <c r="DK4" s="295"/>
      <c r="DL4" s="295"/>
      <c r="DM4" s="295"/>
      <c r="DN4" s="295"/>
      <c r="DO4" s="295"/>
      <c r="DP4" s="295"/>
      <c r="DQ4" s="295"/>
      <c r="DR4" s="295"/>
      <c r="DS4" s="295"/>
      <c r="DT4" s="295"/>
      <c r="DU4" s="295"/>
      <c r="DV4" s="295"/>
      <c r="DW4" s="295"/>
      <c r="DX4" s="295"/>
      <c r="DY4" s="295"/>
      <c r="DZ4" s="295"/>
      <c r="EA4" s="295"/>
      <c r="EB4" s="295"/>
      <c r="EC4" s="295"/>
      <c r="ED4" s="295"/>
      <c r="EE4" s="295"/>
      <c r="EF4" s="295"/>
      <c r="EG4" s="295"/>
      <c r="EH4" s="295"/>
      <c r="EI4" s="295"/>
      <c r="EJ4" s="295"/>
      <c r="EK4" s="295"/>
      <c r="EL4" s="295"/>
      <c r="EM4" s="295"/>
      <c r="EN4" s="295"/>
      <c r="EO4" s="295"/>
      <c r="EP4" s="295"/>
      <c r="EQ4" s="295"/>
      <c r="ER4" s="295"/>
      <c r="ES4" s="295"/>
      <c r="ET4" s="295"/>
      <c r="EU4" s="295"/>
      <c r="EV4" s="295"/>
      <c r="EW4" s="295"/>
      <c r="EX4" s="295"/>
      <c r="EY4" s="295"/>
      <c r="EZ4" s="295"/>
      <c r="FA4" s="295"/>
      <c r="FB4" s="295"/>
      <c r="FC4" s="295"/>
      <c r="FD4" s="295"/>
      <c r="FE4" s="295"/>
      <c r="FF4" s="295"/>
      <c r="FG4" s="295"/>
      <c r="FH4" s="295"/>
      <c r="FI4" s="295"/>
      <c r="FJ4" s="295"/>
      <c r="FK4" s="295"/>
      <c r="FL4" s="295"/>
      <c r="FM4" s="295"/>
      <c r="FN4" s="295"/>
      <c r="FO4" s="295"/>
      <c r="FP4" s="295"/>
      <c r="FQ4" s="295"/>
      <c r="FR4" s="295"/>
      <c r="FS4" s="295"/>
      <c r="FT4" s="295"/>
      <c r="FU4" s="295"/>
      <c r="FV4" s="295"/>
      <c r="FW4" s="295"/>
      <c r="FX4" s="295"/>
      <c r="FY4" s="295"/>
      <c r="FZ4" s="295"/>
      <c r="GA4" s="295"/>
      <c r="GB4" s="295"/>
      <c r="GC4" s="295"/>
      <c r="GD4" s="295"/>
      <c r="GE4" s="295"/>
      <c r="GF4" s="295"/>
      <c r="GG4" s="295"/>
      <c r="GH4" s="295"/>
      <c r="GI4" s="295"/>
      <c r="GJ4" s="295"/>
      <c r="GK4" s="295"/>
      <c r="GL4" s="295"/>
      <c r="GM4" s="295"/>
      <c r="GN4" s="295"/>
      <c r="GO4" s="295"/>
      <c r="GP4" s="295"/>
      <c r="GQ4" s="295"/>
      <c r="GR4" s="295"/>
      <c r="GS4" s="295"/>
      <c r="GT4" s="295"/>
      <c r="GU4" s="295"/>
      <c r="GV4" s="295"/>
      <c r="GW4" s="295"/>
      <c r="GX4" s="295"/>
      <c r="GY4" s="295"/>
      <c r="GZ4" s="295"/>
      <c r="HA4" s="295"/>
      <c r="HB4" s="295"/>
      <c r="HC4" s="295"/>
      <c r="HD4" s="295"/>
      <c r="HE4" s="295"/>
      <c r="HF4" s="295"/>
      <c r="HG4" s="295"/>
      <c r="HH4" s="295"/>
      <c r="HI4" s="295"/>
      <c r="HJ4" s="295"/>
      <c r="HK4" s="295"/>
      <c r="HL4" s="295"/>
      <c r="HM4" s="295"/>
      <c r="HN4" s="295"/>
      <c r="HO4" s="295"/>
      <c r="HP4" s="295"/>
      <c r="HQ4" s="295"/>
      <c r="HR4" s="295"/>
      <c r="HS4" s="295"/>
      <c r="HT4" s="295"/>
      <c r="HU4" s="295"/>
      <c r="HV4" s="295"/>
      <c r="HW4" s="295"/>
      <c r="HX4" s="295"/>
      <c r="HY4" s="295"/>
      <c r="HZ4" s="295"/>
      <c r="IA4" s="295"/>
      <c r="IB4" s="295"/>
      <c r="IC4" s="295"/>
      <c r="ID4" s="295"/>
      <c r="IE4" s="295"/>
      <c r="IF4" s="295"/>
      <c r="IG4" s="295"/>
    </row>
    <row r="5" spans="1:241" ht="28.15" customHeight="1">
      <c r="B5" s="91">
        <v>1</v>
      </c>
      <c r="C5" s="112" t="str">
        <f>IF(DATA!E13="","",DATA!E13)</f>
        <v>1103431</v>
      </c>
      <c r="D5" s="265" t="str">
        <f>Proceeding!D21</f>
        <v>Sri.</v>
      </c>
      <c r="E5" s="533" t="str">
        <f>Proceeding!E21</f>
        <v>G Nandakumar</v>
      </c>
      <c r="F5" s="534"/>
      <c r="G5" s="380" t="str">
        <f>Proceeding!F21</f>
        <v>SA (BS)</v>
      </c>
      <c r="H5" s="91">
        <f>IF(DATA!I13="","",DATA!I13)</f>
        <v>94500</v>
      </c>
      <c r="I5" s="91">
        <f>IF(H5="","",ROUND(H5*DATA!P$7%,0))</f>
        <v>31818</v>
      </c>
      <c r="J5" s="91">
        <f>IF(H5="","",ROUND(H5*DATA!J13%,0))</f>
        <v>9450</v>
      </c>
      <c r="K5" s="91">
        <f>IF(H5="","",DATA!K13)</f>
        <v>100</v>
      </c>
      <c r="L5" s="91">
        <f>IF(H5="","",DATA!L13)</f>
        <v>0</v>
      </c>
      <c r="M5" s="91">
        <f>Proceeding!M21</f>
        <v>30</v>
      </c>
      <c r="N5" s="91">
        <f>IF(Bill!H5="","",IF(DATA!AC13=15,ROUND(Bill!H5/2,0),Bill!H5))</f>
        <v>94500</v>
      </c>
      <c r="O5" s="91">
        <f>IF(Bill!H5="","",IF(DATA!AC13=15,ROUND(Bill!I5/2,0),Bill!I5))</f>
        <v>31818</v>
      </c>
      <c r="P5" s="91">
        <f>IF(Bill!H5="","",IF(DATA!AC13=15,ROUND(Bill!J5/2,0),Bill!J5))</f>
        <v>9450</v>
      </c>
      <c r="Q5" s="91">
        <f>IF(Bill!H5="","",IF(DATA!AC13=15,ROUND(Bill!K5/2,0),Bill!K5))</f>
        <v>100</v>
      </c>
      <c r="R5" s="91"/>
      <c r="S5" s="91"/>
      <c r="T5" s="91">
        <f>IF(E5="","",SUM(N5:R5))</f>
        <v>135868</v>
      </c>
      <c r="U5" s="98">
        <f>IF(T5="",0,1)</f>
        <v>1</v>
      </c>
    </row>
    <row r="6" spans="1:241" ht="28.15" customHeight="1">
      <c r="B6" s="91">
        <v>2</v>
      </c>
      <c r="C6" s="112" t="str">
        <f>IF(DATA!E14="","",DATA!E14)</f>
        <v>1103135</v>
      </c>
      <c r="D6" s="265" t="str">
        <f>Proceeding!D22</f>
        <v>Sri.</v>
      </c>
      <c r="E6" s="533" t="str">
        <f>Proceeding!E22</f>
        <v>E S Krishna Reddy</v>
      </c>
      <c r="F6" s="534"/>
      <c r="G6" s="380" t="str">
        <f>Proceeding!F22</f>
        <v>SA (Eng)</v>
      </c>
      <c r="H6" s="91">
        <f>IF(DATA!I14="","",DATA!I14)</f>
        <v>94500</v>
      </c>
      <c r="I6" s="91">
        <f>IF(H6="","",ROUND(H6*DATA!P$7%,0))</f>
        <v>31818</v>
      </c>
      <c r="J6" s="91">
        <f>IF(H6="","",ROUND(H6*DATA!J14%,0))</f>
        <v>9450</v>
      </c>
      <c r="K6" s="91">
        <f>IF(H6="","",DATA!K14)</f>
        <v>150</v>
      </c>
      <c r="L6" s="91">
        <f>IF(H6="","",DATA!L14)</f>
        <v>0</v>
      </c>
      <c r="M6" s="91">
        <f>Proceeding!M22</f>
        <v>30</v>
      </c>
      <c r="N6" s="91">
        <f>IF(Bill!H6="","",IF(DATA!AC14=15,ROUND(Bill!H6/2,0),Bill!H6))</f>
        <v>94500</v>
      </c>
      <c r="O6" s="91">
        <f>IF(Bill!H6="","",IF(DATA!AC14=15,ROUND(Bill!I6/2,0),Bill!I6))</f>
        <v>31818</v>
      </c>
      <c r="P6" s="91">
        <f>IF(Bill!H6="","",IF(DATA!AC14=15,ROUND(Bill!J6/2,0),Bill!J6))</f>
        <v>9450</v>
      </c>
      <c r="Q6" s="91">
        <f>IF(Bill!H6="","",IF(DATA!AC14=15,ROUND(Bill!K6/2,0),Bill!K6))</f>
        <v>150</v>
      </c>
      <c r="R6" s="91"/>
      <c r="S6" s="91"/>
      <c r="T6" s="91">
        <f t="shared" ref="T6:T14" si="0">IF(E6="","",SUM(N6:R6))</f>
        <v>135918</v>
      </c>
      <c r="U6" s="98">
        <f t="shared" ref="U6:U14" si="1">IF(T6="",0,1)</f>
        <v>1</v>
      </c>
      <c r="V6" s="96"/>
    </row>
    <row r="7" spans="1:241" ht="28.15" customHeight="1">
      <c r="B7" s="91">
        <v>3</v>
      </c>
      <c r="C7" s="112" t="str">
        <f>IF(DATA!E15="","",DATA!E15)</f>
        <v>1125179</v>
      </c>
      <c r="D7" s="265" t="str">
        <f>Proceeding!D23</f>
        <v>Sri.</v>
      </c>
      <c r="E7" s="533" t="str">
        <f>Proceeding!E23</f>
        <v>S Shanmuga Sundaram</v>
      </c>
      <c r="F7" s="534"/>
      <c r="G7" s="380" t="str">
        <f>Proceeding!F23</f>
        <v>SA (MM)</v>
      </c>
      <c r="H7" s="91">
        <f>IF(DATA!I15="","",DATA!I15)</f>
        <v>78820</v>
      </c>
      <c r="I7" s="91">
        <f>IF(H7="","",ROUND(H7*DATA!P$7%,0))</f>
        <v>26539</v>
      </c>
      <c r="J7" s="91">
        <f>IF(H7="","",ROUND(H7*DATA!J15%,0))</f>
        <v>7882</v>
      </c>
      <c r="K7" s="91">
        <f>IF(H7="","",DATA!K15)</f>
        <v>0</v>
      </c>
      <c r="L7" s="91">
        <f>IF(H7="","",DATA!L15)</f>
        <v>0</v>
      </c>
      <c r="M7" s="91">
        <f>Proceeding!M23</f>
        <v>15</v>
      </c>
      <c r="N7" s="91">
        <f>IF(Bill!H7="","",IF(DATA!AC15=15,ROUND(Bill!H7/2,0),Bill!H7))</f>
        <v>39410</v>
      </c>
      <c r="O7" s="91">
        <f>IF(Bill!H7="","",IF(DATA!AC15=15,ROUND(Bill!I7/2,0),Bill!I7))</f>
        <v>13270</v>
      </c>
      <c r="P7" s="91">
        <f>IF(Bill!H7="","",IF(DATA!AC15=15,ROUND(Bill!J7/2,0),Bill!J7))</f>
        <v>3941</v>
      </c>
      <c r="Q7" s="91">
        <f>IF(Bill!H7="","",IF(DATA!AC15=15,ROUND(Bill!K7/2,0),Bill!K7))</f>
        <v>0</v>
      </c>
      <c r="R7" s="91"/>
      <c r="S7" s="91"/>
      <c r="T7" s="91">
        <f t="shared" si="0"/>
        <v>56621</v>
      </c>
      <c r="U7" s="98">
        <f t="shared" si="1"/>
        <v>1</v>
      </c>
      <c r="V7" s="97"/>
    </row>
    <row r="8" spans="1:241" ht="28.15" customHeight="1">
      <c r="B8" s="91">
        <v>4</v>
      </c>
      <c r="C8" s="112" t="str">
        <f>IF(DATA!E16="","",DATA!E16)</f>
        <v>1103127</v>
      </c>
      <c r="D8" s="265" t="str">
        <f>Proceeding!D24</f>
        <v>Sri.</v>
      </c>
      <c r="E8" s="533" t="str">
        <f>Proceeding!E24</f>
        <v>E J Vijayakrishna Reddy</v>
      </c>
      <c r="F8" s="534"/>
      <c r="G8" s="380" t="str">
        <f>Proceeding!F24</f>
        <v>SA (SS)</v>
      </c>
      <c r="H8" s="91">
        <f>IF(DATA!I16="","",DATA!I16)</f>
        <v>104510</v>
      </c>
      <c r="I8" s="91">
        <f>IF(H8="","",ROUND(H8*DATA!P$7%,0))</f>
        <v>35189</v>
      </c>
      <c r="J8" s="91">
        <f>IF(H8="","",ROUND(H8*DATA!J16%,0))</f>
        <v>10451</v>
      </c>
      <c r="K8" s="91">
        <f>IF(H8="","",DATA!K16)</f>
        <v>35</v>
      </c>
      <c r="L8" s="91">
        <f>IF(H8="","",DATA!L16)</f>
        <v>0</v>
      </c>
      <c r="M8" s="91">
        <f>Proceeding!M24</f>
        <v>30</v>
      </c>
      <c r="N8" s="91">
        <f>IF(Bill!H8="","",IF(DATA!AC16=15,ROUND(Bill!H8/2,0),Bill!H8))</f>
        <v>104510</v>
      </c>
      <c r="O8" s="91">
        <f>IF(Bill!H8="","",IF(DATA!AC16=15,ROUND(Bill!I8/2,0),Bill!I8))</f>
        <v>35189</v>
      </c>
      <c r="P8" s="91">
        <f>IF(Bill!H8="","",IF(DATA!AC16=15,ROUND(Bill!J8/2,0),Bill!J8))</f>
        <v>10451</v>
      </c>
      <c r="Q8" s="91">
        <f>IF(Bill!H8="","",IF(DATA!AC16=15,ROUND(Bill!K8/2,0),Bill!K8))</f>
        <v>35</v>
      </c>
      <c r="R8" s="91"/>
      <c r="S8" s="91"/>
      <c r="T8" s="91">
        <f t="shared" si="0"/>
        <v>150185</v>
      </c>
      <c r="U8" s="98">
        <f t="shared" si="1"/>
        <v>1</v>
      </c>
    </row>
    <row r="9" spans="1:241" ht="28.15" customHeight="1">
      <c r="B9" s="91"/>
      <c r="C9" s="112"/>
      <c r="D9" s="265"/>
      <c r="E9" s="533"/>
      <c r="F9" s="534"/>
      <c r="G9" s="380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8"/>
    </row>
    <row r="10" spans="1:241" ht="28.15" customHeight="1">
      <c r="B10" s="91"/>
      <c r="C10" s="112"/>
      <c r="D10" s="265"/>
      <c r="E10" s="533"/>
      <c r="F10" s="534"/>
      <c r="G10" s="380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8"/>
    </row>
    <row r="11" spans="1:241" ht="28.15" customHeight="1">
      <c r="B11" s="91"/>
      <c r="C11" s="112"/>
      <c r="D11" s="265"/>
      <c r="E11" s="533"/>
      <c r="F11" s="534"/>
      <c r="G11" s="380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8"/>
    </row>
    <row r="12" spans="1:241" ht="28.15" customHeight="1">
      <c r="B12" s="91"/>
      <c r="C12" s="112"/>
      <c r="D12" s="265"/>
      <c r="E12" s="533"/>
      <c r="F12" s="534"/>
      <c r="G12" s="380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8"/>
    </row>
    <row r="13" spans="1:241" ht="28.15" customHeight="1">
      <c r="B13" s="91"/>
      <c r="C13" s="112"/>
      <c r="D13" s="265"/>
      <c r="E13" s="533"/>
      <c r="F13" s="534"/>
      <c r="G13" s="380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8"/>
    </row>
    <row r="14" spans="1:241" ht="28.15" customHeight="1">
      <c r="B14" s="91">
        <v>10</v>
      </c>
      <c r="C14" s="112" t="str">
        <f>IF(DATA!E22="","",DATA!E22)</f>
        <v/>
      </c>
      <c r="D14" s="265" t="str">
        <f>Proceeding!D25</f>
        <v/>
      </c>
      <c r="E14" s="533" t="str">
        <f>Proceeding!E25</f>
        <v/>
      </c>
      <c r="F14" s="534"/>
      <c r="G14" s="380" t="str">
        <f>Proceeding!F25</f>
        <v/>
      </c>
      <c r="H14" s="91" t="str">
        <f>IF(DATA!I22="","",DATA!I22)</f>
        <v/>
      </c>
      <c r="I14" s="91" t="str">
        <f>IF(H14="","",ROUND(H14*DATA!P$7%,0))</f>
        <v/>
      </c>
      <c r="J14" s="91" t="str">
        <f>IF(H14="","",ROUND(H14*DATA!J22%,0))</f>
        <v/>
      </c>
      <c r="K14" s="91" t="str">
        <f>IF(H14="","",DATA!K22)</f>
        <v/>
      </c>
      <c r="L14" s="91" t="str">
        <f>IF(H14="","",DATA!L22)</f>
        <v/>
      </c>
      <c r="M14" s="91" t="str">
        <f>Proceeding!M25</f>
        <v/>
      </c>
      <c r="N14" s="91" t="str">
        <f>IF(Bill!H14="","",IF(DATA!AC22=15,ROUND(Bill!H14/2,0),Bill!H14))</f>
        <v/>
      </c>
      <c r="O14" s="91" t="str">
        <f>IF(Bill!H14="","",IF(DATA!AC22=15,ROUND(Bill!I14/2,0),Bill!I14))</f>
        <v/>
      </c>
      <c r="P14" s="91" t="str">
        <f>IF(Bill!H14="","",IF(DATA!AC22=15,ROUND(Bill!J14/2,0),Bill!J14))</f>
        <v/>
      </c>
      <c r="Q14" s="91" t="str">
        <f>IF(Bill!H14="","",IF(DATA!AC22=15,ROUND(Bill!K14/2,0),Bill!K14))</f>
        <v/>
      </c>
      <c r="R14" s="91" t="str">
        <f>IF(Bill!H14="","",IF(DATA!AC22=15,ROUND(Bill!L14/2,0),Bill!L14))</f>
        <v/>
      </c>
      <c r="S14" s="91"/>
      <c r="T14" s="91" t="str">
        <f t="shared" si="0"/>
        <v/>
      </c>
      <c r="U14" s="98">
        <f t="shared" si="1"/>
        <v>0</v>
      </c>
    </row>
    <row r="15" spans="1:241" ht="30" customHeight="1">
      <c r="B15" s="527" t="s">
        <v>270</v>
      </c>
      <c r="C15" s="528"/>
      <c r="D15" s="528"/>
      <c r="E15" s="528"/>
      <c r="F15" s="528"/>
      <c r="G15" s="528"/>
      <c r="H15" s="528"/>
      <c r="I15" s="528"/>
      <c r="J15" s="528"/>
      <c r="K15" s="528"/>
      <c r="L15" s="528"/>
      <c r="M15" s="529"/>
      <c r="N15" s="302">
        <f>SUM(N5:N14)</f>
        <v>332920</v>
      </c>
      <c r="O15" s="302">
        <f>SUM(O5:O14)</f>
        <v>112095</v>
      </c>
      <c r="P15" s="302">
        <f>SUM(P5:P14)</f>
        <v>33292</v>
      </c>
      <c r="Q15" s="302">
        <f>SUM(Q5:Q14)</f>
        <v>285</v>
      </c>
      <c r="R15" s="302"/>
      <c r="S15" s="302"/>
      <c r="T15" s="302">
        <f>SUM(T5:T14)</f>
        <v>478592</v>
      </c>
      <c r="U15" s="98">
        <f>IF(T15="",0,1)</f>
        <v>1</v>
      </c>
    </row>
    <row r="18" spans="2:21" ht="16.5">
      <c r="C18" s="282"/>
      <c r="D18" s="268" t="s">
        <v>283</v>
      </c>
      <c r="E18" s="303" t="str">
        <f>CONCATENATE("Rs. ",T15," ",DATA!CA331)</f>
        <v xml:space="preserve">Rs. 478592 Four Lakhs Seventy Eight Thousands Five Hundred and Ninty Two   Rupees only </v>
      </c>
      <c r="F18" s="282"/>
    </row>
    <row r="21" spans="2:21">
      <c r="E21" s="304"/>
      <c r="F21" s="305"/>
      <c r="G21" s="305"/>
      <c r="L21" s="306"/>
      <c r="N21" s="511" t="str">
        <f>CONCATENATE("Signature of the ",DATA!F5)</f>
        <v>Signature of the Headmaster</v>
      </c>
      <c r="O21" s="511"/>
      <c r="P21" s="511"/>
      <c r="Q21" s="511"/>
      <c r="R21" s="511"/>
      <c r="S21" s="511"/>
      <c r="T21" s="511"/>
    </row>
    <row r="22" spans="2:21">
      <c r="E22" s="307"/>
    </row>
    <row r="23" spans="2:21">
      <c r="E23" s="307"/>
    </row>
    <row r="24" spans="2:21">
      <c r="E24" s="307"/>
    </row>
    <row r="25" spans="2:21">
      <c r="B25" s="308"/>
      <c r="C25" s="308"/>
      <c r="D25" s="269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9"/>
    </row>
    <row r="26" spans="2:21" hidden="1">
      <c r="B26" s="522" t="s">
        <v>363</v>
      </c>
      <c r="C26" s="522"/>
      <c r="D26" s="522"/>
      <c r="E26" s="522"/>
      <c r="F26" s="522"/>
      <c r="G26" s="522"/>
      <c r="H26" s="522"/>
      <c r="I26" s="522"/>
      <c r="J26" s="522"/>
      <c r="K26" s="522"/>
      <c r="L26" s="522"/>
      <c r="M26" s="522"/>
      <c r="N26" s="522"/>
      <c r="O26" s="522"/>
      <c r="P26" s="522"/>
      <c r="Q26" s="522"/>
      <c r="R26" s="522"/>
      <c r="S26" s="522"/>
      <c r="T26" s="522"/>
    </row>
    <row r="27" spans="2:21" s="95" customFormat="1">
      <c r="D27" s="266"/>
    </row>
    <row r="28" spans="2:21" s="95" customFormat="1">
      <c r="D28" s="266"/>
    </row>
    <row r="29" spans="2:21" s="95" customFormat="1">
      <c r="D29" s="266"/>
    </row>
    <row r="30" spans="2:21" s="95" customFormat="1">
      <c r="D30" s="266"/>
    </row>
    <row r="31" spans="2:21" s="95" customFormat="1">
      <c r="D31" s="266"/>
    </row>
    <row r="32" spans="2:21" s="95" customFormat="1">
      <c r="D32" s="266"/>
    </row>
    <row r="33" spans="4:4" s="95" customFormat="1">
      <c r="D33" s="266"/>
    </row>
    <row r="34" spans="4:4" s="95" customFormat="1">
      <c r="D34" s="266"/>
    </row>
    <row r="35" spans="4:4" s="95" customFormat="1">
      <c r="D35" s="266"/>
    </row>
    <row r="36" spans="4:4" s="95" customFormat="1">
      <c r="D36" s="266"/>
    </row>
    <row r="37" spans="4:4" s="95" customFormat="1">
      <c r="D37" s="266"/>
    </row>
    <row r="38" spans="4:4" s="95" customFormat="1">
      <c r="D38" s="266"/>
    </row>
    <row r="39" spans="4:4" s="95" customFormat="1">
      <c r="D39" s="266"/>
    </row>
    <row r="40" spans="4:4" s="95" customFormat="1">
      <c r="D40" s="266"/>
    </row>
    <row r="41" spans="4:4" s="95" customFormat="1">
      <c r="D41" s="266"/>
    </row>
    <row r="42" spans="4:4" s="95" customFormat="1">
      <c r="D42" s="266"/>
    </row>
    <row r="43" spans="4:4" s="95" customFormat="1">
      <c r="D43" s="266"/>
    </row>
    <row r="44" spans="4:4" s="95" customFormat="1">
      <c r="D44" s="266"/>
    </row>
    <row r="45" spans="4:4" s="95" customFormat="1">
      <c r="D45" s="266"/>
    </row>
    <row r="46" spans="4:4" s="95" customFormat="1">
      <c r="D46" s="266"/>
    </row>
    <row r="47" spans="4:4" s="95" customFormat="1">
      <c r="D47" s="266"/>
    </row>
    <row r="48" spans="4:4" s="95" customFormat="1">
      <c r="D48" s="266"/>
    </row>
    <row r="49" spans="4:4" s="95" customFormat="1">
      <c r="D49" s="266"/>
    </row>
    <row r="50" spans="4:4" s="95" customFormat="1">
      <c r="D50" s="266"/>
    </row>
    <row r="51" spans="4:4" s="95" customFormat="1">
      <c r="D51" s="266"/>
    </row>
    <row r="52" spans="4:4" s="95" customFormat="1">
      <c r="D52" s="266"/>
    </row>
    <row r="53" spans="4:4" s="95" customFormat="1">
      <c r="D53" s="266"/>
    </row>
    <row r="54" spans="4:4" s="95" customFormat="1">
      <c r="D54" s="266"/>
    </row>
    <row r="55" spans="4:4" s="95" customFormat="1">
      <c r="D55" s="266"/>
    </row>
    <row r="56" spans="4:4" s="95" customFormat="1">
      <c r="D56" s="266"/>
    </row>
    <row r="57" spans="4:4" s="95" customFormat="1">
      <c r="D57" s="266"/>
    </row>
    <row r="58" spans="4:4" s="95" customFormat="1">
      <c r="D58" s="266"/>
    </row>
    <row r="59" spans="4:4" s="95" customFormat="1">
      <c r="D59" s="266"/>
    </row>
    <row r="60" spans="4:4" s="95" customFormat="1">
      <c r="D60" s="266"/>
    </row>
    <row r="61" spans="4:4" s="95" customFormat="1">
      <c r="D61" s="266"/>
    </row>
    <row r="62" spans="4:4" s="95" customFormat="1">
      <c r="D62" s="266"/>
    </row>
    <row r="63" spans="4:4" s="95" customFormat="1">
      <c r="D63" s="266"/>
    </row>
    <row r="64" spans="4:4" s="95" customFormat="1">
      <c r="D64" s="266"/>
    </row>
    <row r="65" spans="4:4" s="95" customFormat="1">
      <c r="D65" s="266"/>
    </row>
    <row r="66" spans="4:4" s="95" customFormat="1">
      <c r="D66" s="266"/>
    </row>
    <row r="67" spans="4:4" s="95" customFormat="1">
      <c r="D67" s="266"/>
    </row>
    <row r="68" spans="4:4" s="95" customFormat="1">
      <c r="D68" s="266"/>
    </row>
    <row r="69" spans="4:4" s="95" customFormat="1">
      <c r="D69" s="266"/>
    </row>
    <row r="70" spans="4:4" s="95" customFormat="1">
      <c r="D70" s="266"/>
    </row>
    <row r="71" spans="4:4" s="95" customFormat="1">
      <c r="D71" s="266"/>
    </row>
    <row r="72" spans="4:4" s="95" customFormat="1">
      <c r="D72" s="266"/>
    </row>
    <row r="73" spans="4:4" s="95" customFormat="1">
      <c r="D73" s="266"/>
    </row>
    <row r="74" spans="4:4" s="95" customFormat="1">
      <c r="D74" s="266"/>
    </row>
    <row r="75" spans="4:4" s="95" customFormat="1">
      <c r="D75" s="266"/>
    </row>
    <row r="76" spans="4:4" s="95" customFormat="1">
      <c r="D76" s="266"/>
    </row>
    <row r="77" spans="4:4" s="95" customFormat="1">
      <c r="D77" s="266"/>
    </row>
    <row r="78" spans="4:4" s="95" customFormat="1">
      <c r="D78" s="266"/>
    </row>
    <row r="79" spans="4:4" s="95" customFormat="1">
      <c r="D79" s="266"/>
    </row>
    <row r="80" spans="4:4" s="95" customFormat="1">
      <c r="D80" s="266"/>
    </row>
    <row r="81" spans="4:4" s="95" customFormat="1">
      <c r="D81" s="266"/>
    </row>
    <row r="82" spans="4:4" s="95" customFormat="1">
      <c r="D82" s="266"/>
    </row>
    <row r="83" spans="4:4" s="95" customFormat="1">
      <c r="D83" s="266"/>
    </row>
    <row r="84" spans="4:4" s="95" customFormat="1">
      <c r="D84" s="266"/>
    </row>
    <row r="85" spans="4:4" s="95" customFormat="1">
      <c r="D85" s="266"/>
    </row>
    <row r="86" spans="4:4" s="95" customFormat="1">
      <c r="D86" s="266"/>
    </row>
    <row r="87" spans="4:4" s="95" customFormat="1">
      <c r="D87" s="266"/>
    </row>
    <row r="88" spans="4:4" s="95" customFormat="1">
      <c r="D88" s="266"/>
    </row>
    <row r="89" spans="4:4" s="95" customFormat="1">
      <c r="D89" s="266"/>
    </row>
    <row r="90" spans="4:4" s="95" customFormat="1">
      <c r="D90" s="266"/>
    </row>
    <row r="91" spans="4:4" s="95" customFormat="1">
      <c r="D91" s="266"/>
    </row>
    <row r="92" spans="4:4" s="95" customFormat="1">
      <c r="D92" s="266"/>
    </row>
    <row r="93" spans="4:4" s="95" customFormat="1">
      <c r="D93" s="266"/>
    </row>
    <row r="94" spans="4:4" s="95" customFormat="1">
      <c r="D94" s="266"/>
    </row>
    <row r="95" spans="4:4" s="95" customFormat="1">
      <c r="D95" s="266"/>
    </row>
    <row r="96" spans="4:4" s="95" customFormat="1">
      <c r="D96" s="266"/>
    </row>
    <row r="97" spans="4:4" s="95" customFormat="1">
      <c r="D97" s="266"/>
    </row>
    <row r="98" spans="4:4" s="95" customFormat="1">
      <c r="D98" s="266"/>
    </row>
    <row r="99" spans="4:4" s="95" customFormat="1">
      <c r="D99" s="266"/>
    </row>
    <row r="100" spans="4:4" s="95" customFormat="1">
      <c r="D100" s="266"/>
    </row>
    <row r="101" spans="4:4" s="95" customFormat="1">
      <c r="D101" s="266"/>
    </row>
    <row r="102" spans="4:4" s="95" customFormat="1">
      <c r="D102" s="266"/>
    </row>
    <row r="103" spans="4:4" s="95" customFormat="1">
      <c r="D103" s="266"/>
    </row>
    <row r="104" spans="4:4" s="95" customFormat="1">
      <c r="D104" s="266"/>
    </row>
    <row r="105" spans="4:4" s="95" customFormat="1">
      <c r="D105" s="266"/>
    </row>
    <row r="106" spans="4:4" s="95" customFormat="1">
      <c r="D106" s="266"/>
    </row>
    <row r="107" spans="4:4" s="95" customFormat="1">
      <c r="D107" s="266"/>
    </row>
    <row r="108" spans="4:4" s="95" customFormat="1">
      <c r="D108" s="266"/>
    </row>
    <row r="109" spans="4:4" s="95" customFormat="1">
      <c r="D109" s="266"/>
    </row>
    <row r="110" spans="4:4" s="95" customFormat="1">
      <c r="D110" s="266"/>
    </row>
    <row r="111" spans="4:4" s="95" customFormat="1">
      <c r="D111" s="266"/>
    </row>
    <row r="112" spans="4:4" s="95" customFormat="1">
      <c r="D112" s="266"/>
    </row>
    <row r="113" spans="4:4" s="95" customFormat="1">
      <c r="D113" s="266"/>
    </row>
    <row r="114" spans="4:4" s="95" customFormat="1">
      <c r="D114" s="266"/>
    </row>
    <row r="115" spans="4:4" s="95" customFormat="1">
      <c r="D115" s="266"/>
    </row>
    <row r="116" spans="4:4" s="95" customFormat="1">
      <c r="D116" s="266"/>
    </row>
    <row r="117" spans="4:4" s="95" customFormat="1">
      <c r="D117" s="266"/>
    </row>
    <row r="118" spans="4:4" s="95" customFormat="1">
      <c r="D118" s="266"/>
    </row>
    <row r="119" spans="4:4" s="95" customFormat="1">
      <c r="D119" s="266"/>
    </row>
    <row r="120" spans="4:4" s="95" customFormat="1">
      <c r="D120" s="266"/>
    </row>
    <row r="121" spans="4:4" s="95" customFormat="1">
      <c r="D121" s="266"/>
    </row>
    <row r="122" spans="4:4" s="95" customFormat="1">
      <c r="D122" s="266"/>
    </row>
    <row r="123" spans="4:4" s="95" customFormat="1">
      <c r="D123" s="266"/>
    </row>
    <row r="124" spans="4:4" s="95" customFormat="1">
      <c r="D124" s="266"/>
    </row>
    <row r="125" spans="4:4" s="95" customFormat="1">
      <c r="D125" s="266"/>
    </row>
    <row r="126" spans="4:4" s="95" customFormat="1">
      <c r="D126" s="266"/>
    </row>
    <row r="127" spans="4:4" s="95" customFormat="1">
      <c r="D127" s="266"/>
    </row>
    <row r="128" spans="4:4" s="95" customFormat="1">
      <c r="D128" s="266"/>
    </row>
    <row r="129" spans="4:4" s="95" customFormat="1">
      <c r="D129" s="266"/>
    </row>
    <row r="130" spans="4:4" s="95" customFormat="1">
      <c r="D130" s="266"/>
    </row>
    <row r="131" spans="4:4" s="95" customFormat="1">
      <c r="D131" s="266"/>
    </row>
    <row r="132" spans="4:4" s="95" customFormat="1">
      <c r="D132" s="266"/>
    </row>
    <row r="133" spans="4:4" s="95" customFormat="1">
      <c r="D133" s="266"/>
    </row>
    <row r="134" spans="4:4" s="95" customFormat="1">
      <c r="D134" s="266"/>
    </row>
    <row r="135" spans="4:4" s="95" customFormat="1">
      <c r="D135" s="266"/>
    </row>
    <row r="136" spans="4:4" s="95" customFormat="1">
      <c r="D136" s="266"/>
    </row>
    <row r="137" spans="4:4" s="95" customFormat="1">
      <c r="D137" s="266"/>
    </row>
    <row r="138" spans="4:4" s="95" customFormat="1">
      <c r="D138" s="266"/>
    </row>
    <row r="139" spans="4:4" s="95" customFormat="1">
      <c r="D139" s="266"/>
    </row>
    <row r="140" spans="4:4" s="95" customFormat="1">
      <c r="D140" s="266"/>
    </row>
    <row r="141" spans="4:4" s="95" customFormat="1">
      <c r="D141" s="266"/>
    </row>
    <row r="142" spans="4:4" s="95" customFormat="1">
      <c r="D142" s="266"/>
    </row>
    <row r="143" spans="4:4" s="95" customFormat="1">
      <c r="D143" s="266"/>
    </row>
    <row r="144" spans="4:4" s="95" customFormat="1">
      <c r="D144" s="266"/>
    </row>
    <row r="145" spans="4:4" s="95" customFormat="1">
      <c r="D145" s="266"/>
    </row>
    <row r="146" spans="4:4" s="95" customFormat="1">
      <c r="D146" s="266"/>
    </row>
    <row r="147" spans="4:4" s="95" customFormat="1">
      <c r="D147" s="266"/>
    </row>
    <row r="148" spans="4:4" s="95" customFormat="1">
      <c r="D148" s="266"/>
    </row>
    <row r="149" spans="4:4" s="95" customFormat="1">
      <c r="D149" s="266"/>
    </row>
    <row r="150" spans="4:4" s="95" customFormat="1">
      <c r="D150" s="266"/>
    </row>
    <row r="151" spans="4:4" s="95" customFormat="1">
      <c r="D151" s="266"/>
    </row>
    <row r="152" spans="4:4" s="95" customFormat="1">
      <c r="D152" s="266"/>
    </row>
    <row r="153" spans="4:4" s="95" customFormat="1">
      <c r="D153" s="266"/>
    </row>
    <row r="154" spans="4:4" s="95" customFormat="1">
      <c r="D154" s="266"/>
    </row>
    <row r="155" spans="4:4" s="95" customFormat="1">
      <c r="D155" s="266"/>
    </row>
    <row r="156" spans="4:4" s="95" customFormat="1">
      <c r="D156" s="266"/>
    </row>
    <row r="157" spans="4:4" s="95" customFormat="1">
      <c r="D157" s="266"/>
    </row>
    <row r="158" spans="4:4" s="95" customFormat="1">
      <c r="D158" s="266"/>
    </row>
    <row r="159" spans="4:4" s="95" customFormat="1">
      <c r="D159" s="266"/>
    </row>
    <row r="160" spans="4:4" s="95" customFormat="1">
      <c r="D160" s="266"/>
    </row>
    <row r="161" spans="4:4" s="95" customFormat="1">
      <c r="D161" s="266"/>
    </row>
    <row r="162" spans="4:4" s="95" customFormat="1">
      <c r="D162" s="266"/>
    </row>
    <row r="163" spans="4:4" s="95" customFormat="1">
      <c r="D163" s="266"/>
    </row>
    <row r="164" spans="4:4" s="95" customFormat="1">
      <c r="D164" s="266"/>
    </row>
    <row r="165" spans="4:4" s="95" customFormat="1">
      <c r="D165" s="266"/>
    </row>
    <row r="166" spans="4:4" s="95" customFormat="1">
      <c r="D166" s="266"/>
    </row>
    <row r="167" spans="4:4" s="95" customFormat="1">
      <c r="D167" s="266"/>
    </row>
    <row r="168" spans="4:4" s="95" customFormat="1">
      <c r="D168" s="266"/>
    </row>
    <row r="169" spans="4:4" s="95" customFormat="1">
      <c r="D169" s="266"/>
    </row>
    <row r="170" spans="4:4" s="95" customFormat="1">
      <c r="D170" s="266"/>
    </row>
    <row r="171" spans="4:4" s="95" customFormat="1">
      <c r="D171" s="266"/>
    </row>
    <row r="172" spans="4:4" s="95" customFormat="1">
      <c r="D172" s="266"/>
    </row>
    <row r="173" spans="4:4" s="95" customFormat="1">
      <c r="D173" s="266"/>
    </row>
    <row r="174" spans="4:4" s="95" customFormat="1">
      <c r="D174" s="266"/>
    </row>
    <row r="175" spans="4:4" s="95" customFormat="1">
      <c r="D175" s="266"/>
    </row>
    <row r="176" spans="4:4" s="95" customFormat="1">
      <c r="D176" s="266"/>
    </row>
    <row r="177" spans="4:4" s="95" customFormat="1">
      <c r="D177" s="266"/>
    </row>
    <row r="178" spans="4:4" s="95" customFormat="1">
      <c r="D178" s="266"/>
    </row>
    <row r="179" spans="4:4" s="95" customFormat="1">
      <c r="D179" s="266"/>
    </row>
    <row r="180" spans="4:4" s="95" customFormat="1">
      <c r="D180" s="266"/>
    </row>
    <row r="181" spans="4:4" s="95" customFormat="1">
      <c r="D181" s="266"/>
    </row>
    <row r="182" spans="4:4" s="95" customFormat="1">
      <c r="D182" s="266"/>
    </row>
    <row r="183" spans="4:4" s="95" customFormat="1">
      <c r="D183" s="266"/>
    </row>
    <row r="184" spans="4:4" s="95" customFormat="1">
      <c r="D184" s="266"/>
    </row>
    <row r="185" spans="4:4" s="95" customFormat="1">
      <c r="D185" s="266"/>
    </row>
    <row r="186" spans="4:4" s="95" customFormat="1">
      <c r="D186" s="266"/>
    </row>
    <row r="187" spans="4:4" s="95" customFormat="1">
      <c r="D187" s="266"/>
    </row>
    <row r="188" spans="4:4" s="95" customFormat="1">
      <c r="D188" s="266"/>
    </row>
    <row r="189" spans="4:4" s="95" customFormat="1">
      <c r="D189" s="266"/>
    </row>
    <row r="190" spans="4:4" s="95" customFormat="1">
      <c r="D190" s="266"/>
    </row>
    <row r="191" spans="4:4" s="95" customFormat="1">
      <c r="D191" s="266"/>
    </row>
    <row r="192" spans="4:4" s="95" customFormat="1">
      <c r="D192" s="266"/>
    </row>
    <row r="193" spans="4:4" s="95" customFormat="1">
      <c r="D193" s="266"/>
    </row>
    <row r="194" spans="4:4" s="95" customFormat="1">
      <c r="D194" s="266"/>
    </row>
    <row r="195" spans="4:4" s="95" customFormat="1">
      <c r="D195" s="266"/>
    </row>
    <row r="196" spans="4:4" s="95" customFormat="1">
      <c r="D196" s="266"/>
    </row>
    <row r="197" spans="4:4" s="95" customFormat="1">
      <c r="D197" s="266"/>
    </row>
    <row r="198" spans="4:4" s="95" customFormat="1">
      <c r="D198" s="266"/>
    </row>
    <row r="199" spans="4:4" s="95" customFormat="1">
      <c r="D199" s="266"/>
    </row>
    <row r="200" spans="4:4" s="95" customFormat="1">
      <c r="D200" s="266"/>
    </row>
    <row r="201" spans="4:4" s="95" customFormat="1">
      <c r="D201" s="266"/>
    </row>
    <row r="202" spans="4:4" s="95" customFormat="1">
      <c r="D202" s="266"/>
    </row>
    <row r="203" spans="4:4" s="95" customFormat="1">
      <c r="D203" s="266"/>
    </row>
    <row r="204" spans="4:4" s="95" customFormat="1">
      <c r="D204" s="266"/>
    </row>
    <row r="205" spans="4:4" s="95" customFormat="1">
      <c r="D205" s="266"/>
    </row>
    <row r="206" spans="4:4" s="95" customFormat="1">
      <c r="D206" s="266"/>
    </row>
    <row r="207" spans="4:4" s="95" customFormat="1">
      <c r="D207" s="266"/>
    </row>
    <row r="208" spans="4:4" s="95" customFormat="1">
      <c r="D208" s="266"/>
    </row>
    <row r="209" spans="4:4" s="95" customFormat="1">
      <c r="D209" s="266"/>
    </row>
    <row r="210" spans="4:4" s="95" customFormat="1">
      <c r="D210" s="266"/>
    </row>
    <row r="211" spans="4:4" s="95" customFormat="1">
      <c r="D211" s="266"/>
    </row>
    <row r="212" spans="4:4" s="95" customFormat="1">
      <c r="D212" s="266"/>
    </row>
    <row r="213" spans="4:4" s="95" customFormat="1">
      <c r="D213" s="266"/>
    </row>
    <row r="214" spans="4:4" s="95" customFormat="1">
      <c r="D214" s="266"/>
    </row>
    <row r="215" spans="4:4" s="95" customFormat="1">
      <c r="D215" s="266"/>
    </row>
    <row r="216" spans="4:4" s="95" customFormat="1">
      <c r="D216" s="266"/>
    </row>
    <row r="217" spans="4:4" s="95" customFormat="1">
      <c r="D217" s="266"/>
    </row>
    <row r="218" spans="4:4" s="95" customFormat="1">
      <c r="D218" s="266"/>
    </row>
    <row r="219" spans="4:4" s="95" customFormat="1">
      <c r="D219" s="266"/>
    </row>
    <row r="220" spans="4:4" s="95" customFormat="1">
      <c r="D220" s="266"/>
    </row>
    <row r="221" spans="4:4" s="95" customFormat="1">
      <c r="D221" s="266"/>
    </row>
    <row r="222" spans="4:4" s="95" customFormat="1">
      <c r="D222" s="266"/>
    </row>
    <row r="223" spans="4:4" s="95" customFormat="1">
      <c r="D223" s="266"/>
    </row>
    <row r="224" spans="4:4" s="95" customFormat="1">
      <c r="D224" s="266"/>
    </row>
    <row r="225" spans="4:4" s="95" customFormat="1">
      <c r="D225" s="266"/>
    </row>
    <row r="226" spans="4:4" s="95" customFormat="1">
      <c r="D226" s="266"/>
    </row>
    <row r="227" spans="4:4" s="95" customFormat="1">
      <c r="D227" s="266"/>
    </row>
    <row r="228" spans="4:4" s="95" customFormat="1">
      <c r="D228" s="266"/>
    </row>
    <row r="229" spans="4:4" s="95" customFormat="1">
      <c r="D229" s="266"/>
    </row>
    <row r="230" spans="4:4" s="95" customFormat="1">
      <c r="D230" s="266"/>
    </row>
    <row r="231" spans="4:4" s="95" customFormat="1">
      <c r="D231" s="266"/>
    </row>
    <row r="232" spans="4:4" s="95" customFormat="1">
      <c r="D232" s="266"/>
    </row>
    <row r="233" spans="4:4" s="95" customFormat="1">
      <c r="D233" s="266"/>
    </row>
    <row r="234" spans="4:4" s="95" customFormat="1">
      <c r="D234" s="266"/>
    </row>
    <row r="235" spans="4:4" s="95" customFormat="1">
      <c r="D235" s="266"/>
    </row>
    <row r="236" spans="4:4" s="95" customFormat="1">
      <c r="D236" s="266"/>
    </row>
    <row r="237" spans="4:4" s="95" customFormat="1">
      <c r="D237" s="266"/>
    </row>
    <row r="238" spans="4:4" s="95" customFormat="1">
      <c r="D238" s="266"/>
    </row>
    <row r="239" spans="4:4" s="95" customFormat="1">
      <c r="D239" s="266"/>
    </row>
    <row r="240" spans="4:4" s="95" customFormat="1">
      <c r="D240" s="266"/>
    </row>
    <row r="241" spans="4:4" s="95" customFormat="1">
      <c r="D241" s="266"/>
    </row>
    <row r="242" spans="4:4" s="95" customFormat="1">
      <c r="D242" s="266"/>
    </row>
    <row r="243" spans="4:4" s="95" customFormat="1">
      <c r="D243" s="266"/>
    </row>
    <row r="244" spans="4:4" s="95" customFormat="1">
      <c r="D244" s="266"/>
    </row>
    <row r="245" spans="4:4" s="95" customFormat="1">
      <c r="D245" s="266"/>
    </row>
    <row r="246" spans="4:4" s="95" customFormat="1">
      <c r="D246" s="266"/>
    </row>
    <row r="247" spans="4:4" s="95" customFormat="1">
      <c r="D247" s="266"/>
    </row>
    <row r="248" spans="4:4" s="95" customFormat="1">
      <c r="D248" s="266"/>
    </row>
    <row r="249" spans="4:4" s="95" customFormat="1">
      <c r="D249" s="266"/>
    </row>
    <row r="250" spans="4:4" s="95" customFormat="1">
      <c r="D250" s="266"/>
    </row>
    <row r="251" spans="4:4" s="95" customFormat="1">
      <c r="D251" s="266"/>
    </row>
    <row r="252" spans="4:4" s="95" customFormat="1">
      <c r="D252" s="266"/>
    </row>
    <row r="253" spans="4:4" s="95" customFormat="1">
      <c r="D253" s="266"/>
    </row>
    <row r="254" spans="4:4" s="95" customFormat="1">
      <c r="D254" s="266"/>
    </row>
    <row r="255" spans="4:4" s="95" customFormat="1">
      <c r="D255" s="266"/>
    </row>
    <row r="256" spans="4:4" s="95" customFormat="1">
      <c r="D256" s="266"/>
    </row>
    <row r="257" spans="4:4" s="95" customFormat="1">
      <c r="D257" s="266"/>
    </row>
    <row r="258" spans="4:4" s="95" customFormat="1">
      <c r="D258" s="266"/>
    </row>
    <row r="259" spans="4:4" s="95" customFormat="1">
      <c r="D259" s="266"/>
    </row>
    <row r="260" spans="4:4" s="95" customFormat="1">
      <c r="D260" s="266"/>
    </row>
    <row r="261" spans="4:4" s="95" customFormat="1">
      <c r="D261" s="266"/>
    </row>
    <row r="262" spans="4:4" s="95" customFormat="1">
      <c r="D262" s="266"/>
    </row>
    <row r="263" spans="4:4" s="95" customFormat="1">
      <c r="D263" s="266"/>
    </row>
    <row r="264" spans="4:4" s="95" customFormat="1">
      <c r="D264" s="266"/>
    </row>
    <row r="265" spans="4:4" s="95" customFormat="1">
      <c r="D265" s="266"/>
    </row>
    <row r="266" spans="4:4" s="95" customFormat="1">
      <c r="D266" s="266"/>
    </row>
    <row r="267" spans="4:4" s="95" customFormat="1">
      <c r="D267" s="266"/>
    </row>
    <row r="268" spans="4:4" s="95" customFormat="1">
      <c r="D268" s="266"/>
    </row>
    <row r="269" spans="4:4" s="95" customFormat="1">
      <c r="D269" s="266"/>
    </row>
    <row r="270" spans="4:4" s="95" customFormat="1">
      <c r="D270" s="266"/>
    </row>
    <row r="271" spans="4:4" s="95" customFormat="1">
      <c r="D271" s="266"/>
    </row>
    <row r="272" spans="4:4" s="95" customFormat="1">
      <c r="D272" s="266"/>
    </row>
    <row r="273" spans="4:4" s="95" customFormat="1">
      <c r="D273" s="266"/>
    </row>
    <row r="274" spans="4:4" s="95" customFormat="1">
      <c r="D274" s="266"/>
    </row>
    <row r="275" spans="4:4" s="95" customFormat="1">
      <c r="D275" s="266"/>
    </row>
    <row r="276" spans="4:4" s="95" customFormat="1">
      <c r="D276" s="266"/>
    </row>
    <row r="277" spans="4:4" s="95" customFormat="1">
      <c r="D277" s="266"/>
    </row>
    <row r="278" spans="4:4" s="95" customFormat="1">
      <c r="D278" s="266"/>
    </row>
    <row r="279" spans="4:4" s="95" customFormat="1">
      <c r="D279" s="266"/>
    </row>
    <row r="280" spans="4:4" s="95" customFormat="1">
      <c r="D280" s="266"/>
    </row>
    <row r="281" spans="4:4" s="95" customFormat="1">
      <c r="D281" s="266"/>
    </row>
    <row r="282" spans="4:4" s="95" customFormat="1">
      <c r="D282" s="266"/>
    </row>
    <row r="283" spans="4:4" s="95" customFormat="1">
      <c r="D283" s="266"/>
    </row>
    <row r="284" spans="4:4" s="95" customFormat="1">
      <c r="D284" s="266"/>
    </row>
    <row r="285" spans="4:4" s="95" customFormat="1">
      <c r="D285" s="266"/>
    </row>
    <row r="286" spans="4:4" s="95" customFormat="1">
      <c r="D286" s="266"/>
    </row>
    <row r="287" spans="4:4" s="95" customFormat="1">
      <c r="D287" s="266"/>
    </row>
    <row r="288" spans="4:4" s="95" customFormat="1">
      <c r="D288" s="266"/>
    </row>
    <row r="289" spans="4:4" s="95" customFormat="1">
      <c r="D289" s="266"/>
    </row>
    <row r="290" spans="4:4" s="95" customFormat="1">
      <c r="D290" s="266"/>
    </row>
    <row r="291" spans="4:4" s="95" customFormat="1">
      <c r="D291" s="266"/>
    </row>
    <row r="292" spans="4:4" s="95" customFormat="1">
      <c r="D292" s="266"/>
    </row>
    <row r="293" spans="4:4" s="95" customFormat="1">
      <c r="D293" s="266"/>
    </row>
    <row r="294" spans="4:4" s="95" customFormat="1">
      <c r="D294" s="266"/>
    </row>
    <row r="295" spans="4:4" s="95" customFormat="1">
      <c r="D295" s="266"/>
    </row>
    <row r="296" spans="4:4" s="95" customFormat="1">
      <c r="D296" s="266"/>
    </row>
    <row r="297" spans="4:4" s="95" customFormat="1">
      <c r="D297" s="266"/>
    </row>
    <row r="298" spans="4:4" s="95" customFormat="1">
      <c r="D298" s="266"/>
    </row>
    <row r="299" spans="4:4" s="95" customFormat="1">
      <c r="D299" s="266"/>
    </row>
    <row r="300" spans="4:4" s="95" customFormat="1">
      <c r="D300" s="266"/>
    </row>
    <row r="301" spans="4:4" s="95" customFormat="1">
      <c r="D301" s="266"/>
    </row>
    <row r="302" spans="4:4" s="95" customFormat="1">
      <c r="D302" s="266"/>
    </row>
    <row r="303" spans="4:4" s="95" customFormat="1">
      <c r="D303" s="266"/>
    </row>
    <row r="304" spans="4:4" s="95" customFormat="1">
      <c r="D304" s="266"/>
    </row>
    <row r="305" spans="4:4" s="95" customFormat="1">
      <c r="D305" s="266"/>
    </row>
    <row r="306" spans="4:4" s="95" customFormat="1">
      <c r="D306" s="266"/>
    </row>
    <row r="307" spans="4:4" s="95" customFormat="1">
      <c r="D307" s="266"/>
    </row>
    <row r="308" spans="4:4" s="95" customFormat="1">
      <c r="D308" s="266"/>
    </row>
    <row r="309" spans="4:4" s="95" customFormat="1">
      <c r="D309" s="266"/>
    </row>
    <row r="310" spans="4:4" s="95" customFormat="1">
      <c r="D310" s="266"/>
    </row>
    <row r="311" spans="4:4" s="95" customFormat="1">
      <c r="D311" s="266"/>
    </row>
    <row r="312" spans="4:4" s="95" customFormat="1">
      <c r="D312" s="266"/>
    </row>
    <row r="313" spans="4:4" s="95" customFormat="1">
      <c r="D313" s="266"/>
    </row>
    <row r="314" spans="4:4" s="95" customFormat="1">
      <c r="D314" s="266"/>
    </row>
    <row r="315" spans="4:4" s="95" customFormat="1">
      <c r="D315" s="266"/>
    </row>
    <row r="316" spans="4:4" s="95" customFormat="1">
      <c r="D316" s="266"/>
    </row>
    <row r="317" spans="4:4" s="95" customFormat="1">
      <c r="D317" s="266"/>
    </row>
    <row r="318" spans="4:4" s="95" customFormat="1">
      <c r="D318" s="266"/>
    </row>
    <row r="319" spans="4:4" s="95" customFormat="1">
      <c r="D319" s="266"/>
    </row>
    <row r="320" spans="4:4" s="95" customFormat="1">
      <c r="D320" s="266"/>
    </row>
    <row r="321" spans="4:4" s="95" customFormat="1">
      <c r="D321" s="266"/>
    </row>
    <row r="322" spans="4:4" s="95" customFormat="1">
      <c r="D322" s="266"/>
    </row>
    <row r="323" spans="4:4" s="95" customFormat="1">
      <c r="D323" s="266"/>
    </row>
    <row r="324" spans="4:4" s="95" customFormat="1">
      <c r="D324" s="266"/>
    </row>
    <row r="325" spans="4:4" s="95" customFormat="1">
      <c r="D325" s="266"/>
    </row>
    <row r="326" spans="4:4" s="95" customFormat="1">
      <c r="D326" s="266"/>
    </row>
    <row r="327" spans="4:4" s="95" customFormat="1">
      <c r="D327" s="266"/>
    </row>
    <row r="328" spans="4:4" s="95" customFormat="1">
      <c r="D328" s="266"/>
    </row>
    <row r="329" spans="4:4" s="95" customFormat="1">
      <c r="D329" s="266"/>
    </row>
    <row r="330" spans="4:4" s="95" customFormat="1">
      <c r="D330" s="266"/>
    </row>
    <row r="331" spans="4:4" s="95" customFormat="1">
      <c r="D331" s="266"/>
    </row>
    <row r="332" spans="4:4" s="95" customFormat="1">
      <c r="D332" s="266"/>
    </row>
    <row r="333" spans="4:4" s="95" customFormat="1">
      <c r="D333" s="266"/>
    </row>
    <row r="334" spans="4:4" s="95" customFormat="1">
      <c r="D334" s="266"/>
    </row>
    <row r="335" spans="4:4" s="95" customFormat="1">
      <c r="D335" s="266"/>
    </row>
    <row r="336" spans="4:4" s="95" customFormat="1">
      <c r="D336" s="266"/>
    </row>
    <row r="337" spans="4:4" s="95" customFormat="1">
      <c r="D337" s="266"/>
    </row>
    <row r="338" spans="4:4" s="95" customFormat="1">
      <c r="D338" s="266"/>
    </row>
    <row r="339" spans="4:4" s="95" customFormat="1">
      <c r="D339" s="266"/>
    </row>
    <row r="340" spans="4:4" s="95" customFormat="1">
      <c r="D340" s="266"/>
    </row>
    <row r="341" spans="4:4" s="95" customFormat="1">
      <c r="D341" s="266"/>
    </row>
    <row r="342" spans="4:4" s="95" customFormat="1">
      <c r="D342" s="266"/>
    </row>
    <row r="343" spans="4:4" s="95" customFormat="1">
      <c r="D343" s="266"/>
    </row>
    <row r="344" spans="4:4" s="95" customFormat="1">
      <c r="D344" s="266"/>
    </row>
    <row r="345" spans="4:4" s="95" customFormat="1">
      <c r="D345" s="266"/>
    </row>
    <row r="346" spans="4:4" s="95" customFormat="1">
      <c r="D346" s="266"/>
    </row>
    <row r="347" spans="4:4" s="95" customFormat="1">
      <c r="D347" s="266"/>
    </row>
    <row r="348" spans="4:4" s="95" customFormat="1">
      <c r="D348" s="266"/>
    </row>
    <row r="349" spans="4:4" s="95" customFormat="1">
      <c r="D349" s="266"/>
    </row>
    <row r="350" spans="4:4" s="95" customFormat="1">
      <c r="D350" s="266"/>
    </row>
    <row r="351" spans="4:4" s="95" customFormat="1">
      <c r="D351" s="266"/>
    </row>
    <row r="352" spans="4:4" s="95" customFormat="1">
      <c r="D352" s="266"/>
    </row>
    <row r="353" spans="4:4" s="95" customFormat="1">
      <c r="D353" s="266"/>
    </row>
    <row r="354" spans="4:4" s="95" customFormat="1">
      <c r="D354" s="266"/>
    </row>
    <row r="355" spans="4:4" s="95" customFormat="1">
      <c r="D355" s="266"/>
    </row>
    <row r="356" spans="4:4" s="95" customFormat="1">
      <c r="D356" s="266"/>
    </row>
    <row r="357" spans="4:4" s="95" customFormat="1">
      <c r="D357" s="266"/>
    </row>
    <row r="358" spans="4:4" s="95" customFormat="1">
      <c r="D358" s="266"/>
    </row>
    <row r="359" spans="4:4" s="95" customFormat="1">
      <c r="D359" s="266"/>
    </row>
    <row r="360" spans="4:4" s="95" customFormat="1">
      <c r="D360" s="266"/>
    </row>
    <row r="361" spans="4:4" s="95" customFormat="1">
      <c r="D361" s="266"/>
    </row>
    <row r="362" spans="4:4" s="95" customFormat="1">
      <c r="D362" s="266"/>
    </row>
    <row r="363" spans="4:4" s="95" customFormat="1">
      <c r="D363" s="266"/>
    </row>
    <row r="364" spans="4:4" s="95" customFormat="1">
      <c r="D364" s="266"/>
    </row>
    <row r="365" spans="4:4" s="95" customFormat="1">
      <c r="D365" s="266"/>
    </row>
    <row r="366" spans="4:4" s="95" customFormat="1">
      <c r="D366" s="266"/>
    </row>
    <row r="367" spans="4:4" s="95" customFormat="1">
      <c r="D367" s="266"/>
    </row>
    <row r="368" spans="4:4" s="95" customFormat="1">
      <c r="D368" s="266"/>
    </row>
    <row r="369" spans="4:4" s="95" customFormat="1">
      <c r="D369" s="266"/>
    </row>
    <row r="370" spans="4:4" s="95" customFormat="1">
      <c r="D370" s="266"/>
    </row>
    <row r="371" spans="4:4" s="95" customFormat="1">
      <c r="D371" s="266"/>
    </row>
    <row r="372" spans="4:4" s="95" customFormat="1">
      <c r="D372" s="266"/>
    </row>
    <row r="373" spans="4:4" s="95" customFormat="1">
      <c r="D373" s="266"/>
    </row>
    <row r="374" spans="4:4" s="95" customFormat="1">
      <c r="D374" s="266"/>
    </row>
    <row r="375" spans="4:4" s="95" customFormat="1">
      <c r="D375" s="266"/>
    </row>
    <row r="376" spans="4:4" s="95" customFormat="1">
      <c r="D376" s="266"/>
    </row>
    <row r="377" spans="4:4" s="95" customFormat="1">
      <c r="D377" s="266"/>
    </row>
    <row r="378" spans="4:4" s="95" customFormat="1">
      <c r="D378" s="266"/>
    </row>
    <row r="379" spans="4:4" s="95" customFormat="1">
      <c r="D379" s="266"/>
    </row>
    <row r="380" spans="4:4" s="95" customFormat="1">
      <c r="D380" s="266"/>
    </row>
    <row r="381" spans="4:4" s="95" customFormat="1">
      <c r="D381" s="266"/>
    </row>
    <row r="382" spans="4:4" s="95" customFormat="1">
      <c r="D382" s="266"/>
    </row>
    <row r="383" spans="4:4" s="95" customFormat="1">
      <c r="D383" s="266"/>
    </row>
    <row r="384" spans="4:4" s="95" customFormat="1">
      <c r="D384" s="266"/>
    </row>
    <row r="385" spans="4:4" s="95" customFormat="1">
      <c r="D385" s="266"/>
    </row>
    <row r="386" spans="4:4" s="95" customFormat="1">
      <c r="D386" s="266"/>
    </row>
    <row r="387" spans="4:4" s="95" customFormat="1">
      <c r="D387" s="266"/>
    </row>
    <row r="388" spans="4:4" s="95" customFormat="1">
      <c r="D388" s="266"/>
    </row>
    <row r="389" spans="4:4" s="95" customFormat="1">
      <c r="D389" s="266"/>
    </row>
    <row r="390" spans="4:4" s="95" customFormat="1">
      <c r="D390" s="266"/>
    </row>
    <row r="391" spans="4:4" s="95" customFormat="1">
      <c r="D391" s="266"/>
    </row>
    <row r="392" spans="4:4" s="95" customFormat="1">
      <c r="D392" s="266"/>
    </row>
    <row r="393" spans="4:4" s="95" customFormat="1">
      <c r="D393" s="266"/>
    </row>
    <row r="394" spans="4:4" s="95" customFormat="1">
      <c r="D394" s="266"/>
    </row>
    <row r="395" spans="4:4" s="95" customFormat="1">
      <c r="D395" s="266"/>
    </row>
    <row r="396" spans="4:4" s="95" customFormat="1">
      <c r="D396" s="266"/>
    </row>
    <row r="397" spans="4:4" s="95" customFormat="1">
      <c r="D397" s="266"/>
    </row>
    <row r="398" spans="4:4" s="95" customFormat="1">
      <c r="D398" s="266"/>
    </row>
    <row r="399" spans="4:4" s="95" customFormat="1">
      <c r="D399" s="266"/>
    </row>
    <row r="400" spans="4:4" s="95" customFormat="1">
      <c r="D400" s="266"/>
    </row>
    <row r="401" spans="4:4" s="95" customFormat="1">
      <c r="D401" s="266"/>
    </row>
    <row r="402" spans="4:4" s="95" customFormat="1">
      <c r="D402" s="266"/>
    </row>
    <row r="403" spans="4:4" s="95" customFormat="1">
      <c r="D403" s="266"/>
    </row>
    <row r="404" spans="4:4" s="95" customFormat="1">
      <c r="D404" s="266"/>
    </row>
    <row r="405" spans="4:4" s="95" customFormat="1">
      <c r="D405" s="266"/>
    </row>
    <row r="406" spans="4:4" s="95" customFormat="1">
      <c r="D406" s="266"/>
    </row>
    <row r="407" spans="4:4" s="95" customFormat="1">
      <c r="D407" s="266"/>
    </row>
    <row r="408" spans="4:4" s="95" customFormat="1">
      <c r="D408" s="266"/>
    </row>
    <row r="409" spans="4:4" s="95" customFormat="1">
      <c r="D409" s="266"/>
    </row>
    <row r="410" spans="4:4" s="95" customFormat="1">
      <c r="D410" s="266"/>
    </row>
    <row r="411" spans="4:4" s="95" customFormat="1">
      <c r="D411" s="266"/>
    </row>
    <row r="412" spans="4:4" s="95" customFormat="1">
      <c r="D412" s="266"/>
    </row>
    <row r="413" spans="4:4" s="95" customFormat="1">
      <c r="D413" s="266"/>
    </row>
    <row r="414" spans="4:4" s="95" customFormat="1">
      <c r="D414" s="266"/>
    </row>
    <row r="415" spans="4:4" s="95" customFormat="1">
      <c r="D415" s="266"/>
    </row>
    <row r="416" spans="4:4" s="95" customFormat="1">
      <c r="D416" s="266"/>
    </row>
    <row r="417" spans="4:4" s="95" customFormat="1">
      <c r="D417" s="266"/>
    </row>
    <row r="418" spans="4:4" s="95" customFormat="1">
      <c r="D418" s="266"/>
    </row>
    <row r="419" spans="4:4" s="95" customFormat="1">
      <c r="D419" s="266"/>
    </row>
    <row r="420" spans="4:4" s="95" customFormat="1">
      <c r="D420" s="266"/>
    </row>
    <row r="421" spans="4:4" s="95" customFormat="1">
      <c r="D421" s="266"/>
    </row>
    <row r="422" spans="4:4" s="95" customFormat="1">
      <c r="D422" s="266"/>
    </row>
    <row r="423" spans="4:4" s="95" customFormat="1">
      <c r="D423" s="266"/>
    </row>
    <row r="424" spans="4:4" s="95" customFormat="1">
      <c r="D424" s="266"/>
    </row>
    <row r="425" spans="4:4" s="95" customFormat="1">
      <c r="D425" s="266"/>
    </row>
    <row r="426" spans="4:4" s="95" customFormat="1">
      <c r="D426" s="266"/>
    </row>
    <row r="427" spans="4:4" s="95" customFormat="1">
      <c r="D427" s="266"/>
    </row>
    <row r="428" spans="4:4" s="95" customFormat="1">
      <c r="D428" s="266"/>
    </row>
    <row r="429" spans="4:4" s="95" customFormat="1">
      <c r="D429" s="266"/>
    </row>
    <row r="430" spans="4:4" s="95" customFormat="1">
      <c r="D430" s="266"/>
    </row>
    <row r="431" spans="4:4" s="95" customFormat="1">
      <c r="D431" s="266"/>
    </row>
    <row r="432" spans="4:4" s="95" customFormat="1">
      <c r="D432" s="266"/>
    </row>
    <row r="433" spans="4:4" s="95" customFormat="1">
      <c r="D433" s="266"/>
    </row>
    <row r="434" spans="4:4" s="95" customFormat="1">
      <c r="D434" s="266"/>
    </row>
    <row r="435" spans="4:4" s="95" customFormat="1">
      <c r="D435" s="266"/>
    </row>
    <row r="436" spans="4:4" s="95" customFormat="1">
      <c r="D436" s="266"/>
    </row>
    <row r="437" spans="4:4" s="95" customFormat="1">
      <c r="D437" s="266"/>
    </row>
    <row r="438" spans="4:4" s="95" customFormat="1">
      <c r="D438" s="266"/>
    </row>
    <row r="439" spans="4:4" s="95" customFormat="1">
      <c r="D439" s="266"/>
    </row>
    <row r="440" spans="4:4" s="95" customFormat="1">
      <c r="D440" s="266"/>
    </row>
    <row r="441" spans="4:4" s="95" customFormat="1">
      <c r="D441" s="266"/>
    </row>
    <row r="442" spans="4:4" s="95" customFormat="1">
      <c r="D442" s="266"/>
    </row>
    <row r="443" spans="4:4" s="95" customFormat="1">
      <c r="D443" s="266"/>
    </row>
    <row r="444" spans="4:4" s="95" customFormat="1">
      <c r="D444" s="266"/>
    </row>
    <row r="445" spans="4:4" s="95" customFormat="1">
      <c r="D445" s="266"/>
    </row>
    <row r="446" spans="4:4" s="95" customFormat="1">
      <c r="D446" s="266"/>
    </row>
    <row r="447" spans="4:4" s="95" customFormat="1">
      <c r="D447" s="266"/>
    </row>
    <row r="448" spans="4:4" s="95" customFormat="1">
      <c r="D448" s="266"/>
    </row>
    <row r="449" spans="4:4" s="95" customFormat="1">
      <c r="D449" s="266"/>
    </row>
    <row r="450" spans="4:4" s="95" customFormat="1">
      <c r="D450" s="266"/>
    </row>
    <row r="451" spans="4:4" s="95" customFormat="1">
      <c r="D451" s="266"/>
    </row>
    <row r="452" spans="4:4" s="95" customFormat="1">
      <c r="D452" s="266"/>
    </row>
    <row r="453" spans="4:4" s="95" customFormat="1">
      <c r="D453" s="266"/>
    </row>
    <row r="454" spans="4:4" s="95" customFormat="1">
      <c r="D454" s="266"/>
    </row>
    <row r="455" spans="4:4" s="95" customFormat="1">
      <c r="D455" s="266"/>
    </row>
    <row r="456" spans="4:4" s="95" customFormat="1">
      <c r="D456" s="266"/>
    </row>
    <row r="457" spans="4:4" s="95" customFormat="1">
      <c r="D457" s="266"/>
    </row>
    <row r="458" spans="4:4" s="95" customFormat="1">
      <c r="D458" s="266"/>
    </row>
    <row r="459" spans="4:4" s="95" customFormat="1">
      <c r="D459" s="266"/>
    </row>
    <row r="460" spans="4:4" s="95" customFormat="1">
      <c r="D460" s="266"/>
    </row>
    <row r="461" spans="4:4" s="95" customFormat="1">
      <c r="D461" s="266"/>
    </row>
    <row r="462" spans="4:4" s="95" customFormat="1">
      <c r="D462" s="266"/>
    </row>
    <row r="463" spans="4:4" s="95" customFormat="1">
      <c r="D463" s="266"/>
    </row>
    <row r="464" spans="4:4" s="95" customFormat="1">
      <c r="D464" s="266"/>
    </row>
    <row r="465" spans="4:4" s="95" customFormat="1">
      <c r="D465" s="266"/>
    </row>
    <row r="466" spans="4:4" s="95" customFormat="1">
      <c r="D466" s="266"/>
    </row>
    <row r="467" spans="4:4" s="95" customFormat="1">
      <c r="D467" s="266"/>
    </row>
    <row r="468" spans="4:4" s="95" customFormat="1">
      <c r="D468" s="266"/>
    </row>
    <row r="469" spans="4:4" s="95" customFormat="1">
      <c r="D469" s="266"/>
    </row>
    <row r="470" spans="4:4" s="95" customFormat="1">
      <c r="D470" s="266"/>
    </row>
    <row r="471" spans="4:4" s="95" customFormat="1">
      <c r="D471" s="266"/>
    </row>
    <row r="472" spans="4:4" s="95" customFormat="1">
      <c r="D472" s="266"/>
    </row>
    <row r="473" spans="4:4" s="95" customFormat="1">
      <c r="D473" s="266"/>
    </row>
    <row r="474" spans="4:4" s="95" customFormat="1">
      <c r="D474" s="266"/>
    </row>
    <row r="475" spans="4:4" s="95" customFormat="1">
      <c r="D475" s="266"/>
    </row>
    <row r="476" spans="4:4" s="95" customFormat="1">
      <c r="D476" s="266"/>
    </row>
    <row r="477" spans="4:4" s="95" customFormat="1">
      <c r="D477" s="266"/>
    </row>
    <row r="478" spans="4:4" s="95" customFormat="1">
      <c r="D478" s="266"/>
    </row>
    <row r="479" spans="4:4" s="95" customFormat="1">
      <c r="D479" s="266"/>
    </row>
    <row r="480" spans="4:4" s="95" customFormat="1">
      <c r="D480" s="266"/>
    </row>
    <row r="481" spans="4:4" s="95" customFormat="1">
      <c r="D481" s="266"/>
    </row>
    <row r="482" spans="4:4" s="95" customFormat="1">
      <c r="D482" s="266"/>
    </row>
    <row r="483" spans="4:4" s="95" customFormat="1">
      <c r="D483" s="266"/>
    </row>
    <row r="484" spans="4:4" s="95" customFormat="1">
      <c r="D484" s="266"/>
    </row>
    <row r="485" spans="4:4" s="95" customFormat="1">
      <c r="D485" s="266"/>
    </row>
    <row r="486" spans="4:4" s="95" customFormat="1">
      <c r="D486" s="266"/>
    </row>
    <row r="487" spans="4:4" s="95" customFormat="1">
      <c r="D487" s="266"/>
    </row>
    <row r="488" spans="4:4" s="95" customFormat="1">
      <c r="D488" s="266"/>
    </row>
    <row r="489" spans="4:4" s="95" customFormat="1">
      <c r="D489" s="266"/>
    </row>
    <row r="490" spans="4:4" s="95" customFormat="1">
      <c r="D490" s="266"/>
    </row>
    <row r="491" spans="4:4" s="95" customFormat="1">
      <c r="D491" s="266"/>
    </row>
    <row r="492" spans="4:4" s="95" customFormat="1">
      <c r="D492" s="266"/>
    </row>
    <row r="493" spans="4:4" s="95" customFormat="1">
      <c r="D493" s="266"/>
    </row>
    <row r="494" spans="4:4" s="95" customFormat="1">
      <c r="D494" s="266"/>
    </row>
    <row r="495" spans="4:4" s="95" customFormat="1">
      <c r="D495" s="266"/>
    </row>
    <row r="496" spans="4:4" s="95" customFormat="1">
      <c r="D496" s="266"/>
    </row>
    <row r="497" spans="4:4" s="95" customFormat="1">
      <c r="D497" s="266"/>
    </row>
    <row r="498" spans="4:4" s="95" customFormat="1">
      <c r="D498" s="266"/>
    </row>
    <row r="499" spans="4:4" s="95" customFormat="1">
      <c r="D499" s="266"/>
    </row>
    <row r="500" spans="4:4" s="95" customFormat="1">
      <c r="D500" s="266"/>
    </row>
    <row r="501" spans="4:4" s="95" customFormat="1">
      <c r="D501" s="266"/>
    </row>
    <row r="502" spans="4:4" s="95" customFormat="1">
      <c r="D502" s="266"/>
    </row>
    <row r="503" spans="4:4" s="95" customFormat="1">
      <c r="D503" s="266"/>
    </row>
    <row r="504" spans="4:4" s="95" customFormat="1">
      <c r="D504" s="266"/>
    </row>
    <row r="505" spans="4:4" s="95" customFormat="1">
      <c r="D505" s="266"/>
    </row>
    <row r="506" spans="4:4" s="95" customFormat="1">
      <c r="D506" s="266"/>
    </row>
    <row r="507" spans="4:4" s="95" customFormat="1">
      <c r="D507" s="266"/>
    </row>
    <row r="508" spans="4:4" s="95" customFormat="1">
      <c r="D508" s="266"/>
    </row>
    <row r="509" spans="4:4" s="95" customFormat="1">
      <c r="D509" s="266"/>
    </row>
    <row r="510" spans="4:4" s="95" customFormat="1">
      <c r="D510" s="266"/>
    </row>
    <row r="511" spans="4:4" s="95" customFormat="1">
      <c r="D511" s="266"/>
    </row>
    <row r="512" spans="4:4" s="95" customFormat="1">
      <c r="D512" s="266"/>
    </row>
    <row r="513" spans="4:4" s="95" customFormat="1">
      <c r="D513" s="266"/>
    </row>
    <row r="514" spans="4:4" s="95" customFormat="1">
      <c r="D514" s="266"/>
    </row>
    <row r="515" spans="4:4" s="95" customFormat="1">
      <c r="D515" s="266"/>
    </row>
    <row r="516" spans="4:4" s="95" customFormat="1">
      <c r="D516" s="266"/>
    </row>
    <row r="517" spans="4:4" s="95" customFormat="1">
      <c r="D517" s="266"/>
    </row>
    <row r="518" spans="4:4" s="95" customFormat="1">
      <c r="D518" s="266"/>
    </row>
    <row r="519" spans="4:4" s="95" customFormat="1">
      <c r="D519" s="266"/>
    </row>
    <row r="520" spans="4:4" s="95" customFormat="1">
      <c r="D520" s="266"/>
    </row>
    <row r="521" spans="4:4" s="95" customFormat="1">
      <c r="D521" s="266"/>
    </row>
    <row r="522" spans="4:4" s="95" customFormat="1">
      <c r="D522" s="266"/>
    </row>
    <row r="523" spans="4:4" s="95" customFormat="1">
      <c r="D523" s="266"/>
    </row>
    <row r="524" spans="4:4" s="95" customFormat="1">
      <c r="D524" s="266"/>
    </row>
    <row r="525" spans="4:4" s="95" customFormat="1">
      <c r="D525" s="266"/>
    </row>
    <row r="526" spans="4:4" s="95" customFormat="1">
      <c r="D526" s="266"/>
    </row>
    <row r="527" spans="4:4" s="95" customFormat="1">
      <c r="D527" s="266"/>
    </row>
    <row r="528" spans="4:4" s="95" customFormat="1">
      <c r="D528" s="266"/>
    </row>
    <row r="529" spans="4:4" s="95" customFormat="1">
      <c r="D529" s="266"/>
    </row>
    <row r="530" spans="4:4" s="95" customFormat="1">
      <c r="D530" s="266"/>
    </row>
    <row r="531" spans="4:4" s="95" customFormat="1">
      <c r="D531" s="266"/>
    </row>
    <row r="532" spans="4:4" s="95" customFormat="1">
      <c r="D532" s="266"/>
    </row>
    <row r="533" spans="4:4" s="95" customFormat="1">
      <c r="D533" s="266"/>
    </row>
    <row r="534" spans="4:4" s="95" customFormat="1">
      <c r="D534" s="266"/>
    </row>
    <row r="535" spans="4:4" s="95" customFormat="1">
      <c r="D535" s="266"/>
    </row>
    <row r="536" spans="4:4" s="95" customFormat="1">
      <c r="D536" s="266"/>
    </row>
    <row r="537" spans="4:4" s="95" customFormat="1">
      <c r="D537" s="266"/>
    </row>
    <row r="538" spans="4:4" s="95" customFormat="1">
      <c r="D538" s="266"/>
    </row>
    <row r="539" spans="4:4" s="95" customFormat="1">
      <c r="D539" s="266"/>
    </row>
    <row r="540" spans="4:4" s="95" customFormat="1">
      <c r="D540" s="266"/>
    </row>
    <row r="541" spans="4:4" s="95" customFormat="1">
      <c r="D541" s="266"/>
    </row>
    <row r="542" spans="4:4" s="95" customFormat="1">
      <c r="D542" s="266"/>
    </row>
    <row r="543" spans="4:4" s="95" customFormat="1">
      <c r="D543" s="266"/>
    </row>
    <row r="544" spans="4:4" s="95" customFormat="1">
      <c r="D544" s="266"/>
    </row>
    <row r="545" spans="4:4" s="95" customFormat="1">
      <c r="D545" s="266"/>
    </row>
    <row r="546" spans="4:4" s="95" customFormat="1">
      <c r="D546" s="266"/>
    </row>
    <row r="547" spans="4:4" s="95" customFormat="1">
      <c r="D547" s="266"/>
    </row>
    <row r="548" spans="4:4" s="95" customFormat="1">
      <c r="D548" s="266"/>
    </row>
    <row r="549" spans="4:4" s="95" customFormat="1">
      <c r="D549" s="266"/>
    </row>
    <row r="550" spans="4:4" s="95" customFormat="1">
      <c r="D550" s="266"/>
    </row>
    <row r="551" spans="4:4" s="95" customFormat="1">
      <c r="D551" s="266"/>
    </row>
    <row r="552" spans="4:4" s="95" customFormat="1">
      <c r="D552" s="266"/>
    </row>
    <row r="553" spans="4:4" s="95" customFormat="1">
      <c r="D553" s="266"/>
    </row>
    <row r="554" spans="4:4" s="95" customFormat="1">
      <c r="D554" s="266"/>
    </row>
    <row r="555" spans="4:4" s="95" customFormat="1">
      <c r="D555" s="266"/>
    </row>
    <row r="556" spans="4:4" s="95" customFormat="1">
      <c r="D556" s="266"/>
    </row>
    <row r="557" spans="4:4" s="95" customFormat="1">
      <c r="D557" s="266"/>
    </row>
    <row r="558" spans="4:4" s="95" customFormat="1">
      <c r="D558" s="266"/>
    </row>
    <row r="559" spans="4:4" s="95" customFormat="1">
      <c r="D559" s="266"/>
    </row>
    <row r="560" spans="4:4" s="95" customFormat="1">
      <c r="D560" s="266"/>
    </row>
    <row r="561" spans="4:4" s="95" customFormat="1">
      <c r="D561" s="266"/>
    </row>
    <row r="562" spans="4:4" s="95" customFormat="1">
      <c r="D562" s="266"/>
    </row>
    <row r="563" spans="4:4" s="95" customFormat="1">
      <c r="D563" s="266"/>
    </row>
    <row r="564" spans="4:4" s="95" customFormat="1">
      <c r="D564" s="266"/>
    </row>
    <row r="565" spans="4:4" s="95" customFormat="1">
      <c r="D565" s="266"/>
    </row>
    <row r="566" spans="4:4" s="95" customFormat="1">
      <c r="D566" s="266"/>
    </row>
    <row r="567" spans="4:4" s="95" customFormat="1">
      <c r="D567" s="266"/>
    </row>
    <row r="568" spans="4:4" s="95" customFormat="1">
      <c r="D568" s="266"/>
    </row>
    <row r="569" spans="4:4" s="95" customFormat="1">
      <c r="D569" s="266"/>
    </row>
    <row r="570" spans="4:4" s="95" customFormat="1">
      <c r="D570" s="266"/>
    </row>
    <row r="571" spans="4:4" s="95" customFormat="1">
      <c r="D571" s="266"/>
    </row>
    <row r="572" spans="4:4" s="95" customFormat="1">
      <c r="D572" s="266"/>
    </row>
    <row r="573" spans="4:4" s="95" customFormat="1">
      <c r="D573" s="266"/>
    </row>
    <row r="574" spans="4:4" s="95" customFormat="1">
      <c r="D574" s="266"/>
    </row>
    <row r="575" spans="4:4" s="95" customFormat="1">
      <c r="D575" s="266"/>
    </row>
    <row r="576" spans="4:4" s="95" customFormat="1">
      <c r="D576" s="266"/>
    </row>
    <row r="577" spans="4:4" s="95" customFormat="1">
      <c r="D577" s="266"/>
    </row>
    <row r="578" spans="4:4" s="95" customFormat="1">
      <c r="D578" s="266"/>
    </row>
    <row r="579" spans="4:4" s="95" customFormat="1">
      <c r="D579" s="266"/>
    </row>
    <row r="580" spans="4:4" s="95" customFormat="1">
      <c r="D580" s="266"/>
    </row>
    <row r="581" spans="4:4" s="95" customFormat="1">
      <c r="D581" s="266"/>
    </row>
    <row r="582" spans="4:4" s="95" customFormat="1">
      <c r="D582" s="266"/>
    </row>
    <row r="583" spans="4:4" s="95" customFormat="1">
      <c r="D583" s="266"/>
    </row>
    <row r="584" spans="4:4" s="95" customFormat="1">
      <c r="D584" s="266"/>
    </row>
    <row r="585" spans="4:4" s="95" customFormat="1">
      <c r="D585" s="266"/>
    </row>
    <row r="586" spans="4:4" s="95" customFormat="1">
      <c r="D586" s="266"/>
    </row>
    <row r="587" spans="4:4" s="95" customFormat="1">
      <c r="D587" s="266"/>
    </row>
    <row r="588" spans="4:4" s="95" customFormat="1">
      <c r="D588" s="266"/>
    </row>
    <row r="589" spans="4:4" s="95" customFormat="1">
      <c r="D589" s="266"/>
    </row>
    <row r="590" spans="4:4" s="95" customFormat="1">
      <c r="D590" s="266"/>
    </row>
    <row r="591" spans="4:4" s="95" customFormat="1">
      <c r="D591" s="266"/>
    </row>
    <row r="592" spans="4:4" s="95" customFormat="1">
      <c r="D592" s="266"/>
    </row>
    <row r="593" spans="4:4" s="95" customFormat="1">
      <c r="D593" s="266"/>
    </row>
    <row r="594" spans="4:4" s="95" customFormat="1">
      <c r="D594" s="266"/>
    </row>
    <row r="595" spans="4:4" s="95" customFormat="1">
      <c r="D595" s="266"/>
    </row>
    <row r="596" spans="4:4" s="95" customFormat="1">
      <c r="D596" s="266"/>
    </row>
    <row r="597" spans="4:4" s="95" customFormat="1">
      <c r="D597" s="266"/>
    </row>
    <row r="598" spans="4:4" s="95" customFormat="1">
      <c r="D598" s="266"/>
    </row>
    <row r="599" spans="4:4" s="95" customFormat="1">
      <c r="D599" s="266"/>
    </row>
    <row r="600" spans="4:4" s="95" customFormat="1">
      <c r="D600" s="266"/>
    </row>
    <row r="601" spans="4:4" s="95" customFormat="1">
      <c r="D601" s="266"/>
    </row>
    <row r="602" spans="4:4" s="95" customFormat="1">
      <c r="D602" s="266"/>
    </row>
    <row r="603" spans="4:4" s="95" customFormat="1">
      <c r="D603" s="266"/>
    </row>
    <row r="604" spans="4:4" s="95" customFormat="1">
      <c r="D604" s="266"/>
    </row>
    <row r="605" spans="4:4" s="95" customFormat="1">
      <c r="D605" s="266"/>
    </row>
    <row r="606" spans="4:4" s="95" customFormat="1">
      <c r="D606" s="266"/>
    </row>
    <row r="607" spans="4:4" s="95" customFormat="1">
      <c r="D607" s="266"/>
    </row>
    <row r="608" spans="4:4" s="95" customFormat="1">
      <c r="D608" s="266"/>
    </row>
    <row r="609" spans="4:4" s="95" customFormat="1">
      <c r="D609" s="266"/>
    </row>
    <row r="610" spans="4:4" s="95" customFormat="1">
      <c r="D610" s="266"/>
    </row>
    <row r="611" spans="4:4" s="95" customFormat="1">
      <c r="D611" s="266"/>
    </row>
    <row r="612" spans="4:4" s="95" customFormat="1">
      <c r="D612" s="266"/>
    </row>
    <row r="613" spans="4:4" s="95" customFormat="1">
      <c r="D613" s="266"/>
    </row>
    <row r="614" spans="4:4" s="95" customFormat="1">
      <c r="D614" s="266"/>
    </row>
    <row r="615" spans="4:4" s="95" customFormat="1">
      <c r="D615" s="266"/>
    </row>
    <row r="616" spans="4:4" s="95" customFormat="1">
      <c r="D616" s="266"/>
    </row>
    <row r="617" spans="4:4" s="95" customFormat="1">
      <c r="D617" s="266"/>
    </row>
    <row r="618" spans="4:4" s="95" customFormat="1">
      <c r="D618" s="266"/>
    </row>
    <row r="619" spans="4:4" s="95" customFormat="1">
      <c r="D619" s="266"/>
    </row>
    <row r="620" spans="4:4" s="95" customFormat="1">
      <c r="D620" s="266"/>
    </row>
    <row r="621" spans="4:4" s="95" customFormat="1">
      <c r="D621" s="266"/>
    </row>
    <row r="622" spans="4:4" s="95" customFormat="1">
      <c r="D622" s="266"/>
    </row>
    <row r="623" spans="4:4" s="95" customFormat="1">
      <c r="D623" s="266"/>
    </row>
    <row r="624" spans="4:4" s="95" customFormat="1">
      <c r="D624" s="266"/>
    </row>
    <row r="625" spans="4:4" s="95" customFormat="1">
      <c r="D625" s="266"/>
    </row>
    <row r="626" spans="4:4" s="95" customFormat="1">
      <c r="D626" s="266"/>
    </row>
    <row r="627" spans="4:4" s="95" customFormat="1">
      <c r="D627" s="266"/>
    </row>
    <row r="628" spans="4:4" s="95" customFormat="1">
      <c r="D628" s="266"/>
    </row>
    <row r="629" spans="4:4" s="95" customFormat="1">
      <c r="D629" s="266"/>
    </row>
    <row r="630" spans="4:4" s="95" customFormat="1">
      <c r="D630" s="266"/>
    </row>
    <row r="631" spans="4:4" s="95" customFormat="1">
      <c r="D631" s="266"/>
    </row>
    <row r="632" spans="4:4" s="95" customFormat="1">
      <c r="D632" s="266"/>
    </row>
    <row r="633" spans="4:4" s="95" customFormat="1">
      <c r="D633" s="266"/>
    </row>
    <row r="634" spans="4:4" s="95" customFormat="1">
      <c r="D634" s="266"/>
    </row>
    <row r="635" spans="4:4" s="95" customFormat="1">
      <c r="D635" s="266"/>
    </row>
    <row r="636" spans="4:4" s="95" customFormat="1">
      <c r="D636" s="266"/>
    </row>
    <row r="637" spans="4:4" s="95" customFormat="1">
      <c r="D637" s="266"/>
    </row>
    <row r="638" spans="4:4" s="95" customFormat="1">
      <c r="D638" s="266"/>
    </row>
    <row r="639" spans="4:4" s="95" customFormat="1">
      <c r="D639" s="266"/>
    </row>
    <row r="640" spans="4:4" s="95" customFormat="1">
      <c r="D640" s="266"/>
    </row>
    <row r="641" spans="4:4" s="95" customFormat="1">
      <c r="D641" s="266"/>
    </row>
    <row r="642" spans="4:4" s="95" customFormat="1">
      <c r="D642" s="266"/>
    </row>
    <row r="643" spans="4:4" s="95" customFormat="1">
      <c r="D643" s="266"/>
    </row>
    <row r="644" spans="4:4" s="95" customFormat="1">
      <c r="D644" s="266"/>
    </row>
    <row r="645" spans="4:4" s="95" customFormat="1">
      <c r="D645" s="266"/>
    </row>
    <row r="646" spans="4:4" s="95" customFormat="1">
      <c r="D646" s="266"/>
    </row>
    <row r="647" spans="4:4" s="95" customFormat="1">
      <c r="D647" s="266"/>
    </row>
    <row r="648" spans="4:4" s="95" customFormat="1">
      <c r="D648" s="266"/>
    </row>
    <row r="649" spans="4:4" s="95" customFormat="1">
      <c r="D649" s="266"/>
    </row>
    <row r="650" spans="4:4" s="95" customFormat="1">
      <c r="D650" s="266"/>
    </row>
    <row r="651" spans="4:4" s="95" customFormat="1">
      <c r="D651" s="266"/>
    </row>
    <row r="652" spans="4:4" s="95" customFormat="1">
      <c r="D652" s="266"/>
    </row>
    <row r="653" spans="4:4" s="95" customFormat="1">
      <c r="D653" s="266"/>
    </row>
    <row r="654" spans="4:4" s="95" customFormat="1">
      <c r="D654" s="266"/>
    </row>
    <row r="655" spans="4:4" s="95" customFormat="1">
      <c r="D655" s="266"/>
    </row>
    <row r="656" spans="4:4" s="95" customFormat="1">
      <c r="D656" s="266"/>
    </row>
    <row r="657" spans="4:4" s="95" customFormat="1">
      <c r="D657" s="266"/>
    </row>
    <row r="658" spans="4:4" s="95" customFormat="1">
      <c r="D658" s="266"/>
    </row>
    <row r="659" spans="4:4" s="95" customFormat="1">
      <c r="D659" s="266"/>
    </row>
    <row r="660" spans="4:4" s="95" customFormat="1">
      <c r="D660" s="266"/>
    </row>
    <row r="661" spans="4:4" s="95" customFormat="1">
      <c r="D661" s="266"/>
    </row>
    <row r="662" spans="4:4" s="95" customFormat="1">
      <c r="D662" s="266"/>
    </row>
    <row r="663" spans="4:4" s="95" customFormat="1">
      <c r="D663" s="266"/>
    </row>
    <row r="664" spans="4:4" s="95" customFormat="1">
      <c r="D664" s="266"/>
    </row>
    <row r="665" spans="4:4" s="95" customFormat="1">
      <c r="D665" s="266"/>
    </row>
    <row r="666" spans="4:4" s="95" customFormat="1">
      <c r="D666" s="266"/>
    </row>
    <row r="667" spans="4:4" s="95" customFormat="1">
      <c r="D667" s="266"/>
    </row>
    <row r="668" spans="4:4" s="95" customFormat="1">
      <c r="D668" s="266"/>
    </row>
    <row r="669" spans="4:4" s="95" customFormat="1">
      <c r="D669" s="266"/>
    </row>
    <row r="670" spans="4:4" s="95" customFormat="1">
      <c r="D670" s="266"/>
    </row>
    <row r="671" spans="4:4" s="95" customFormat="1">
      <c r="D671" s="266"/>
    </row>
    <row r="672" spans="4:4" s="95" customFormat="1">
      <c r="D672" s="266"/>
    </row>
    <row r="673" spans="4:4" s="95" customFormat="1">
      <c r="D673" s="266"/>
    </row>
    <row r="674" spans="4:4" s="95" customFormat="1">
      <c r="D674" s="266"/>
    </row>
    <row r="675" spans="4:4" s="95" customFormat="1">
      <c r="D675" s="266"/>
    </row>
    <row r="676" spans="4:4" s="95" customFormat="1">
      <c r="D676" s="266"/>
    </row>
    <row r="677" spans="4:4" s="95" customFormat="1">
      <c r="D677" s="266"/>
    </row>
    <row r="678" spans="4:4" s="95" customFormat="1">
      <c r="D678" s="266"/>
    </row>
    <row r="679" spans="4:4" s="95" customFormat="1">
      <c r="D679" s="266"/>
    </row>
    <row r="680" spans="4:4" s="95" customFormat="1">
      <c r="D680" s="266"/>
    </row>
    <row r="681" spans="4:4" s="95" customFormat="1">
      <c r="D681" s="266"/>
    </row>
    <row r="682" spans="4:4" s="95" customFormat="1">
      <c r="D682" s="266"/>
    </row>
    <row r="683" spans="4:4" s="95" customFormat="1">
      <c r="D683" s="266"/>
    </row>
    <row r="684" spans="4:4" s="95" customFormat="1">
      <c r="D684" s="266"/>
    </row>
    <row r="685" spans="4:4" s="95" customFormat="1">
      <c r="D685" s="266"/>
    </row>
    <row r="686" spans="4:4" s="95" customFormat="1">
      <c r="D686" s="266"/>
    </row>
    <row r="687" spans="4:4" s="95" customFormat="1">
      <c r="D687" s="266"/>
    </row>
    <row r="688" spans="4:4" s="95" customFormat="1">
      <c r="D688" s="266"/>
    </row>
    <row r="689" spans="4:4" s="95" customFormat="1">
      <c r="D689" s="266"/>
    </row>
    <row r="690" spans="4:4" s="95" customFormat="1">
      <c r="D690" s="266"/>
    </row>
    <row r="691" spans="4:4" s="95" customFormat="1">
      <c r="D691" s="266"/>
    </row>
    <row r="692" spans="4:4" s="95" customFormat="1">
      <c r="D692" s="266"/>
    </row>
    <row r="693" spans="4:4" s="95" customFormat="1">
      <c r="D693" s="266"/>
    </row>
    <row r="694" spans="4:4" s="95" customFormat="1">
      <c r="D694" s="266"/>
    </row>
    <row r="695" spans="4:4" s="95" customFormat="1">
      <c r="D695" s="266"/>
    </row>
    <row r="696" spans="4:4" s="95" customFormat="1">
      <c r="D696" s="266"/>
    </row>
    <row r="697" spans="4:4" s="95" customFormat="1">
      <c r="D697" s="266"/>
    </row>
    <row r="698" spans="4:4" s="95" customFormat="1">
      <c r="D698" s="266"/>
    </row>
    <row r="699" spans="4:4" s="95" customFormat="1">
      <c r="D699" s="266"/>
    </row>
    <row r="700" spans="4:4" s="95" customFormat="1">
      <c r="D700" s="266"/>
    </row>
    <row r="701" spans="4:4" s="95" customFormat="1">
      <c r="D701" s="266"/>
    </row>
    <row r="702" spans="4:4" s="95" customFormat="1">
      <c r="D702" s="266"/>
    </row>
    <row r="703" spans="4:4" s="95" customFormat="1">
      <c r="D703" s="266"/>
    </row>
    <row r="704" spans="4:4" s="95" customFormat="1">
      <c r="D704" s="266"/>
    </row>
    <row r="705" spans="4:4" s="95" customFormat="1">
      <c r="D705" s="266"/>
    </row>
    <row r="706" spans="4:4" s="95" customFormat="1">
      <c r="D706" s="266"/>
    </row>
    <row r="707" spans="4:4" s="95" customFormat="1">
      <c r="D707" s="266"/>
    </row>
    <row r="708" spans="4:4" s="95" customFormat="1">
      <c r="D708" s="266"/>
    </row>
    <row r="709" spans="4:4" s="95" customFormat="1">
      <c r="D709" s="266"/>
    </row>
    <row r="710" spans="4:4" s="95" customFormat="1">
      <c r="D710" s="266"/>
    </row>
    <row r="711" spans="4:4" s="95" customFormat="1">
      <c r="D711" s="266"/>
    </row>
    <row r="712" spans="4:4" s="95" customFormat="1">
      <c r="D712" s="266"/>
    </row>
    <row r="713" spans="4:4" s="95" customFormat="1">
      <c r="D713" s="266"/>
    </row>
    <row r="714" spans="4:4" s="95" customFormat="1">
      <c r="D714" s="266"/>
    </row>
    <row r="715" spans="4:4" s="95" customFormat="1">
      <c r="D715" s="266"/>
    </row>
    <row r="716" spans="4:4" s="95" customFormat="1">
      <c r="D716" s="266"/>
    </row>
    <row r="717" spans="4:4" s="95" customFormat="1">
      <c r="D717" s="266"/>
    </row>
    <row r="718" spans="4:4" s="95" customFormat="1">
      <c r="D718" s="266"/>
    </row>
    <row r="719" spans="4:4" s="95" customFormat="1">
      <c r="D719" s="266"/>
    </row>
    <row r="720" spans="4:4" s="95" customFormat="1">
      <c r="D720" s="266"/>
    </row>
    <row r="721" spans="4:4" s="95" customFormat="1">
      <c r="D721" s="266"/>
    </row>
    <row r="722" spans="4:4" s="95" customFormat="1">
      <c r="D722" s="266"/>
    </row>
    <row r="723" spans="4:4" s="95" customFormat="1">
      <c r="D723" s="266"/>
    </row>
    <row r="724" spans="4:4" s="95" customFormat="1">
      <c r="D724" s="266"/>
    </row>
    <row r="725" spans="4:4" s="95" customFormat="1">
      <c r="D725" s="266"/>
    </row>
    <row r="726" spans="4:4" s="95" customFormat="1">
      <c r="D726" s="266"/>
    </row>
    <row r="727" spans="4:4" s="95" customFormat="1">
      <c r="D727" s="266"/>
    </row>
    <row r="728" spans="4:4" s="95" customFormat="1">
      <c r="D728" s="266"/>
    </row>
    <row r="729" spans="4:4" s="95" customFormat="1">
      <c r="D729" s="266"/>
    </row>
    <row r="730" spans="4:4" s="95" customFormat="1">
      <c r="D730" s="266"/>
    </row>
    <row r="731" spans="4:4" s="95" customFormat="1">
      <c r="D731" s="266"/>
    </row>
    <row r="732" spans="4:4" s="95" customFormat="1">
      <c r="D732" s="266"/>
    </row>
    <row r="733" spans="4:4" s="95" customFormat="1">
      <c r="D733" s="266"/>
    </row>
    <row r="734" spans="4:4" s="95" customFormat="1">
      <c r="D734" s="266"/>
    </row>
    <row r="735" spans="4:4" s="95" customFormat="1">
      <c r="D735" s="266"/>
    </row>
    <row r="736" spans="4:4" s="95" customFormat="1">
      <c r="D736" s="266"/>
    </row>
    <row r="737" spans="4:4" s="95" customFormat="1">
      <c r="D737" s="266"/>
    </row>
    <row r="738" spans="4:4" s="95" customFormat="1">
      <c r="D738" s="266"/>
    </row>
    <row r="739" spans="4:4" s="95" customFormat="1">
      <c r="D739" s="266"/>
    </row>
    <row r="740" spans="4:4" s="95" customFormat="1">
      <c r="D740" s="266"/>
    </row>
    <row r="741" spans="4:4" s="95" customFormat="1">
      <c r="D741" s="266"/>
    </row>
    <row r="742" spans="4:4" s="95" customFormat="1">
      <c r="D742" s="266"/>
    </row>
    <row r="743" spans="4:4" s="95" customFormat="1">
      <c r="D743" s="266"/>
    </row>
    <row r="744" spans="4:4" s="95" customFormat="1">
      <c r="D744" s="266"/>
    </row>
    <row r="745" spans="4:4" s="95" customFormat="1">
      <c r="D745" s="266"/>
    </row>
    <row r="746" spans="4:4" s="95" customFormat="1">
      <c r="D746" s="266"/>
    </row>
    <row r="747" spans="4:4" s="95" customFormat="1">
      <c r="D747" s="266"/>
    </row>
    <row r="748" spans="4:4" s="95" customFormat="1">
      <c r="D748" s="266"/>
    </row>
    <row r="749" spans="4:4" s="95" customFormat="1">
      <c r="D749" s="266"/>
    </row>
    <row r="750" spans="4:4" s="95" customFormat="1">
      <c r="D750" s="266"/>
    </row>
    <row r="751" spans="4:4" s="95" customFormat="1">
      <c r="D751" s="266"/>
    </row>
    <row r="752" spans="4:4" s="95" customFormat="1">
      <c r="D752" s="266"/>
    </row>
    <row r="753" spans="4:4" s="95" customFormat="1">
      <c r="D753" s="266"/>
    </row>
    <row r="754" spans="4:4" s="95" customFormat="1">
      <c r="D754" s="266"/>
    </row>
    <row r="755" spans="4:4" s="95" customFormat="1">
      <c r="D755" s="266"/>
    </row>
    <row r="756" spans="4:4" s="95" customFormat="1">
      <c r="D756" s="266"/>
    </row>
    <row r="757" spans="4:4" s="95" customFormat="1">
      <c r="D757" s="266"/>
    </row>
    <row r="758" spans="4:4" s="95" customFormat="1">
      <c r="D758" s="266"/>
    </row>
    <row r="759" spans="4:4" s="95" customFormat="1">
      <c r="D759" s="266"/>
    </row>
    <row r="760" spans="4:4" s="95" customFormat="1">
      <c r="D760" s="266"/>
    </row>
    <row r="761" spans="4:4" s="95" customFormat="1">
      <c r="D761" s="266"/>
    </row>
    <row r="762" spans="4:4" s="95" customFormat="1">
      <c r="D762" s="266"/>
    </row>
    <row r="763" spans="4:4" s="95" customFormat="1">
      <c r="D763" s="266"/>
    </row>
    <row r="764" spans="4:4" s="95" customFormat="1">
      <c r="D764" s="266"/>
    </row>
    <row r="765" spans="4:4" s="95" customFormat="1">
      <c r="D765" s="266"/>
    </row>
    <row r="766" spans="4:4" s="95" customFormat="1">
      <c r="D766" s="266"/>
    </row>
    <row r="767" spans="4:4" s="95" customFormat="1">
      <c r="D767" s="266"/>
    </row>
    <row r="768" spans="4:4" s="95" customFormat="1">
      <c r="D768" s="266"/>
    </row>
    <row r="769" spans="4:4" s="95" customFormat="1">
      <c r="D769" s="266"/>
    </row>
    <row r="770" spans="4:4" s="95" customFormat="1">
      <c r="D770" s="266"/>
    </row>
    <row r="771" spans="4:4" s="95" customFormat="1">
      <c r="D771" s="266"/>
    </row>
    <row r="772" spans="4:4" s="95" customFormat="1">
      <c r="D772" s="266"/>
    </row>
    <row r="773" spans="4:4" s="95" customFormat="1">
      <c r="D773" s="266"/>
    </row>
    <row r="774" spans="4:4" s="95" customFormat="1">
      <c r="D774" s="266"/>
    </row>
    <row r="775" spans="4:4" s="95" customFormat="1">
      <c r="D775" s="266"/>
    </row>
    <row r="776" spans="4:4" s="95" customFormat="1">
      <c r="D776" s="266"/>
    </row>
    <row r="777" spans="4:4" s="95" customFormat="1">
      <c r="D777" s="266"/>
    </row>
    <row r="778" spans="4:4" s="95" customFormat="1">
      <c r="D778" s="266"/>
    </row>
    <row r="779" spans="4:4" s="95" customFormat="1">
      <c r="D779" s="266"/>
    </row>
    <row r="780" spans="4:4" s="95" customFormat="1">
      <c r="D780" s="266"/>
    </row>
    <row r="781" spans="4:4" s="95" customFormat="1">
      <c r="D781" s="266"/>
    </row>
    <row r="782" spans="4:4" s="95" customFormat="1">
      <c r="D782" s="266"/>
    </row>
    <row r="783" spans="4:4" s="95" customFormat="1">
      <c r="D783" s="266"/>
    </row>
    <row r="784" spans="4:4" s="95" customFormat="1">
      <c r="D784" s="266"/>
    </row>
    <row r="785" spans="4:4" s="95" customFormat="1">
      <c r="D785" s="266"/>
    </row>
    <row r="786" spans="4:4" s="95" customFormat="1">
      <c r="D786" s="266"/>
    </row>
    <row r="787" spans="4:4" s="95" customFormat="1">
      <c r="D787" s="266"/>
    </row>
    <row r="788" spans="4:4" s="95" customFormat="1">
      <c r="D788" s="266"/>
    </row>
    <row r="789" spans="4:4" s="95" customFormat="1">
      <c r="D789" s="266"/>
    </row>
    <row r="790" spans="4:4" s="95" customFormat="1">
      <c r="D790" s="266"/>
    </row>
    <row r="791" spans="4:4" s="95" customFormat="1">
      <c r="D791" s="266"/>
    </row>
    <row r="792" spans="4:4" s="95" customFormat="1">
      <c r="D792" s="266"/>
    </row>
    <row r="793" spans="4:4" s="95" customFormat="1">
      <c r="D793" s="266"/>
    </row>
    <row r="794" spans="4:4" s="95" customFormat="1">
      <c r="D794" s="266"/>
    </row>
    <row r="795" spans="4:4" s="95" customFormat="1">
      <c r="D795" s="266"/>
    </row>
    <row r="796" spans="4:4" s="95" customFormat="1">
      <c r="D796" s="266"/>
    </row>
    <row r="797" spans="4:4" s="95" customFormat="1">
      <c r="D797" s="266"/>
    </row>
    <row r="798" spans="4:4" s="95" customFormat="1">
      <c r="D798" s="266"/>
    </row>
    <row r="799" spans="4:4" s="95" customFormat="1">
      <c r="D799" s="266"/>
    </row>
    <row r="800" spans="4:4" s="95" customFormat="1">
      <c r="D800" s="266"/>
    </row>
    <row r="801" spans="4:4" s="95" customFormat="1">
      <c r="D801" s="266"/>
    </row>
    <row r="802" spans="4:4" s="95" customFormat="1">
      <c r="D802" s="266"/>
    </row>
    <row r="803" spans="4:4" s="95" customFormat="1">
      <c r="D803" s="266"/>
    </row>
    <row r="804" spans="4:4" s="95" customFormat="1">
      <c r="D804" s="266"/>
    </row>
    <row r="805" spans="4:4" s="95" customFormat="1">
      <c r="D805" s="266"/>
    </row>
    <row r="806" spans="4:4" s="95" customFormat="1">
      <c r="D806" s="266"/>
    </row>
    <row r="807" spans="4:4" s="95" customFormat="1">
      <c r="D807" s="266"/>
    </row>
    <row r="808" spans="4:4" s="95" customFormat="1">
      <c r="D808" s="266"/>
    </row>
    <row r="809" spans="4:4" s="95" customFormat="1">
      <c r="D809" s="266"/>
    </row>
    <row r="810" spans="4:4" s="95" customFormat="1">
      <c r="D810" s="266"/>
    </row>
    <row r="811" spans="4:4" s="95" customFormat="1">
      <c r="D811" s="266"/>
    </row>
    <row r="812" spans="4:4" s="95" customFormat="1">
      <c r="D812" s="266"/>
    </row>
    <row r="813" spans="4:4" s="95" customFormat="1">
      <c r="D813" s="266"/>
    </row>
    <row r="814" spans="4:4" s="95" customFormat="1">
      <c r="D814" s="266"/>
    </row>
    <row r="815" spans="4:4" s="95" customFormat="1">
      <c r="D815" s="266"/>
    </row>
    <row r="816" spans="4:4" s="95" customFormat="1">
      <c r="D816" s="266"/>
    </row>
    <row r="817" spans="4:4" s="95" customFormat="1">
      <c r="D817" s="266"/>
    </row>
    <row r="818" spans="4:4" s="95" customFormat="1">
      <c r="D818" s="266"/>
    </row>
    <row r="819" spans="4:4" s="95" customFormat="1">
      <c r="D819" s="266"/>
    </row>
    <row r="820" spans="4:4" s="95" customFormat="1">
      <c r="D820" s="266"/>
    </row>
    <row r="821" spans="4:4" s="95" customFormat="1">
      <c r="D821" s="266"/>
    </row>
    <row r="822" spans="4:4" s="95" customFormat="1">
      <c r="D822" s="266"/>
    </row>
    <row r="823" spans="4:4" s="95" customFormat="1">
      <c r="D823" s="266"/>
    </row>
    <row r="824" spans="4:4" s="95" customFormat="1">
      <c r="D824" s="266"/>
    </row>
    <row r="825" spans="4:4" s="95" customFormat="1">
      <c r="D825" s="266"/>
    </row>
    <row r="826" spans="4:4" s="95" customFormat="1">
      <c r="D826" s="266"/>
    </row>
    <row r="827" spans="4:4" s="95" customFormat="1">
      <c r="D827" s="266"/>
    </row>
    <row r="828" spans="4:4" s="95" customFormat="1">
      <c r="D828" s="266"/>
    </row>
    <row r="829" spans="4:4" s="95" customFormat="1">
      <c r="D829" s="266"/>
    </row>
    <row r="830" spans="4:4" s="95" customFormat="1">
      <c r="D830" s="266"/>
    </row>
    <row r="831" spans="4:4" s="95" customFormat="1">
      <c r="D831" s="266"/>
    </row>
    <row r="832" spans="4:4" s="95" customFormat="1">
      <c r="D832" s="266"/>
    </row>
    <row r="833" spans="4:4" s="95" customFormat="1">
      <c r="D833" s="266"/>
    </row>
    <row r="834" spans="4:4" s="95" customFormat="1">
      <c r="D834" s="266"/>
    </row>
    <row r="835" spans="4:4" s="95" customFormat="1">
      <c r="D835" s="266"/>
    </row>
    <row r="836" spans="4:4" s="95" customFormat="1">
      <c r="D836" s="266"/>
    </row>
    <row r="837" spans="4:4" s="95" customFormat="1">
      <c r="D837" s="266"/>
    </row>
    <row r="838" spans="4:4" s="95" customFormat="1">
      <c r="D838" s="266"/>
    </row>
    <row r="839" spans="4:4" s="95" customFormat="1">
      <c r="D839" s="266"/>
    </row>
    <row r="840" spans="4:4" s="95" customFormat="1">
      <c r="D840" s="266"/>
    </row>
    <row r="841" spans="4:4" s="95" customFormat="1">
      <c r="D841" s="266"/>
    </row>
    <row r="842" spans="4:4" s="95" customFormat="1">
      <c r="D842" s="266"/>
    </row>
    <row r="843" spans="4:4" s="95" customFormat="1">
      <c r="D843" s="266"/>
    </row>
    <row r="844" spans="4:4" s="95" customFormat="1">
      <c r="D844" s="266"/>
    </row>
    <row r="845" spans="4:4" s="95" customFormat="1">
      <c r="D845" s="266"/>
    </row>
    <row r="846" spans="4:4" s="95" customFormat="1">
      <c r="D846" s="266"/>
    </row>
    <row r="847" spans="4:4" s="95" customFormat="1">
      <c r="D847" s="266"/>
    </row>
    <row r="848" spans="4:4" s="95" customFormat="1">
      <c r="D848" s="266"/>
    </row>
    <row r="849" spans="4:4" s="95" customFormat="1">
      <c r="D849" s="266"/>
    </row>
    <row r="850" spans="4:4" s="95" customFormat="1">
      <c r="D850" s="266"/>
    </row>
    <row r="851" spans="4:4" s="95" customFormat="1">
      <c r="D851" s="266"/>
    </row>
    <row r="852" spans="4:4" s="95" customFormat="1">
      <c r="D852" s="266"/>
    </row>
    <row r="853" spans="4:4" s="95" customFormat="1">
      <c r="D853" s="266"/>
    </row>
    <row r="854" spans="4:4" s="95" customFormat="1">
      <c r="D854" s="266"/>
    </row>
    <row r="855" spans="4:4" s="95" customFormat="1">
      <c r="D855" s="266"/>
    </row>
    <row r="856" spans="4:4" s="95" customFormat="1">
      <c r="D856" s="266"/>
    </row>
    <row r="857" spans="4:4" s="95" customFormat="1">
      <c r="D857" s="266"/>
    </row>
    <row r="858" spans="4:4" s="95" customFormat="1">
      <c r="D858" s="266"/>
    </row>
    <row r="859" spans="4:4" s="95" customFormat="1">
      <c r="D859" s="266"/>
    </row>
    <row r="860" spans="4:4" s="95" customFormat="1">
      <c r="D860" s="266"/>
    </row>
    <row r="861" spans="4:4" s="95" customFormat="1">
      <c r="D861" s="266"/>
    </row>
    <row r="862" spans="4:4" s="95" customFormat="1">
      <c r="D862" s="266"/>
    </row>
    <row r="863" spans="4:4" s="95" customFormat="1">
      <c r="D863" s="266"/>
    </row>
    <row r="864" spans="4:4" s="95" customFormat="1">
      <c r="D864" s="266"/>
    </row>
    <row r="865" spans="4:4" s="95" customFormat="1">
      <c r="D865" s="266"/>
    </row>
    <row r="866" spans="4:4" s="95" customFormat="1">
      <c r="D866" s="266"/>
    </row>
    <row r="867" spans="4:4" s="95" customFormat="1">
      <c r="D867" s="266"/>
    </row>
    <row r="868" spans="4:4" s="95" customFormat="1">
      <c r="D868" s="266"/>
    </row>
    <row r="869" spans="4:4" s="95" customFormat="1">
      <c r="D869" s="266"/>
    </row>
    <row r="870" spans="4:4" s="95" customFormat="1">
      <c r="D870" s="266"/>
    </row>
    <row r="871" spans="4:4" s="95" customFormat="1">
      <c r="D871" s="266"/>
    </row>
    <row r="872" spans="4:4" s="95" customFormat="1">
      <c r="D872" s="266"/>
    </row>
    <row r="873" spans="4:4" s="95" customFormat="1">
      <c r="D873" s="266"/>
    </row>
    <row r="874" spans="4:4" s="95" customFormat="1">
      <c r="D874" s="266"/>
    </row>
    <row r="875" spans="4:4" s="95" customFormat="1">
      <c r="D875" s="266"/>
    </row>
    <row r="876" spans="4:4" s="95" customFormat="1">
      <c r="D876" s="266"/>
    </row>
    <row r="877" spans="4:4" s="95" customFormat="1">
      <c r="D877" s="266"/>
    </row>
    <row r="878" spans="4:4" s="95" customFormat="1">
      <c r="D878" s="266"/>
    </row>
    <row r="879" spans="4:4" s="95" customFormat="1">
      <c r="D879" s="266"/>
    </row>
    <row r="880" spans="4:4" s="95" customFormat="1">
      <c r="D880" s="266"/>
    </row>
    <row r="881" spans="4:4" s="95" customFormat="1">
      <c r="D881" s="266"/>
    </row>
    <row r="882" spans="4:4" s="95" customFormat="1">
      <c r="D882" s="266"/>
    </row>
    <row r="883" spans="4:4" s="95" customFormat="1">
      <c r="D883" s="266"/>
    </row>
    <row r="884" spans="4:4" s="95" customFormat="1">
      <c r="D884" s="266"/>
    </row>
    <row r="885" spans="4:4" s="95" customFormat="1">
      <c r="D885" s="266"/>
    </row>
    <row r="886" spans="4:4" s="95" customFormat="1">
      <c r="D886" s="266"/>
    </row>
    <row r="887" spans="4:4" s="95" customFormat="1">
      <c r="D887" s="266"/>
    </row>
    <row r="888" spans="4:4" s="95" customFormat="1">
      <c r="D888" s="266"/>
    </row>
    <row r="889" spans="4:4" s="95" customFormat="1">
      <c r="D889" s="266"/>
    </row>
    <row r="890" spans="4:4" s="95" customFormat="1">
      <c r="D890" s="266"/>
    </row>
    <row r="891" spans="4:4" s="95" customFormat="1">
      <c r="D891" s="266"/>
    </row>
    <row r="892" spans="4:4" s="95" customFormat="1">
      <c r="D892" s="266"/>
    </row>
    <row r="893" spans="4:4" s="95" customFormat="1">
      <c r="D893" s="266"/>
    </row>
    <row r="894" spans="4:4" s="95" customFormat="1">
      <c r="D894" s="266"/>
    </row>
    <row r="895" spans="4:4" s="95" customFormat="1">
      <c r="D895" s="266"/>
    </row>
    <row r="896" spans="4:4" s="95" customFormat="1">
      <c r="D896" s="266"/>
    </row>
    <row r="897" spans="4:4" s="95" customFormat="1">
      <c r="D897" s="266"/>
    </row>
    <row r="898" spans="4:4" s="95" customFormat="1">
      <c r="D898" s="266"/>
    </row>
    <row r="899" spans="4:4" s="95" customFormat="1">
      <c r="D899" s="266"/>
    </row>
    <row r="900" spans="4:4" s="95" customFormat="1">
      <c r="D900" s="266"/>
    </row>
    <row r="901" spans="4:4" s="95" customFormat="1">
      <c r="D901" s="266"/>
    </row>
    <row r="902" spans="4:4" s="95" customFormat="1">
      <c r="D902" s="266"/>
    </row>
    <row r="903" spans="4:4" s="95" customFormat="1">
      <c r="D903" s="266"/>
    </row>
    <row r="904" spans="4:4" s="95" customFormat="1">
      <c r="D904" s="266"/>
    </row>
    <row r="905" spans="4:4" s="95" customFormat="1">
      <c r="D905" s="266"/>
    </row>
    <row r="906" spans="4:4" s="95" customFormat="1">
      <c r="D906" s="266"/>
    </row>
    <row r="907" spans="4:4" s="95" customFormat="1">
      <c r="D907" s="266"/>
    </row>
    <row r="908" spans="4:4" s="95" customFormat="1">
      <c r="D908" s="266"/>
    </row>
    <row r="909" spans="4:4" s="95" customFormat="1">
      <c r="D909" s="266"/>
    </row>
    <row r="910" spans="4:4" s="95" customFormat="1">
      <c r="D910" s="266"/>
    </row>
    <row r="911" spans="4:4" s="95" customFormat="1">
      <c r="D911" s="266"/>
    </row>
    <row r="912" spans="4:4" s="95" customFormat="1">
      <c r="D912" s="266"/>
    </row>
    <row r="913" spans="4:4" s="95" customFormat="1">
      <c r="D913" s="266"/>
    </row>
    <row r="914" spans="4:4" s="95" customFormat="1">
      <c r="D914" s="266"/>
    </row>
    <row r="915" spans="4:4" s="95" customFormat="1">
      <c r="D915" s="266"/>
    </row>
    <row r="916" spans="4:4" s="95" customFormat="1">
      <c r="D916" s="266"/>
    </row>
    <row r="917" spans="4:4" s="95" customFormat="1">
      <c r="D917" s="266"/>
    </row>
    <row r="918" spans="4:4" s="95" customFormat="1">
      <c r="D918" s="266"/>
    </row>
    <row r="919" spans="4:4" s="95" customFormat="1">
      <c r="D919" s="266"/>
    </row>
    <row r="920" spans="4:4" s="95" customFormat="1">
      <c r="D920" s="266"/>
    </row>
    <row r="921" spans="4:4" s="95" customFormat="1">
      <c r="D921" s="266"/>
    </row>
    <row r="922" spans="4:4" s="95" customFormat="1">
      <c r="D922" s="266"/>
    </row>
    <row r="923" spans="4:4" s="95" customFormat="1">
      <c r="D923" s="266"/>
    </row>
    <row r="924" spans="4:4" s="95" customFormat="1">
      <c r="D924" s="266"/>
    </row>
    <row r="925" spans="4:4" s="95" customFormat="1">
      <c r="D925" s="266"/>
    </row>
    <row r="926" spans="4:4" s="95" customFormat="1">
      <c r="D926" s="266"/>
    </row>
    <row r="927" spans="4:4" s="95" customFormat="1">
      <c r="D927" s="266"/>
    </row>
    <row r="928" spans="4:4" s="95" customFormat="1">
      <c r="D928" s="266"/>
    </row>
    <row r="929" spans="4:4" s="95" customFormat="1">
      <c r="D929" s="266"/>
    </row>
    <row r="930" spans="4:4" s="95" customFormat="1">
      <c r="D930" s="266"/>
    </row>
    <row r="931" spans="4:4" s="95" customFormat="1">
      <c r="D931" s="266"/>
    </row>
    <row r="932" spans="4:4" s="95" customFormat="1">
      <c r="D932" s="266"/>
    </row>
    <row r="933" spans="4:4" s="95" customFormat="1">
      <c r="D933" s="266"/>
    </row>
    <row r="934" spans="4:4" s="95" customFormat="1">
      <c r="D934" s="266"/>
    </row>
    <row r="935" spans="4:4" s="95" customFormat="1">
      <c r="D935" s="266"/>
    </row>
    <row r="936" spans="4:4" s="95" customFormat="1">
      <c r="D936" s="266"/>
    </row>
    <row r="937" spans="4:4" s="95" customFormat="1">
      <c r="D937" s="266"/>
    </row>
    <row r="938" spans="4:4" s="95" customFormat="1">
      <c r="D938" s="266"/>
    </row>
    <row r="939" spans="4:4" s="95" customFormat="1">
      <c r="D939" s="266"/>
    </row>
    <row r="940" spans="4:4" s="95" customFormat="1">
      <c r="D940" s="266"/>
    </row>
    <row r="941" spans="4:4" s="95" customFormat="1">
      <c r="D941" s="266"/>
    </row>
    <row r="942" spans="4:4" s="95" customFormat="1">
      <c r="D942" s="266"/>
    </row>
    <row r="943" spans="4:4" s="95" customFormat="1">
      <c r="D943" s="266"/>
    </row>
    <row r="944" spans="4:4" s="95" customFormat="1">
      <c r="D944" s="266"/>
    </row>
    <row r="945" spans="4:4" s="95" customFormat="1">
      <c r="D945" s="266"/>
    </row>
    <row r="946" spans="4:4" s="95" customFormat="1">
      <c r="D946" s="266"/>
    </row>
    <row r="947" spans="4:4" s="95" customFormat="1">
      <c r="D947" s="266"/>
    </row>
    <row r="948" spans="4:4" s="95" customFormat="1">
      <c r="D948" s="266"/>
    </row>
    <row r="949" spans="4:4" s="95" customFormat="1">
      <c r="D949" s="266"/>
    </row>
    <row r="950" spans="4:4" s="95" customFormat="1">
      <c r="D950" s="266"/>
    </row>
    <row r="951" spans="4:4" s="95" customFormat="1">
      <c r="D951" s="266"/>
    </row>
    <row r="952" spans="4:4" s="95" customFormat="1">
      <c r="D952" s="266"/>
    </row>
    <row r="953" spans="4:4" s="95" customFormat="1">
      <c r="D953" s="266"/>
    </row>
    <row r="954" spans="4:4" s="95" customFormat="1">
      <c r="D954" s="266"/>
    </row>
    <row r="955" spans="4:4" s="95" customFormat="1">
      <c r="D955" s="266"/>
    </row>
    <row r="956" spans="4:4" s="95" customFormat="1">
      <c r="D956" s="266"/>
    </row>
    <row r="957" spans="4:4" s="95" customFormat="1">
      <c r="D957" s="266"/>
    </row>
    <row r="958" spans="4:4" s="95" customFormat="1">
      <c r="D958" s="266"/>
    </row>
    <row r="959" spans="4:4" s="95" customFormat="1">
      <c r="D959" s="266"/>
    </row>
    <row r="960" spans="4:4" s="95" customFormat="1">
      <c r="D960" s="266"/>
    </row>
    <row r="961" spans="4:4" s="95" customFormat="1">
      <c r="D961" s="266"/>
    </row>
    <row r="962" spans="4:4" s="95" customFormat="1">
      <c r="D962" s="266"/>
    </row>
    <row r="963" spans="4:4" s="95" customFormat="1">
      <c r="D963" s="266"/>
    </row>
    <row r="964" spans="4:4" s="95" customFormat="1">
      <c r="D964" s="266"/>
    </row>
    <row r="965" spans="4:4" s="95" customFormat="1">
      <c r="D965" s="266"/>
    </row>
    <row r="966" spans="4:4" s="95" customFormat="1">
      <c r="D966" s="266"/>
    </row>
    <row r="967" spans="4:4" s="95" customFormat="1">
      <c r="D967" s="266"/>
    </row>
    <row r="968" spans="4:4" s="95" customFormat="1">
      <c r="D968" s="266"/>
    </row>
    <row r="969" spans="4:4" s="95" customFormat="1">
      <c r="D969" s="266"/>
    </row>
    <row r="970" spans="4:4" s="95" customFormat="1">
      <c r="D970" s="266"/>
    </row>
    <row r="971" spans="4:4" s="95" customFormat="1">
      <c r="D971" s="266"/>
    </row>
    <row r="972" spans="4:4" s="95" customFormat="1">
      <c r="D972" s="266"/>
    </row>
    <row r="973" spans="4:4" s="95" customFormat="1">
      <c r="D973" s="266"/>
    </row>
    <row r="974" spans="4:4" s="95" customFormat="1">
      <c r="D974" s="266"/>
    </row>
    <row r="975" spans="4:4" s="95" customFormat="1">
      <c r="D975" s="266"/>
    </row>
    <row r="976" spans="4:4" s="95" customFormat="1">
      <c r="D976" s="266"/>
    </row>
    <row r="977" spans="4:4" s="95" customFormat="1">
      <c r="D977" s="266"/>
    </row>
    <row r="978" spans="4:4" s="95" customFormat="1">
      <c r="D978" s="266"/>
    </row>
    <row r="979" spans="4:4" s="95" customFormat="1">
      <c r="D979" s="266"/>
    </row>
    <row r="980" spans="4:4" s="95" customFormat="1">
      <c r="D980" s="266"/>
    </row>
    <row r="981" spans="4:4" s="95" customFormat="1">
      <c r="D981" s="266"/>
    </row>
    <row r="982" spans="4:4" s="95" customFormat="1">
      <c r="D982" s="266"/>
    </row>
    <row r="983" spans="4:4" s="95" customFormat="1">
      <c r="D983" s="266"/>
    </row>
    <row r="984" spans="4:4" s="95" customFormat="1">
      <c r="D984" s="266"/>
    </row>
    <row r="985" spans="4:4" s="95" customFormat="1">
      <c r="D985" s="266"/>
    </row>
    <row r="986" spans="4:4" s="95" customFormat="1">
      <c r="D986" s="266"/>
    </row>
    <row r="987" spans="4:4" s="95" customFormat="1">
      <c r="D987" s="266"/>
    </row>
    <row r="988" spans="4:4" s="95" customFormat="1">
      <c r="D988" s="266"/>
    </row>
    <row r="989" spans="4:4" s="95" customFormat="1">
      <c r="D989" s="266"/>
    </row>
    <row r="990" spans="4:4" s="95" customFormat="1">
      <c r="D990" s="266"/>
    </row>
    <row r="991" spans="4:4" s="95" customFormat="1">
      <c r="D991" s="266"/>
    </row>
    <row r="992" spans="4:4" s="95" customFormat="1">
      <c r="D992" s="266"/>
    </row>
    <row r="993" spans="4:4" s="95" customFormat="1">
      <c r="D993" s="266"/>
    </row>
    <row r="994" spans="4:4" s="95" customFormat="1">
      <c r="D994" s="266"/>
    </row>
    <row r="995" spans="4:4" s="95" customFormat="1">
      <c r="D995" s="266"/>
    </row>
    <row r="996" spans="4:4" s="95" customFormat="1">
      <c r="D996" s="266"/>
    </row>
    <row r="997" spans="4:4" s="95" customFormat="1">
      <c r="D997" s="266"/>
    </row>
    <row r="998" spans="4:4" s="95" customFormat="1">
      <c r="D998" s="266"/>
    </row>
    <row r="999" spans="4:4" s="95" customFormat="1">
      <c r="D999" s="266"/>
    </row>
    <row r="1000" spans="4:4" s="95" customFormat="1">
      <c r="D1000" s="266"/>
    </row>
    <row r="1001" spans="4:4" s="95" customFormat="1">
      <c r="D1001" s="266"/>
    </row>
    <row r="1002" spans="4:4" s="95" customFormat="1">
      <c r="D1002" s="266"/>
    </row>
    <row r="1003" spans="4:4" s="95" customFormat="1">
      <c r="D1003" s="266"/>
    </row>
    <row r="1004" spans="4:4" s="95" customFormat="1">
      <c r="D1004" s="266"/>
    </row>
    <row r="1005" spans="4:4" s="95" customFormat="1">
      <c r="D1005" s="266"/>
    </row>
    <row r="1006" spans="4:4" s="95" customFormat="1">
      <c r="D1006" s="266"/>
    </row>
    <row r="1007" spans="4:4" s="95" customFormat="1">
      <c r="D1007" s="266"/>
    </row>
    <row r="1008" spans="4:4" s="95" customFormat="1">
      <c r="D1008" s="266"/>
    </row>
    <row r="1009" spans="4:4" s="95" customFormat="1">
      <c r="D1009" s="266"/>
    </row>
    <row r="1010" spans="4:4" s="95" customFormat="1">
      <c r="D1010" s="266"/>
    </row>
    <row r="1011" spans="4:4" s="95" customFormat="1">
      <c r="D1011" s="266"/>
    </row>
    <row r="1012" spans="4:4" s="95" customFormat="1">
      <c r="D1012" s="266"/>
    </row>
    <row r="1013" spans="4:4" s="95" customFormat="1">
      <c r="D1013" s="266"/>
    </row>
    <row r="1014" spans="4:4" s="95" customFormat="1">
      <c r="D1014" s="266"/>
    </row>
    <row r="1015" spans="4:4" s="95" customFormat="1">
      <c r="D1015" s="266"/>
    </row>
    <row r="1016" spans="4:4" s="95" customFormat="1">
      <c r="D1016" s="266"/>
    </row>
    <row r="1017" spans="4:4" s="95" customFormat="1">
      <c r="D1017" s="266"/>
    </row>
    <row r="1018" spans="4:4" s="95" customFormat="1">
      <c r="D1018" s="266"/>
    </row>
    <row r="1019" spans="4:4" s="95" customFormat="1">
      <c r="D1019" s="266"/>
    </row>
    <row r="1020" spans="4:4" s="95" customFormat="1">
      <c r="D1020" s="266"/>
    </row>
    <row r="1021" spans="4:4" s="95" customFormat="1">
      <c r="D1021" s="266"/>
    </row>
    <row r="1022" spans="4:4" s="95" customFormat="1">
      <c r="D1022" s="266"/>
    </row>
    <row r="1023" spans="4:4" s="95" customFormat="1">
      <c r="D1023" s="266"/>
    </row>
    <row r="1024" spans="4:4" s="95" customFormat="1">
      <c r="D1024" s="266"/>
    </row>
    <row r="1025" spans="4:4" s="95" customFormat="1">
      <c r="D1025" s="266"/>
    </row>
    <row r="1026" spans="4:4" s="95" customFormat="1">
      <c r="D1026" s="266"/>
    </row>
    <row r="1027" spans="4:4" s="95" customFormat="1">
      <c r="D1027" s="266"/>
    </row>
    <row r="1028" spans="4:4" s="95" customFormat="1">
      <c r="D1028" s="266"/>
    </row>
    <row r="1029" spans="4:4" s="95" customFormat="1">
      <c r="D1029" s="266"/>
    </row>
    <row r="1030" spans="4:4" s="95" customFormat="1">
      <c r="D1030" s="266"/>
    </row>
    <row r="1031" spans="4:4" s="95" customFormat="1">
      <c r="D1031" s="266"/>
    </row>
    <row r="1032" spans="4:4" s="95" customFormat="1">
      <c r="D1032" s="266"/>
    </row>
    <row r="1033" spans="4:4" s="95" customFormat="1">
      <c r="D1033" s="266"/>
    </row>
    <row r="1034" spans="4:4" s="95" customFormat="1">
      <c r="D1034" s="266"/>
    </row>
    <row r="1035" spans="4:4" s="95" customFormat="1">
      <c r="D1035" s="266"/>
    </row>
    <row r="1036" spans="4:4" s="95" customFormat="1">
      <c r="D1036" s="266"/>
    </row>
    <row r="1037" spans="4:4" s="95" customFormat="1">
      <c r="D1037" s="266"/>
    </row>
    <row r="1038" spans="4:4" s="95" customFormat="1">
      <c r="D1038" s="266"/>
    </row>
    <row r="1039" spans="4:4" s="95" customFormat="1">
      <c r="D1039" s="266"/>
    </row>
    <row r="1040" spans="4:4" s="95" customFormat="1">
      <c r="D1040" s="266"/>
    </row>
    <row r="1041" spans="4:4" s="95" customFormat="1">
      <c r="D1041" s="266"/>
    </row>
    <row r="1042" spans="4:4" s="95" customFormat="1">
      <c r="D1042" s="266"/>
    </row>
    <row r="1043" spans="4:4" s="95" customFormat="1">
      <c r="D1043" s="266"/>
    </row>
    <row r="1044" spans="4:4" s="95" customFormat="1">
      <c r="D1044" s="266"/>
    </row>
    <row r="1045" spans="4:4" s="95" customFormat="1">
      <c r="D1045" s="266"/>
    </row>
    <row r="1046" spans="4:4" s="95" customFormat="1">
      <c r="D1046" s="266"/>
    </row>
    <row r="1047" spans="4:4" s="95" customFormat="1">
      <c r="D1047" s="266"/>
    </row>
    <row r="1048" spans="4:4" s="95" customFormat="1">
      <c r="D1048" s="266"/>
    </row>
    <row r="1049" spans="4:4" s="95" customFormat="1">
      <c r="D1049" s="266"/>
    </row>
    <row r="1050" spans="4:4" s="95" customFormat="1">
      <c r="D1050" s="266"/>
    </row>
    <row r="1051" spans="4:4" s="95" customFormat="1">
      <c r="D1051" s="266"/>
    </row>
    <row r="1052" spans="4:4" s="95" customFormat="1">
      <c r="D1052" s="266"/>
    </row>
    <row r="1053" spans="4:4" s="95" customFormat="1">
      <c r="D1053" s="266"/>
    </row>
    <row r="1054" spans="4:4" s="95" customFormat="1">
      <c r="D1054" s="266"/>
    </row>
    <row r="1055" spans="4:4" s="95" customFormat="1">
      <c r="D1055" s="266"/>
    </row>
    <row r="1056" spans="4:4" s="95" customFormat="1">
      <c r="D1056" s="266"/>
    </row>
    <row r="1057" spans="4:4" s="95" customFormat="1">
      <c r="D1057" s="266"/>
    </row>
    <row r="1058" spans="4:4" s="95" customFormat="1">
      <c r="D1058" s="266"/>
    </row>
    <row r="1059" spans="4:4" s="95" customFormat="1">
      <c r="D1059" s="266"/>
    </row>
    <row r="1060" spans="4:4" s="95" customFormat="1">
      <c r="D1060" s="266"/>
    </row>
    <row r="1061" spans="4:4" s="95" customFormat="1">
      <c r="D1061" s="266"/>
    </row>
    <row r="1062" spans="4:4" s="95" customFormat="1">
      <c r="D1062" s="266"/>
    </row>
    <row r="1063" spans="4:4" s="95" customFormat="1">
      <c r="D1063" s="266"/>
    </row>
    <row r="1064" spans="4:4" s="95" customFormat="1">
      <c r="D1064" s="266"/>
    </row>
    <row r="1065" spans="4:4" s="95" customFormat="1">
      <c r="D1065" s="266"/>
    </row>
    <row r="1066" spans="4:4" s="95" customFormat="1">
      <c r="D1066" s="266"/>
    </row>
    <row r="1067" spans="4:4" s="95" customFormat="1">
      <c r="D1067" s="266"/>
    </row>
    <row r="1068" spans="4:4" s="95" customFormat="1">
      <c r="D1068" s="266"/>
    </row>
    <row r="1069" spans="4:4" s="95" customFormat="1">
      <c r="D1069" s="266"/>
    </row>
    <row r="1070" spans="4:4" s="95" customFormat="1">
      <c r="D1070" s="266"/>
    </row>
    <row r="1071" spans="4:4" s="95" customFormat="1">
      <c r="D1071" s="266"/>
    </row>
    <row r="1072" spans="4:4" s="95" customFormat="1">
      <c r="D1072" s="266"/>
    </row>
    <row r="1073" spans="4:4" s="95" customFormat="1">
      <c r="D1073" s="266"/>
    </row>
    <row r="1074" spans="4:4" s="95" customFormat="1">
      <c r="D1074" s="266"/>
    </row>
    <row r="1075" spans="4:4" s="95" customFormat="1">
      <c r="D1075" s="266"/>
    </row>
    <row r="1076" spans="4:4" s="95" customFormat="1">
      <c r="D1076" s="266"/>
    </row>
    <row r="1077" spans="4:4" s="95" customFormat="1">
      <c r="D1077" s="266"/>
    </row>
    <row r="1078" spans="4:4" s="95" customFormat="1">
      <c r="D1078" s="266"/>
    </row>
    <row r="1079" spans="4:4" s="95" customFormat="1">
      <c r="D1079" s="266"/>
    </row>
    <row r="1080" spans="4:4" s="95" customFormat="1">
      <c r="D1080" s="266"/>
    </row>
    <row r="1081" spans="4:4" s="95" customFormat="1">
      <c r="D1081" s="266"/>
    </row>
    <row r="1082" spans="4:4" s="95" customFormat="1">
      <c r="D1082" s="266"/>
    </row>
    <row r="1083" spans="4:4" s="95" customFormat="1">
      <c r="D1083" s="266"/>
    </row>
    <row r="1084" spans="4:4" s="95" customFormat="1">
      <c r="D1084" s="266"/>
    </row>
    <row r="1085" spans="4:4" s="95" customFormat="1">
      <c r="D1085" s="266"/>
    </row>
    <row r="1086" spans="4:4" s="95" customFormat="1">
      <c r="D1086" s="266"/>
    </row>
    <row r="1087" spans="4:4" s="95" customFormat="1">
      <c r="D1087" s="266"/>
    </row>
    <row r="1088" spans="4:4" s="95" customFormat="1">
      <c r="D1088" s="266"/>
    </row>
    <row r="1089" spans="4:4" s="95" customFormat="1">
      <c r="D1089" s="266"/>
    </row>
    <row r="1090" spans="4:4" s="95" customFormat="1">
      <c r="D1090" s="266"/>
    </row>
    <row r="1091" spans="4:4" s="95" customFormat="1">
      <c r="D1091" s="266"/>
    </row>
    <row r="1092" spans="4:4" s="95" customFormat="1">
      <c r="D1092" s="266"/>
    </row>
    <row r="1093" spans="4:4" s="95" customFormat="1">
      <c r="D1093" s="266"/>
    </row>
    <row r="1094" spans="4:4" s="95" customFormat="1">
      <c r="D1094" s="266"/>
    </row>
    <row r="1095" spans="4:4" s="95" customFormat="1">
      <c r="D1095" s="266"/>
    </row>
    <row r="1096" spans="4:4" s="95" customFormat="1">
      <c r="D1096" s="266"/>
    </row>
    <row r="1097" spans="4:4" s="95" customFormat="1">
      <c r="D1097" s="266"/>
    </row>
    <row r="1098" spans="4:4" s="95" customFormat="1">
      <c r="D1098" s="266"/>
    </row>
    <row r="1099" spans="4:4" s="95" customFormat="1">
      <c r="D1099" s="266"/>
    </row>
    <row r="1100" spans="4:4" s="95" customFormat="1">
      <c r="D1100" s="266"/>
    </row>
    <row r="1101" spans="4:4" s="95" customFormat="1">
      <c r="D1101" s="266"/>
    </row>
    <row r="1102" spans="4:4" s="95" customFormat="1">
      <c r="D1102" s="266"/>
    </row>
    <row r="1103" spans="4:4" s="95" customFormat="1">
      <c r="D1103" s="266"/>
    </row>
    <row r="1104" spans="4:4" s="95" customFormat="1">
      <c r="D1104" s="266"/>
    </row>
    <row r="1105" spans="4:4" s="95" customFormat="1">
      <c r="D1105" s="266"/>
    </row>
    <row r="1106" spans="4:4" s="95" customFormat="1">
      <c r="D1106" s="266"/>
    </row>
    <row r="1107" spans="4:4" s="95" customFormat="1">
      <c r="D1107" s="266"/>
    </row>
    <row r="1108" spans="4:4" s="95" customFormat="1">
      <c r="D1108" s="266"/>
    </row>
    <row r="1109" spans="4:4" s="95" customFormat="1">
      <c r="D1109" s="266"/>
    </row>
    <row r="1110" spans="4:4" s="95" customFormat="1">
      <c r="D1110" s="266"/>
    </row>
    <row r="1111" spans="4:4" s="95" customFormat="1">
      <c r="D1111" s="266"/>
    </row>
    <row r="1112" spans="4:4" s="95" customFormat="1">
      <c r="D1112" s="266"/>
    </row>
    <row r="1113" spans="4:4" s="95" customFormat="1">
      <c r="D1113" s="266"/>
    </row>
    <row r="1114" spans="4:4" s="95" customFormat="1">
      <c r="D1114" s="266"/>
    </row>
    <row r="1115" spans="4:4" s="95" customFormat="1">
      <c r="D1115" s="266"/>
    </row>
    <row r="1116" spans="4:4" s="95" customFormat="1">
      <c r="D1116" s="266"/>
    </row>
    <row r="1117" spans="4:4" s="95" customFormat="1">
      <c r="D1117" s="266"/>
    </row>
    <row r="1118" spans="4:4" s="95" customFormat="1">
      <c r="D1118" s="266"/>
    </row>
    <row r="1119" spans="4:4" s="95" customFormat="1">
      <c r="D1119" s="266"/>
    </row>
    <row r="1120" spans="4:4" s="95" customFormat="1">
      <c r="D1120" s="266"/>
    </row>
    <row r="1121" spans="4:4" s="95" customFormat="1">
      <c r="D1121" s="266"/>
    </row>
    <row r="1122" spans="4:4" s="95" customFormat="1">
      <c r="D1122" s="266"/>
    </row>
    <row r="1123" spans="4:4" s="95" customFormat="1">
      <c r="D1123" s="266"/>
    </row>
    <row r="1124" spans="4:4" s="95" customFormat="1">
      <c r="D1124" s="266"/>
    </row>
    <row r="1125" spans="4:4" s="95" customFormat="1">
      <c r="D1125" s="266"/>
    </row>
    <row r="1126" spans="4:4" s="95" customFormat="1">
      <c r="D1126" s="266"/>
    </row>
    <row r="1127" spans="4:4" s="95" customFormat="1">
      <c r="D1127" s="266"/>
    </row>
    <row r="1128" spans="4:4" s="95" customFormat="1">
      <c r="D1128" s="266"/>
    </row>
    <row r="1129" spans="4:4" s="95" customFormat="1">
      <c r="D1129" s="266"/>
    </row>
    <row r="1130" spans="4:4" s="95" customFormat="1">
      <c r="D1130" s="266"/>
    </row>
    <row r="1131" spans="4:4" s="95" customFormat="1">
      <c r="D1131" s="266"/>
    </row>
    <row r="1132" spans="4:4" s="95" customFormat="1">
      <c r="D1132" s="266"/>
    </row>
    <row r="1133" spans="4:4" s="95" customFormat="1">
      <c r="D1133" s="266"/>
    </row>
    <row r="1134" spans="4:4" s="95" customFormat="1">
      <c r="D1134" s="266"/>
    </row>
    <row r="1135" spans="4:4" s="95" customFormat="1">
      <c r="D1135" s="266"/>
    </row>
    <row r="1136" spans="4:4" s="95" customFormat="1">
      <c r="D1136" s="266"/>
    </row>
    <row r="1137" spans="4:4" s="95" customFormat="1">
      <c r="D1137" s="266"/>
    </row>
    <row r="1138" spans="4:4" s="95" customFormat="1">
      <c r="D1138" s="266"/>
    </row>
    <row r="1139" spans="4:4" s="95" customFormat="1">
      <c r="D1139" s="266"/>
    </row>
    <row r="1140" spans="4:4" s="95" customFormat="1">
      <c r="D1140" s="266"/>
    </row>
    <row r="1141" spans="4:4" s="95" customFormat="1">
      <c r="D1141" s="266"/>
    </row>
    <row r="1142" spans="4:4" s="95" customFormat="1">
      <c r="D1142" s="266"/>
    </row>
    <row r="1143" spans="4:4" s="95" customFormat="1">
      <c r="D1143" s="266"/>
    </row>
    <row r="1144" spans="4:4" s="95" customFormat="1">
      <c r="D1144" s="266"/>
    </row>
    <row r="1145" spans="4:4" s="95" customFormat="1">
      <c r="D1145" s="266"/>
    </row>
    <row r="1146" spans="4:4" s="95" customFormat="1">
      <c r="D1146" s="266"/>
    </row>
    <row r="1147" spans="4:4" s="95" customFormat="1">
      <c r="D1147" s="266"/>
    </row>
    <row r="1148" spans="4:4" s="95" customFormat="1">
      <c r="D1148" s="266"/>
    </row>
    <row r="1149" spans="4:4" s="95" customFormat="1">
      <c r="D1149" s="266"/>
    </row>
    <row r="1150" spans="4:4" s="95" customFormat="1">
      <c r="D1150" s="266"/>
    </row>
    <row r="1151" spans="4:4" s="95" customFormat="1">
      <c r="D1151" s="266"/>
    </row>
    <row r="1152" spans="4:4" s="95" customFormat="1">
      <c r="D1152" s="266"/>
    </row>
    <row r="1153" spans="4:4" s="95" customFormat="1">
      <c r="D1153" s="266"/>
    </row>
    <row r="1154" spans="4:4" s="95" customFormat="1">
      <c r="D1154" s="266"/>
    </row>
    <row r="1155" spans="4:4" s="95" customFormat="1">
      <c r="D1155" s="266"/>
    </row>
    <row r="1156" spans="4:4" s="95" customFormat="1">
      <c r="D1156" s="266"/>
    </row>
    <row r="1157" spans="4:4" s="95" customFormat="1">
      <c r="D1157" s="266"/>
    </row>
    <row r="1158" spans="4:4" s="95" customFormat="1">
      <c r="D1158" s="266"/>
    </row>
    <row r="1159" spans="4:4" s="95" customFormat="1">
      <c r="D1159" s="266"/>
    </row>
    <row r="1160" spans="4:4" s="95" customFormat="1">
      <c r="D1160" s="266"/>
    </row>
    <row r="1161" spans="4:4" s="95" customFormat="1">
      <c r="D1161" s="266"/>
    </row>
    <row r="1162" spans="4:4" s="95" customFormat="1">
      <c r="D1162" s="266"/>
    </row>
    <row r="1163" spans="4:4" s="95" customFormat="1">
      <c r="D1163" s="266"/>
    </row>
    <row r="1164" spans="4:4" s="95" customFormat="1">
      <c r="D1164" s="266"/>
    </row>
    <row r="1165" spans="4:4" s="95" customFormat="1">
      <c r="D1165" s="266"/>
    </row>
    <row r="1166" spans="4:4" s="95" customFormat="1">
      <c r="D1166" s="266"/>
    </row>
    <row r="1167" spans="4:4" s="95" customFormat="1">
      <c r="D1167" s="266"/>
    </row>
    <row r="1168" spans="4:4" s="95" customFormat="1">
      <c r="D1168" s="266"/>
    </row>
    <row r="1169" spans="4:4" s="95" customFormat="1">
      <c r="D1169" s="266"/>
    </row>
    <row r="1170" spans="4:4" s="95" customFormat="1">
      <c r="D1170" s="266"/>
    </row>
    <row r="1171" spans="4:4" s="95" customFormat="1">
      <c r="D1171" s="266"/>
    </row>
    <row r="1172" spans="4:4" s="95" customFormat="1">
      <c r="D1172" s="266"/>
    </row>
    <row r="1173" spans="4:4" s="95" customFormat="1">
      <c r="D1173" s="266"/>
    </row>
    <row r="1174" spans="4:4" s="95" customFormat="1">
      <c r="D1174" s="266"/>
    </row>
    <row r="1175" spans="4:4" s="95" customFormat="1">
      <c r="D1175" s="266"/>
    </row>
    <row r="1176" spans="4:4" s="95" customFormat="1">
      <c r="D1176" s="266"/>
    </row>
    <row r="1177" spans="4:4" s="95" customFormat="1">
      <c r="D1177" s="266"/>
    </row>
    <row r="1178" spans="4:4" s="95" customFormat="1">
      <c r="D1178" s="266"/>
    </row>
    <row r="1179" spans="4:4" s="95" customFormat="1">
      <c r="D1179" s="266"/>
    </row>
    <row r="1180" spans="4:4" s="95" customFormat="1">
      <c r="D1180" s="266"/>
    </row>
    <row r="1181" spans="4:4" s="95" customFormat="1">
      <c r="D1181" s="266"/>
    </row>
    <row r="1182" spans="4:4" s="95" customFormat="1">
      <c r="D1182" s="266"/>
    </row>
    <row r="1183" spans="4:4" s="95" customFormat="1">
      <c r="D1183" s="266"/>
    </row>
    <row r="1184" spans="4:4" s="95" customFormat="1">
      <c r="D1184" s="266"/>
    </row>
    <row r="1185" spans="4:4" s="95" customFormat="1">
      <c r="D1185" s="266"/>
    </row>
    <row r="1186" spans="4:4" s="95" customFormat="1">
      <c r="D1186" s="266"/>
    </row>
    <row r="1187" spans="4:4" s="95" customFormat="1">
      <c r="D1187" s="266"/>
    </row>
    <row r="1188" spans="4:4" s="95" customFormat="1">
      <c r="D1188" s="266"/>
    </row>
    <row r="1189" spans="4:4" s="95" customFormat="1">
      <c r="D1189" s="266"/>
    </row>
    <row r="1190" spans="4:4" s="95" customFormat="1">
      <c r="D1190" s="266"/>
    </row>
    <row r="1191" spans="4:4" s="95" customFormat="1">
      <c r="D1191" s="266"/>
    </row>
    <row r="1192" spans="4:4" s="95" customFormat="1">
      <c r="D1192" s="266"/>
    </row>
    <row r="1193" spans="4:4" s="95" customFormat="1">
      <c r="D1193" s="266"/>
    </row>
    <row r="1194" spans="4:4" s="95" customFormat="1">
      <c r="D1194" s="266"/>
    </row>
    <row r="1195" spans="4:4" s="95" customFormat="1">
      <c r="D1195" s="266"/>
    </row>
    <row r="1196" spans="4:4" s="95" customFormat="1">
      <c r="D1196" s="266"/>
    </row>
    <row r="1197" spans="4:4" s="95" customFormat="1">
      <c r="D1197" s="266"/>
    </row>
    <row r="1198" spans="4:4" s="95" customFormat="1">
      <c r="D1198" s="266"/>
    </row>
    <row r="1199" spans="4:4" s="95" customFormat="1">
      <c r="D1199" s="266"/>
    </row>
    <row r="1200" spans="4:4" s="95" customFormat="1">
      <c r="D1200" s="266"/>
    </row>
    <row r="1201" spans="2:20" s="95" customFormat="1">
      <c r="D1201" s="266"/>
    </row>
    <row r="1202" spans="2:20">
      <c r="B1202" s="310"/>
      <c r="C1202" s="310"/>
      <c r="D1202" s="270"/>
      <c r="E1202" s="310"/>
      <c r="F1202" s="310"/>
      <c r="G1202" s="310"/>
      <c r="H1202" s="310"/>
      <c r="I1202" s="310"/>
      <c r="J1202" s="310"/>
      <c r="K1202" s="310"/>
      <c r="L1202" s="310"/>
      <c r="M1202" s="310"/>
      <c r="N1202" s="310"/>
      <c r="O1202" s="310"/>
      <c r="P1202" s="310"/>
      <c r="Q1202" s="310"/>
      <c r="R1202" s="310"/>
      <c r="S1202" s="310"/>
      <c r="T1202" s="310"/>
    </row>
    <row r="1203" spans="2:20">
      <c r="B1203" s="310"/>
      <c r="C1203" s="310"/>
      <c r="D1203" s="270"/>
      <c r="E1203" s="310"/>
      <c r="F1203" s="310"/>
      <c r="G1203" s="310"/>
      <c r="H1203" s="310"/>
      <c r="I1203" s="310"/>
      <c r="J1203" s="310"/>
      <c r="K1203" s="310"/>
      <c r="L1203" s="310"/>
      <c r="M1203" s="310"/>
      <c r="N1203" s="310"/>
      <c r="O1203" s="310"/>
      <c r="P1203" s="310"/>
      <c r="Q1203" s="310"/>
      <c r="R1203" s="310"/>
      <c r="S1203" s="310"/>
      <c r="T1203" s="310"/>
    </row>
    <row r="1204" spans="2:20">
      <c r="B1204" s="310"/>
      <c r="C1204" s="310"/>
      <c r="D1204" s="270"/>
      <c r="E1204" s="310"/>
      <c r="F1204" s="310"/>
      <c r="G1204" s="310"/>
      <c r="H1204" s="310"/>
      <c r="I1204" s="310"/>
      <c r="J1204" s="310"/>
      <c r="K1204" s="310"/>
      <c r="L1204" s="310"/>
      <c r="M1204" s="310"/>
      <c r="N1204" s="310"/>
      <c r="O1204" s="310"/>
      <c r="P1204" s="310"/>
      <c r="Q1204" s="310"/>
      <c r="R1204" s="310"/>
      <c r="S1204" s="310"/>
      <c r="T1204" s="310"/>
    </row>
    <row r="1205" spans="2:20">
      <c r="B1205" s="310"/>
      <c r="C1205" s="310"/>
      <c r="D1205" s="270"/>
      <c r="E1205" s="310"/>
      <c r="F1205" s="310"/>
      <c r="G1205" s="310"/>
      <c r="H1205" s="310"/>
      <c r="I1205" s="310"/>
      <c r="J1205" s="310"/>
      <c r="K1205" s="310"/>
      <c r="L1205" s="310"/>
      <c r="M1205" s="310"/>
      <c r="N1205" s="310"/>
      <c r="O1205" s="310"/>
      <c r="P1205" s="310"/>
      <c r="Q1205" s="310"/>
      <c r="R1205" s="310"/>
      <c r="S1205" s="310"/>
      <c r="T1205" s="310"/>
    </row>
    <row r="1206" spans="2:20">
      <c r="B1206" s="310"/>
      <c r="C1206" s="310"/>
      <c r="D1206" s="270"/>
      <c r="E1206" s="310"/>
      <c r="F1206" s="310"/>
      <c r="G1206" s="310"/>
      <c r="H1206" s="310"/>
      <c r="I1206" s="310"/>
      <c r="J1206" s="310"/>
      <c r="K1206" s="310"/>
      <c r="L1206" s="310"/>
      <c r="M1206" s="310"/>
      <c r="N1206" s="310"/>
      <c r="O1206" s="310"/>
      <c r="P1206" s="310"/>
      <c r="Q1206" s="310"/>
      <c r="R1206" s="310"/>
      <c r="S1206" s="310"/>
      <c r="T1206" s="310"/>
    </row>
    <row r="1207" spans="2:20">
      <c r="B1207" s="310"/>
      <c r="C1207" s="310"/>
      <c r="D1207" s="270"/>
      <c r="E1207" s="310"/>
      <c r="F1207" s="310"/>
      <c r="G1207" s="310"/>
      <c r="H1207" s="310"/>
      <c r="I1207" s="310"/>
      <c r="J1207" s="310"/>
      <c r="K1207" s="310"/>
      <c r="L1207" s="310"/>
      <c r="M1207" s="310"/>
      <c r="N1207" s="310"/>
      <c r="O1207" s="310"/>
      <c r="P1207" s="310"/>
      <c r="Q1207" s="310"/>
      <c r="R1207" s="310"/>
      <c r="S1207" s="310"/>
      <c r="T1207" s="310"/>
    </row>
    <row r="1208" spans="2:20">
      <c r="B1208" s="310"/>
      <c r="C1208" s="310"/>
      <c r="D1208" s="270"/>
      <c r="E1208" s="310"/>
      <c r="F1208" s="310"/>
      <c r="G1208" s="310"/>
      <c r="H1208" s="310"/>
      <c r="I1208" s="310"/>
      <c r="J1208" s="310"/>
      <c r="K1208" s="310"/>
      <c r="L1208" s="310"/>
      <c r="M1208" s="310"/>
      <c r="N1208" s="310"/>
      <c r="O1208" s="310"/>
      <c r="P1208" s="310"/>
      <c r="Q1208" s="310"/>
      <c r="R1208" s="310"/>
      <c r="S1208" s="310"/>
      <c r="T1208" s="310"/>
    </row>
    <row r="1209" spans="2:20">
      <c r="B1209" s="310"/>
      <c r="C1209" s="310"/>
      <c r="D1209" s="270"/>
      <c r="E1209" s="310"/>
      <c r="F1209" s="310"/>
      <c r="G1209" s="310"/>
      <c r="H1209" s="310"/>
      <c r="I1209" s="310"/>
      <c r="J1209" s="310"/>
      <c r="K1209" s="310"/>
      <c r="L1209" s="310"/>
      <c r="M1209" s="310"/>
      <c r="N1209" s="310"/>
      <c r="O1209" s="310"/>
      <c r="P1209" s="310"/>
      <c r="Q1209" s="310"/>
      <c r="R1209" s="310"/>
      <c r="S1209" s="310"/>
      <c r="T1209" s="310"/>
    </row>
  </sheetData>
  <sheetProtection selectLockedCells="1" autoFilter="0"/>
  <autoFilter ref="U4:U15"/>
  <customSheetViews>
    <customSheetView guid="{34BEBDC2-7578-4B7D-A7C5-77848E4CD0BB}" showGridLines="0" showRowCol="0" showAutoFilter="1">
      <selection activeCell="V3" sqref="V3"/>
      <pageMargins left="0.32" right="0.12" top="0.31" bottom="0.16" header="0.23" footer="0.12"/>
      <pageSetup paperSize="9" scale="90" orientation="landscape" horizontalDpi="180" verticalDpi="180" r:id="rId1"/>
      <autoFilter ref="B1"/>
    </customSheetView>
    <customSheetView guid="{37DD68CE-9295-44D6-9BAE-7D01EB2C5AF4}" showGridLines="0" showRowCol="0" showAutoFilter="1">
      <selection activeCell="V3" sqref="V3"/>
      <pageMargins left="0.32" right="0.12" top="0.31" bottom="0.16" header="0.23" footer="0.12"/>
      <pageSetup paperSize="9" scale="90" orientation="landscape" horizontalDpi="180" verticalDpi="180" r:id="rId2"/>
      <autoFilter ref="B1"/>
    </customSheetView>
    <customSheetView guid="{9CACA31B-9FE7-481A-8278-FF86DF5F6926}" showGridLines="0" showRowCol="0" showAutoFilter="1">
      <selection activeCell="U4" sqref="U4"/>
      <pageMargins left="0.32" right="0.12" top="0.4" bottom="0.25" header="0.28000000000000003" footer="0.19"/>
      <pageSetup paperSize="9" scale="90" orientation="landscape" horizontalDpi="180" verticalDpi="180" r:id="rId3"/>
      <autoFilter ref="B1"/>
    </customSheetView>
    <customSheetView guid="{340A9385-E852-4E4D-A583-AFEA31E6F2A2}" showGridLines="0" showRowCol="0" hiddenColumns="1">
      <selection activeCell="AB4" sqref="AB4"/>
      <pageMargins left="0.39" right="0.14000000000000001" top="0.66" bottom="0.41" header="0.3" footer="0.3"/>
      <pageSetup paperSize="9" scale="80" orientation="landscape" horizontalDpi="180" verticalDpi="180" r:id="rId4"/>
    </customSheetView>
    <customSheetView guid="{940E2FCB-B854-4F75-9AD7-E56C487E0C55}" showGridLines="0" showRowCol="0" showAutoFilter="1">
      <selection activeCell="U4" sqref="U4"/>
      <pageMargins left="0.32" right="0.12" top="0.4" bottom="0.25" header="0.28000000000000003" footer="0.19"/>
      <pageSetup paperSize="9" scale="90" orientation="landscape" horizontalDpi="180" verticalDpi="180" r:id="rId5"/>
      <autoFilter ref="B1"/>
    </customSheetView>
    <customSheetView guid="{3DEFF3FF-D6DE-4F8C-ACA9-8837C2EAEAE2}" showGridLines="0" showRowCol="0" showAutoFilter="1">
      <selection activeCell="U4" sqref="U4"/>
      <pageMargins left="0.32" right="0.12" top="0.4" bottom="0.25" header="0.28000000000000003" footer="0.19"/>
      <pageSetup paperSize="9" scale="90" orientation="landscape" horizontalDpi="180" verticalDpi="180" r:id="rId6"/>
      <autoFilter ref="B1"/>
    </customSheetView>
    <customSheetView guid="{CF090448-E3EB-4DF7-9F4D-6FAB00B12654}" showGridLines="0" showRowCol="0" showAutoFilter="1">
      <selection activeCell="V3" sqref="V3"/>
      <pageMargins left="0.32" right="0.12" top="0.31" bottom="0.16" header="0.23" footer="0.12"/>
      <pageSetup paperSize="9" scale="90" orientation="landscape" horizontalDpi="180" verticalDpi="180" r:id="rId7"/>
      <autoFilter ref="B1"/>
    </customSheetView>
    <customSheetView guid="{DD7D8E5B-3733-44D0-920D-ACE6E22D5459}" showGridLines="0" showRowCol="0" showAutoFilter="1">
      <selection activeCell="V3" sqref="V3"/>
      <pageMargins left="0.32" right="0.12" top="0.31" bottom="0.16" header="0.23" footer="0.12"/>
      <pageSetup paperSize="9" scale="90" orientation="landscape" horizontalDpi="180" verticalDpi="180" r:id="rId8"/>
      <autoFilter ref="U4:U55"/>
    </customSheetView>
  </customSheetViews>
  <mergeCells count="27">
    <mergeCell ref="E11:F11"/>
    <mergeCell ref="E14:F14"/>
    <mergeCell ref="E8:F8"/>
    <mergeCell ref="E12:F12"/>
    <mergeCell ref="B2:T2"/>
    <mergeCell ref="T3:T4"/>
    <mergeCell ref="G3:G4"/>
    <mergeCell ref="O3:O4"/>
    <mergeCell ref="P3:P4"/>
    <mergeCell ref="M3:M4"/>
    <mergeCell ref="B3:B4"/>
    <mergeCell ref="B26:T26"/>
    <mergeCell ref="Q3:Q4"/>
    <mergeCell ref="R3:R4"/>
    <mergeCell ref="B15:M15"/>
    <mergeCell ref="C3:C4"/>
    <mergeCell ref="H3:L3"/>
    <mergeCell ref="E6:F6"/>
    <mergeCell ref="E7:F7"/>
    <mergeCell ref="D3:F4"/>
    <mergeCell ref="N3:N4"/>
    <mergeCell ref="E13:F13"/>
    <mergeCell ref="E9:F9"/>
    <mergeCell ref="S3:S4"/>
    <mergeCell ref="N21:T21"/>
    <mergeCell ref="E5:F5"/>
    <mergeCell ref="E10:F10"/>
  </mergeCells>
  <printOptions horizontalCentered="1"/>
  <pageMargins left="0.15748031496062992" right="0.15748031496062992" top="0.19685039370078741" bottom="0.19685039370078741" header="0.19685039370078741" footer="0.19685039370078741"/>
  <pageSetup paperSize="9" scale="93" fitToHeight="0" orientation="landscape" horizontalDpi="180" verticalDpi="180" r:id="rId9"/>
  <ignoredErrors>
    <ignoredError sqref="B29:T61 C2:T2 B6 B5 H5:I5 E5:F5 C7:F8 C5:D5 G5 N15:Q15 E18 B4:Q4 B3:O3 Q3 O5:P5 K5:N5 C6:F6 P6:Q6 K6:O6 K14:T14 I6:I8 K7:P7 Q7 H7:H8 H6 G6:G8 Q5 J5:J8 S4:T4 S3:T3 S6:T6 K8:Q8 S8:T8 S7:T7 S5:T5 T15 C14:F14 I14 H14 G14 J14" unlockedFormula="1"/>
  </ignoredErrors>
  <drawing r:id="rId1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Y828"/>
  <sheetViews>
    <sheetView showGridLines="0" showRowColHeaders="0" workbookViewId="0">
      <selection activeCell="Z5" sqref="Z5"/>
    </sheetView>
  </sheetViews>
  <sheetFormatPr defaultRowHeight="15"/>
  <cols>
    <col min="1" max="1" width="4.140625" style="94" customWidth="1"/>
    <col min="2" max="2" width="3.7109375" customWidth="1"/>
    <col min="3" max="3" width="5.85546875" customWidth="1"/>
    <col min="4" max="4" width="6.85546875" customWidth="1"/>
    <col min="5" max="5" width="6" customWidth="1"/>
    <col min="6" max="6" width="4.28515625" customWidth="1"/>
    <col min="7" max="7" width="4.7109375" customWidth="1"/>
    <col min="8" max="10" width="4.28515625" customWidth="1"/>
    <col min="11" max="11" width="3.140625" customWidth="1"/>
    <col min="12" max="12" width="4.28515625" customWidth="1"/>
    <col min="13" max="13" width="4.85546875" customWidth="1"/>
    <col min="14" max="16" width="4.28515625" customWidth="1"/>
    <col min="17" max="17" width="6" customWidth="1"/>
    <col min="18" max="18" width="1.7109375" customWidth="1"/>
    <col min="19" max="19" width="3.85546875" customWidth="1"/>
    <col min="20" max="20" width="3.7109375" customWidth="1"/>
    <col min="21" max="21" width="7.28515625" customWidth="1"/>
    <col min="22" max="22" width="2.85546875" customWidth="1"/>
    <col min="23" max="23" width="2" customWidth="1"/>
    <col min="24" max="24" width="2.28515625" customWidth="1"/>
    <col min="25" max="25" width="2" customWidth="1"/>
    <col min="26" max="128" width="9.140625" style="94" customWidth="1"/>
    <col min="129" max="129" width="9.140625" style="89" customWidth="1"/>
  </cols>
  <sheetData>
    <row r="1" spans="2:27" s="94" customFormat="1"/>
    <row r="2" spans="2:27" ht="39" customHeight="1">
      <c r="B2" s="549" t="str">
        <f>Bill!B2</f>
        <v xml:space="preserve">   Statement Showing the Surrender Leave Bill of Teaching Staff of   Z.P.High  School, Thavanampalle, Thavanampalle   ( Mandal ) , Chittoor ( Dt.)</v>
      </c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W2" s="549"/>
      <c r="X2" s="549"/>
      <c r="Y2" s="549"/>
    </row>
    <row r="3" spans="2:27" ht="16.5" customHeight="1" thickBot="1">
      <c r="B3" s="566" t="e">
        <f>CONCATENATE("Payable At Sub-Treasury Office - ",DATA!#REF!)</f>
        <v>#REF!</v>
      </c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  <c r="O3" s="566"/>
      <c r="P3" s="566"/>
      <c r="Q3" s="566"/>
      <c r="R3" s="566"/>
      <c r="S3" s="566"/>
      <c r="T3" s="566"/>
      <c r="U3" s="566"/>
      <c r="V3" s="565">
        <f>DATA!BS366</f>
        <v>44896</v>
      </c>
      <c r="W3" s="565"/>
      <c r="X3" s="565"/>
      <c r="Y3" s="565"/>
    </row>
    <row r="4" spans="2:27" ht="28.5" customHeight="1">
      <c r="B4" s="1"/>
      <c r="C4" s="559" t="str">
        <f>CONCATENATE(" GOVERNMENT OF  ",DATA!CC288,"                                                                                                                                                                                                                                                               ",DATA!CD287)</f>
        <v xml:space="preserve"> GOVERNMENT OF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4" s="560"/>
      <c r="E4" s="560"/>
      <c r="F4" s="560"/>
      <c r="G4" s="560"/>
      <c r="H4" s="560"/>
      <c r="I4" s="560"/>
      <c r="J4" s="560"/>
      <c r="K4" s="560"/>
      <c r="L4" s="560"/>
      <c r="M4" s="560"/>
      <c r="N4" s="560"/>
      <c r="O4" s="560"/>
      <c r="P4" s="560"/>
      <c r="Q4" s="560"/>
      <c r="R4" s="560"/>
      <c r="S4" s="560"/>
      <c r="T4" s="560"/>
      <c r="U4" s="560"/>
      <c r="V4" s="560"/>
      <c r="W4" s="560"/>
      <c r="X4" s="560"/>
      <c r="Y4" s="561"/>
    </row>
    <row r="5" spans="2:27">
      <c r="B5" s="1"/>
      <c r="C5" s="47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562" t="s">
        <v>127</v>
      </c>
      <c r="T5" s="563"/>
      <c r="U5" s="563"/>
      <c r="V5" s="563"/>
      <c r="W5" s="563"/>
      <c r="X5" s="563"/>
      <c r="Y5" s="564"/>
      <c r="Z5" s="114"/>
    </row>
    <row r="6" spans="2:27">
      <c r="B6" s="1"/>
      <c r="C6" s="550" t="s">
        <v>128</v>
      </c>
      <c r="D6" s="551"/>
      <c r="E6" s="551"/>
      <c r="F6" s="551"/>
      <c r="G6" s="119">
        <f>DATA!BT365</f>
        <v>1</v>
      </c>
      <c r="H6" s="119">
        <f>DATA!BU365</f>
        <v>2</v>
      </c>
      <c r="I6" s="120"/>
      <c r="J6" s="119">
        <v>2</v>
      </c>
      <c r="K6" s="119">
        <v>0</v>
      </c>
      <c r="L6" s="119">
        <f>DATA!BW366</f>
        <v>2</v>
      </c>
      <c r="M6" s="119">
        <f>DATA!BX366</f>
        <v>2</v>
      </c>
      <c r="N6" s="120"/>
      <c r="O6" s="120"/>
      <c r="P6" s="121"/>
      <c r="Q6" s="121"/>
      <c r="R6" s="122"/>
      <c r="S6" s="123" t="s">
        <v>129</v>
      </c>
      <c r="T6" s="122"/>
      <c r="U6" s="122"/>
      <c r="V6" s="122"/>
      <c r="W6" s="122"/>
      <c r="X6" s="122"/>
      <c r="Y6" s="124"/>
      <c r="Z6" s="114"/>
    </row>
    <row r="7" spans="2:27" ht="8.25" customHeight="1">
      <c r="B7" s="1"/>
      <c r="C7" s="125"/>
      <c r="D7" s="126"/>
      <c r="E7" s="126"/>
      <c r="F7" s="126"/>
      <c r="G7" s="127"/>
      <c r="H7" s="127"/>
      <c r="I7" s="121"/>
      <c r="J7" s="121"/>
      <c r="K7" s="121"/>
      <c r="L7" s="121"/>
      <c r="M7" s="121"/>
      <c r="N7" s="121"/>
      <c r="O7" s="121"/>
      <c r="P7" s="121"/>
      <c r="Q7" s="121"/>
      <c r="R7" s="122"/>
      <c r="S7" s="123"/>
      <c r="T7" s="122"/>
      <c r="U7" s="122"/>
      <c r="V7" s="122"/>
      <c r="W7" s="122"/>
      <c r="X7" s="122"/>
      <c r="Y7" s="124"/>
    </row>
    <row r="8" spans="2:27" ht="15.75">
      <c r="B8" s="1"/>
      <c r="C8" s="550" t="s">
        <v>130</v>
      </c>
      <c r="D8" s="551"/>
      <c r="E8" s="551"/>
      <c r="F8" s="551"/>
      <c r="G8" s="552" t="e">
        <f>DATA!#REF!</f>
        <v>#REF!</v>
      </c>
      <c r="H8" s="553"/>
      <c r="I8" s="553"/>
      <c r="J8" s="554"/>
      <c r="K8" s="121"/>
      <c r="L8" s="121"/>
      <c r="M8" s="121"/>
      <c r="N8" s="121"/>
      <c r="O8" s="121"/>
      <c r="P8" s="121"/>
      <c r="Q8" s="121"/>
      <c r="R8" s="126"/>
      <c r="S8" s="555" t="s">
        <v>131</v>
      </c>
      <c r="T8" s="556"/>
      <c r="U8" s="557"/>
      <c r="V8" s="557"/>
      <c r="W8" s="557"/>
      <c r="X8" s="557"/>
      <c r="Y8" s="558"/>
      <c r="AA8" s="118" t="s">
        <v>341</v>
      </c>
    </row>
    <row r="9" spans="2:27" ht="9.75" customHeight="1">
      <c r="B9" s="1"/>
      <c r="C9" s="125"/>
      <c r="D9" s="126"/>
      <c r="E9" s="126"/>
      <c r="F9" s="126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6"/>
      <c r="S9" s="128"/>
      <c r="T9" s="129"/>
      <c r="U9" s="129"/>
      <c r="V9" s="129"/>
      <c r="W9" s="129"/>
      <c r="X9" s="129"/>
      <c r="Y9" s="130"/>
    </row>
    <row r="10" spans="2:27" ht="6.75" customHeight="1">
      <c r="B10" s="1"/>
      <c r="C10" s="125"/>
      <c r="D10" s="126"/>
      <c r="E10" s="126"/>
      <c r="F10" s="126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6"/>
      <c r="S10" s="131"/>
      <c r="T10" s="131"/>
      <c r="U10" s="131"/>
      <c r="V10" s="131"/>
      <c r="W10" s="131"/>
      <c r="X10" s="131"/>
      <c r="Y10" s="132"/>
    </row>
    <row r="11" spans="2:27">
      <c r="B11" s="1"/>
      <c r="C11" s="550" t="s">
        <v>132</v>
      </c>
      <c r="D11" s="551"/>
      <c r="E11" s="551"/>
      <c r="F11" s="551"/>
      <c r="G11" s="567" t="e">
        <f>DATA!#REF!</f>
        <v>#REF!</v>
      </c>
      <c r="H11" s="568"/>
      <c r="I11" s="568"/>
      <c r="J11" s="568"/>
      <c r="K11" s="568"/>
      <c r="L11" s="133"/>
      <c r="M11" s="121"/>
      <c r="N11" s="121"/>
      <c r="O11" s="121"/>
      <c r="P11" s="121"/>
      <c r="Q11" s="121"/>
      <c r="R11" s="126"/>
      <c r="S11" s="556" t="s">
        <v>133</v>
      </c>
      <c r="T11" s="556"/>
      <c r="U11" s="569" t="e">
        <f>DATA!#REF!</f>
        <v>#REF!</v>
      </c>
      <c r="V11" s="569"/>
      <c r="W11" s="569"/>
      <c r="X11" s="569"/>
      <c r="Y11" s="570"/>
    </row>
    <row r="12" spans="2:27" ht="3.75" customHeight="1">
      <c r="B12" s="1"/>
      <c r="C12" s="134"/>
      <c r="D12" s="122"/>
      <c r="E12" s="122"/>
      <c r="F12" s="122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2"/>
      <c r="T12" s="122"/>
      <c r="U12" s="122"/>
      <c r="V12" s="122"/>
      <c r="W12" s="122"/>
      <c r="X12" s="122"/>
      <c r="Y12" s="135"/>
    </row>
    <row r="13" spans="2:27">
      <c r="B13" s="1"/>
      <c r="C13" s="134" t="s">
        <v>134</v>
      </c>
      <c r="D13" s="122"/>
      <c r="E13" s="122"/>
      <c r="F13" s="122"/>
      <c r="G13" s="571">
        <f>DATA!BR293</f>
        <v>0</v>
      </c>
      <c r="H13" s="571"/>
      <c r="I13" s="571"/>
      <c r="J13" s="571"/>
      <c r="K13" s="571"/>
      <c r="L13" s="571"/>
      <c r="M13" s="571"/>
      <c r="N13" s="551" t="s">
        <v>135</v>
      </c>
      <c r="O13" s="551"/>
      <c r="P13" s="551"/>
      <c r="Q13" s="551"/>
      <c r="R13" s="551"/>
      <c r="S13" s="573" t="str">
        <f>CONCATENATE(DATA!BR293,", ",DATA!BS293)</f>
        <v xml:space="preserve">, </v>
      </c>
      <c r="T13" s="573"/>
      <c r="U13" s="573"/>
      <c r="V13" s="573"/>
      <c r="W13" s="573"/>
      <c r="X13" s="573"/>
      <c r="Y13" s="574"/>
    </row>
    <row r="14" spans="2:27" ht="9" customHeight="1">
      <c r="B14" s="1"/>
      <c r="C14" s="134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573"/>
      <c r="T14" s="573"/>
      <c r="U14" s="573"/>
      <c r="V14" s="573"/>
      <c r="W14" s="573"/>
      <c r="X14" s="573"/>
      <c r="Y14" s="574"/>
    </row>
    <row r="15" spans="2:27">
      <c r="B15" s="1"/>
      <c r="C15" s="134" t="s">
        <v>136</v>
      </c>
      <c r="D15" s="122"/>
      <c r="E15" s="122"/>
      <c r="F15" s="122"/>
      <c r="G15" s="552" t="e">
        <f>DATA!#REF!</f>
        <v>#REF!</v>
      </c>
      <c r="H15" s="553"/>
      <c r="I15" s="553"/>
      <c r="J15" s="554"/>
      <c r="K15" s="136"/>
      <c r="L15" s="136"/>
      <c r="M15" s="122"/>
      <c r="N15" s="122"/>
      <c r="O15" s="572" t="s">
        <v>137</v>
      </c>
      <c r="P15" s="572"/>
      <c r="Q15" s="572"/>
      <c r="R15" s="572"/>
      <c r="S15" s="569" t="e">
        <f>DATA!#REF!</f>
        <v>#REF!</v>
      </c>
      <c r="T15" s="569"/>
      <c r="U15" s="569"/>
      <c r="V15" s="569"/>
      <c r="W15" s="569"/>
      <c r="X15" s="569"/>
      <c r="Y15" s="570"/>
    </row>
    <row r="16" spans="2:27" ht="5.25" customHeight="1">
      <c r="B16" s="1"/>
      <c r="C16" s="134"/>
      <c r="D16" s="122"/>
      <c r="E16" s="122"/>
      <c r="F16" s="122"/>
      <c r="G16" s="121"/>
      <c r="H16" s="121"/>
      <c r="I16" s="121"/>
      <c r="J16" s="121"/>
      <c r="K16" s="137"/>
      <c r="L16" s="137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35"/>
    </row>
    <row r="17" spans="2:25">
      <c r="B17" s="1"/>
      <c r="C17" s="134" t="s">
        <v>138</v>
      </c>
      <c r="D17" s="122"/>
      <c r="E17" s="122"/>
      <c r="F17" s="122"/>
      <c r="G17" s="119">
        <v>0</v>
      </c>
      <c r="H17" s="119"/>
      <c r="I17" s="119"/>
      <c r="J17" s="138"/>
      <c r="K17" s="575" t="s">
        <v>272</v>
      </c>
      <c r="L17" s="575"/>
      <c r="M17" s="575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35"/>
    </row>
    <row r="18" spans="2:25" ht="14.25" customHeight="1" thickBot="1">
      <c r="B18" s="612" t="str">
        <f>CONCATENATE("UNDER RUPEES:", DATA!CA337)</f>
        <v xml:space="preserve">UNDER RUPEES:Four Lakhs Seventy Eight Thousands Five Hundred and Ninty Three  Rupees only </v>
      </c>
      <c r="C18" s="55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7" t="s">
        <v>292</v>
      </c>
      <c r="T18" s="56"/>
      <c r="U18" s="56"/>
      <c r="V18" s="56"/>
      <c r="W18" s="56"/>
      <c r="X18" s="56"/>
      <c r="Y18" s="58"/>
    </row>
    <row r="19" spans="2:25">
      <c r="B19" s="612"/>
      <c r="C19" s="59" t="s">
        <v>139</v>
      </c>
      <c r="D19" s="49"/>
      <c r="E19" s="49"/>
      <c r="F19" s="139"/>
      <c r="G19" s="139"/>
      <c r="H19" s="139"/>
      <c r="I19" s="139"/>
      <c r="J19" s="139"/>
      <c r="K19" s="139"/>
      <c r="L19" s="139"/>
      <c r="M19" s="140"/>
      <c r="N19" s="613" t="s">
        <v>140</v>
      </c>
      <c r="O19" s="614"/>
      <c r="P19" s="614"/>
      <c r="Q19" s="614"/>
      <c r="R19" s="614"/>
      <c r="S19" s="614"/>
      <c r="T19" s="68"/>
      <c r="U19" s="614" t="s">
        <v>141</v>
      </c>
      <c r="V19" s="614"/>
      <c r="W19" s="614"/>
      <c r="X19" s="614"/>
      <c r="Y19" s="615"/>
    </row>
    <row r="20" spans="2:25">
      <c r="B20" s="612"/>
      <c r="C20" s="60" t="s">
        <v>142</v>
      </c>
      <c r="D20" s="49"/>
      <c r="E20" s="49"/>
      <c r="F20" s="115">
        <v>2</v>
      </c>
      <c r="G20" s="115">
        <v>2</v>
      </c>
      <c r="H20" s="115">
        <v>0</v>
      </c>
      <c r="I20" s="116">
        <v>2</v>
      </c>
      <c r="J20" s="117" t="s">
        <v>143</v>
      </c>
      <c r="K20" s="117"/>
      <c r="L20" s="117"/>
      <c r="M20" s="117"/>
      <c r="N20" s="70">
        <v>1</v>
      </c>
      <c r="O20" s="68" t="s">
        <v>275</v>
      </c>
      <c r="P20" s="68"/>
      <c r="Q20" s="68"/>
      <c r="R20" s="68"/>
      <c r="S20" s="68"/>
      <c r="T20" s="68" t="s">
        <v>144</v>
      </c>
      <c r="U20" s="616"/>
      <c r="V20" s="616"/>
      <c r="W20" s="616"/>
      <c r="X20" s="616"/>
      <c r="Y20" s="617"/>
    </row>
    <row r="21" spans="2:25" ht="6" customHeight="1">
      <c r="B21" s="612"/>
      <c r="C21" s="60"/>
      <c r="D21" s="49"/>
      <c r="E21" s="49"/>
      <c r="F21" s="117"/>
      <c r="G21" s="117"/>
      <c r="H21" s="117"/>
      <c r="I21" s="117"/>
      <c r="J21" s="117"/>
      <c r="K21" s="117"/>
      <c r="L21" s="117"/>
      <c r="M21" s="117"/>
      <c r="N21" s="70"/>
      <c r="O21" s="68"/>
      <c r="P21" s="68"/>
      <c r="Q21" s="68"/>
      <c r="R21" s="68"/>
      <c r="S21" s="68"/>
      <c r="T21" s="68"/>
      <c r="U21" s="147"/>
      <c r="V21" s="147"/>
      <c r="W21" s="147"/>
      <c r="X21" s="147"/>
      <c r="Y21" s="148"/>
    </row>
    <row r="22" spans="2:25" ht="16.5" customHeight="1">
      <c r="B22" s="612"/>
      <c r="C22" s="60" t="s">
        <v>145</v>
      </c>
      <c r="D22" s="49"/>
      <c r="E22" s="49"/>
      <c r="F22" s="115">
        <v>0</v>
      </c>
      <c r="G22" s="115">
        <f>DATA!BS360</f>
        <v>0</v>
      </c>
      <c r="H22" s="141"/>
      <c r="I22" s="117">
        <f>DATA!BS361</f>
        <v>0</v>
      </c>
      <c r="J22" s="117"/>
      <c r="K22" s="117"/>
      <c r="L22" s="117"/>
      <c r="M22" s="117"/>
      <c r="N22" s="70">
        <v>2</v>
      </c>
      <c r="O22" s="68" t="s">
        <v>5</v>
      </c>
      <c r="P22" s="68"/>
      <c r="Q22" s="68"/>
      <c r="R22" s="68"/>
      <c r="S22" s="68"/>
      <c r="T22" s="68" t="s">
        <v>144</v>
      </c>
      <c r="U22" s="586"/>
      <c r="V22" s="586"/>
      <c r="W22" s="586"/>
      <c r="X22" s="586"/>
      <c r="Y22" s="618"/>
    </row>
    <row r="23" spans="2:25" ht="6" customHeight="1">
      <c r="B23" s="612"/>
      <c r="C23" s="60"/>
      <c r="D23" s="49"/>
      <c r="E23" s="49"/>
      <c r="F23" s="141"/>
      <c r="G23" s="141"/>
      <c r="H23" s="141"/>
      <c r="I23" s="117"/>
      <c r="J23" s="117"/>
      <c r="K23" s="117"/>
      <c r="L23" s="117"/>
      <c r="M23" s="117"/>
      <c r="N23" s="70"/>
      <c r="O23" s="68"/>
      <c r="P23" s="68"/>
      <c r="Q23" s="68"/>
      <c r="R23" s="68"/>
      <c r="S23" s="68"/>
      <c r="T23" s="68"/>
      <c r="U23" s="147"/>
      <c r="V23" s="149"/>
      <c r="W23" s="149"/>
      <c r="X23" s="149"/>
      <c r="Y23" s="150"/>
    </row>
    <row r="24" spans="2:25" ht="27" customHeight="1">
      <c r="B24" s="612"/>
      <c r="C24" s="60" t="s">
        <v>146</v>
      </c>
      <c r="D24" s="49"/>
      <c r="E24" s="49"/>
      <c r="F24" s="115">
        <v>1</v>
      </c>
      <c r="G24" s="115">
        <f>DATA!BU361</f>
        <v>0</v>
      </c>
      <c r="H24" s="115">
        <f>DATA!BV361</f>
        <v>0</v>
      </c>
      <c r="I24" s="619">
        <f>DATA!BS362</f>
        <v>0</v>
      </c>
      <c r="J24" s="580"/>
      <c r="K24" s="580"/>
      <c r="L24" s="580"/>
      <c r="M24" s="581"/>
      <c r="N24" s="70">
        <v>3</v>
      </c>
      <c r="O24" s="68" t="s">
        <v>147</v>
      </c>
      <c r="P24" s="68"/>
      <c r="Q24" s="68"/>
      <c r="R24" s="68"/>
      <c r="S24" s="68"/>
      <c r="T24" s="68" t="s">
        <v>144</v>
      </c>
      <c r="U24" s="578"/>
      <c r="V24" s="578"/>
      <c r="W24" s="578"/>
      <c r="X24" s="578"/>
      <c r="Y24" s="579"/>
    </row>
    <row r="25" spans="2:25" ht="6" customHeight="1">
      <c r="B25" s="612"/>
      <c r="C25" s="60"/>
      <c r="D25" s="49"/>
      <c r="E25" s="49"/>
      <c r="F25" s="141"/>
      <c r="G25" s="141"/>
      <c r="H25" s="141"/>
      <c r="I25" s="117"/>
      <c r="J25" s="117"/>
      <c r="K25" s="117"/>
      <c r="L25" s="117"/>
      <c r="M25" s="117"/>
      <c r="N25" s="70"/>
      <c r="O25" s="68"/>
      <c r="P25" s="68"/>
      <c r="Q25" s="68"/>
      <c r="R25" s="68"/>
      <c r="S25" s="68"/>
      <c r="T25" s="68"/>
      <c r="U25" s="147"/>
      <c r="V25" s="147"/>
      <c r="W25" s="147"/>
      <c r="X25" s="147"/>
      <c r="Y25" s="148"/>
    </row>
    <row r="26" spans="2:25">
      <c r="B26" s="612"/>
      <c r="C26" s="59" t="s">
        <v>148</v>
      </c>
      <c r="D26" s="49"/>
      <c r="E26" s="49"/>
      <c r="F26" s="115" t="s">
        <v>149</v>
      </c>
      <c r="G26" s="115" t="s">
        <v>149</v>
      </c>
      <c r="H26" s="142"/>
      <c r="I26" s="117"/>
      <c r="J26" s="117"/>
      <c r="K26" s="117"/>
      <c r="L26" s="117"/>
      <c r="M26" s="117"/>
      <c r="N26" s="70">
        <v>4</v>
      </c>
      <c r="O26" s="68" t="s">
        <v>150</v>
      </c>
      <c r="P26" s="68"/>
      <c r="Q26" s="68"/>
      <c r="R26" s="68"/>
      <c r="S26" s="68"/>
      <c r="T26" s="68" t="s">
        <v>144</v>
      </c>
      <c r="U26" s="578"/>
      <c r="V26" s="578"/>
      <c r="W26" s="578"/>
      <c r="X26" s="578"/>
      <c r="Y26" s="579"/>
    </row>
    <row r="27" spans="2:25" ht="6" customHeight="1">
      <c r="B27" s="612"/>
      <c r="C27" s="60"/>
      <c r="D27" s="49"/>
      <c r="E27" s="49"/>
      <c r="F27" s="142"/>
      <c r="G27" s="142"/>
      <c r="H27" s="142"/>
      <c r="I27" s="117"/>
      <c r="J27" s="117"/>
      <c r="K27" s="117"/>
      <c r="L27" s="117"/>
      <c r="M27" s="117"/>
      <c r="N27" s="70"/>
      <c r="O27" s="68"/>
      <c r="P27" s="68"/>
      <c r="Q27" s="68"/>
      <c r="R27" s="68"/>
      <c r="S27" s="68"/>
      <c r="T27" s="68"/>
      <c r="U27" s="147"/>
      <c r="V27" s="147"/>
      <c r="W27" s="147"/>
      <c r="X27" s="147"/>
      <c r="Y27" s="148"/>
    </row>
    <row r="28" spans="2:25" ht="25.5" customHeight="1">
      <c r="B28" s="612"/>
      <c r="C28" s="60" t="s">
        <v>151</v>
      </c>
      <c r="D28" s="49"/>
      <c r="E28" s="49"/>
      <c r="F28" s="115">
        <f>DATA!BV363</f>
        <v>0</v>
      </c>
      <c r="G28" s="115">
        <f>DATA!BW363</f>
        <v>0</v>
      </c>
      <c r="H28" s="142"/>
      <c r="I28" s="580">
        <f>DATA!BS363</f>
        <v>0</v>
      </c>
      <c r="J28" s="580"/>
      <c r="K28" s="580"/>
      <c r="L28" s="580"/>
      <c r="M28" s="581"/>
      <c r="N28" s="70">
        <v>5</v>
      </c>
      <c r="O28" s="68" t="s">
        <v>152</v>
      </c>
      <c r="P28" s="68"/>
      <c r="Q28" s="68"/>
      <c r="R28" s="68"/>
      <c r="S28" s="68"/>
      <c r="T28" s="68" t="s">
        <v>144</v>
      </c>
      <c r="U28" s="576"/>
      <c r="V28" s="576"/>
      <c r="W28" s="576"/>
      <c r="X28" s="576"/>
      <c r="Y28" s="577"/>
    </row>
    <row r="29" spans="2:25" ht="6" customHeight="1">
      <c r="B29" s="612"/>
      <c r="C29" s="60"/>
      <c r="D29" s="49"/>
      <c r="E29" s="49"/>
      <c r="F29" s="142"/>
      <c r="G29" s="142"/>
      <c r="H29" s="142"/>
      <c r="I29" s="117"/>
      <c r="J29" s="117"/>
      <c r="K29" s="117"/>
      <c r="L29" s="117"/>
      <c r="M29" s="117"/>
      <c r="N29" s="70"/>
      <c r="O29" s="68"/>
      <c r="P29" s="68"/>
      <c r="Q29" s="68"/>
      <c r="R29" s="68"/>
      <c r="S29" s="68"/>
      <c r="T29" s="68"/>
      <c r="U29" s="147"/>
      <c r="V29" s="147"/>
      <c r="W29" s="147"/>
      <c r="X29" s="147"/>
      <c r="Y29" s="148"/>
    </row>
    <row r="30" spans="2:25" ht="15" customHeight="1">
      <c r="B30" s="612"/>
      <c r="C30" s="60" t="s">
        <v>337</v>
      </c>
      <c r="D30" s="49"/>
      <c r="E30" s="49"/>
      <c r="F30" s="115">
        <v>1</v>
      </c>
      <c r="G30" s="115">
        <v>8</v>
      </c>
      <c r="H30" s="142"/>
      <c r="I30" s="117"/>
      <c r="J30" s="117"/>
      <c r="K30" s="117"/>
      <c r="L30" s="117"/>
      <c r="M30" s="117"/>
      <c r="N30" s="70"/>
      <c r="O30" s="68"/>
      <c r="P30" s="68"/>
      <c r="Q30" s="68"/>
      <c r="R30" s="68"/>
      <c r="S30" s="68"/>
      <c r="T30" s="68"/>
      <c r="U30" s="147"/>
      <c r="V30" s="147"/>
      <c r="W30" s="147"/>
      <c r="X30" s="147"/>
      <c r="Y30" s="148"/>
    </row>
    <row r="31" spans="2:25" ht="6" customHeight="1">
      <c r="B31" s="612"/>
      <c r="C31" s="60"/>
      <c r="D31" s="49"/>
      <c r="E31" s="49"/>
      <c r="F31" s="142"/>
      <c r="G31" s="142"/>
      <c r="H31" s="142"/>
      <c r="I31" s="117"/>
      <c r="J31" s="117"/>
      <c r="K31" s="117"/>
      <c r="L31" s="117"/>
      <c r="M31" s="117"/>
      <c r="N31" s="70"/>
      <c r="O31" s="68"/>
      <c r="P31" s="68"/>
      <c r="Q31" s="68"/>
      <c r="R31" s="68"/>
      <c r="S31" s="68"/>
      <c r="T31" s="68"/>
      <c r="U31" s="147"/>
      <c r="V31" s="147"/>
      <c r="W31" s="147"/>
      <c r="X31" s="147"/>
      <c r="Y31" s="148"/>
    </row>
    <row r="32" spans="2:25">
      <c r="B32" s="612"/>
      <c r="C32" s="60" t="s">
        <v>153</v>
      </c>
      <c r="D32" s="49"/>
      <c r="E32" s="49"/>
      <c r="F32" s="115">
        <v>0</v>
      </c>
      <c r="G32" s="115">
        <v>1</v>
      </c>
      <c r="H32" s="115">
        <v>0</v>
      </c>
      <c r="I32" s="117" t="s">
        <v>154</v>
      </c>
      <c r="J32" s="117"/>
      <c r="K32" s="117"/>
      <c r="L32" s="117"/>
      <c r="M32" s="117"/>
      <c r="N32" s="70">
        <v>6</v>
      </c>
      <c r="O32" s="51" t="s">
        <v>155</v>
      </c>
      <c r="P32" s="68"/>
      <c r="Q32" s="68"/>
      <c r="R32" s="68"/>
      <c r="S32" s="68"/>
      <c r="T32" s="68" t="s">
        <v>144</v>
      </c>
      <c r="U32" s="582"/>
      <c r="V32" s="582"/>
      <c r="W32" s="582"/>
      <c r="X32" s="582"/>
      <c r="Y32" s="583"/>
    </row>
    <row r="33" spans="2:25" ht="14.25" customHeight="1">
      <c r="B33" s="612"/>
      <c r="C33" s="64"/>
      <c r="D33" s="53"/>
      <c r="E33" s="53"/>
      <c r="F33" s="143"/>
      <c r="G33" s="143"/>
      <c r="H33" s="143"/>
      <c r="I33" s="143"/>
      <c r="J33" s="143"/>
      <c r="K33" s="143"/>
      <c r="L33" s="143"/>
      <c r="M33" s="144"/>
      <c r="N33" s="70">
        <v>7</v>
      </c>
      <c r="O33" s="68" t="s">
        <v>156</v>
      </c>
      <c r="P33" s="68"/>
      <c r="Q33" s="68"/>
      <c r="R33" s="68"/>
      <c r="S33" s="68"/>
      <c r="T33" s="68" t="s">
        <v>144</v>
      </c>
      <c r="U33" s="576"/>
      <c r="V33" s="576"/>
      <c r="W33" s="576"/>
      <c r="X33" s="576"/>
      <c r="Y33" s="577"/>
    </row>
    <row r="34" spans="2:25" ht="14.25" customHeight="1">
      <c r="B34" s="612"/>
      <c r="C34" s="54"/>
      <c r="D34" s="49"/>
      <c r="E34" s="49"/>
      <c r="F34" s="68"/>
      <c r="G34" s="68"/>
      <c r="H34" s="68"/>
      <c r="I34" s="68"/>
      <c r="J34" s="68"/>
      <c r="K34" s="68"/>
      <c r="L34" s="68"/>
      <c r="M34" s="68"/>
      <c r="N34" s="70">
        <v>8</v>
      </c>
      <c r="O34" s="68" t="s">
        <v>157</v>
      </c>
      <c r="P34" s="68"/>
      <c r="Q34" s="68"/>
      <c r="R34" s="68"/>
      <c r="S34" s="68"/>
      <c r="T34" s="68" t="s">
        <v>144</v>
      </c>
      <c r="U34" s="576"/>
      <c r="V34" s="576"/>
      <c r="W34" s="576"/>
      <c r="X34" s="576"/>
      <c r="Y34" s="577"/>
    </row>
    <row r="35" spans="2:25">
      <c r="B35" s="612"/>
      <c r="C35" s="50" t="s">
        <v>158</v>
      </c>
      <c r="D35" s="49"/>
      <c r="E35" s="49"/>
      <c r="F35" s="68"/>
      <c r="G35" s="69" t="s">
        <v>159</v>
      </c>
      <c r="H35" s="61" t="s">
        <v>160</v>
      </c>
      <c r="I35" s="68"/>
      <c r="J35" s="68"/>
      <c r="K35" s="68"/>
      <c r="L35" s="69" t="s">
        <v>161</v>
      </c>
      <c r="M35" s="68"/>
      <c r="N35" s="70">
        <v>9</v>
      </c>
      <c r="O35" s="68" t="s">
        <v>162</v>
      </c>
      <c r="P35" s="68"/>
      <c r="Q35" s="68"/>
      <c r="R35" s="68"/>
      <c r="S35" s="68"/>
      <c r="T35" s="68" t="s">
        <v>144</v>
      </c>
      <c r="U35" s="576"/>
      <c r="V35" s="576"/>
      <c r="W35" s="576"/>
      <c r="X35" s="576"/>
      <c r="Y35" s="577"/>
    </row>
    <row r="36" spans="2:25">
      <c r="B36" s="612"/>
      <c r="C36" s="50" t="s">
        <v>163</v>
      </c>
      <c r="D36" s="49"/>
      <c r="E36" s="49"/>
      <c r="F36" s="68"/>
      <c r="G36" s="68"/>
      <c r="H36" s="68"/>
      <c r="I36" s="68"/>
      <c r="J36" s="68"/>
      <c r="K36" s="68"/>
      <c r="L36" s="68"/>
      <c r="M36" s="68"/>
      <c r="N36" s="70">
        <v>10</v>
      </c>
      <c r="O36" s="68" t="s">
        <v>164</v>
      </c>
      <c r="P36" s="68"/>
      <c r="Q36" s="68"/>
      <c r="R36" s="68"/>
      <c r="S36" s="68"/>
      <c r="T36" s="68" t="s">
        <v>144</v>
      </c>
      <c r="U36" s="576"/>
      <c r="V36" s="576"/>
      <c r="W36" s="576"/>
      <c r="X36" s="576"/>
      <c r="Y36" s="577"/>
    </row>
    <row r="37" spans="2:25">
      <c r="B37" s="612"/>
      <c r="C37" s="50" t="s">
        <v>165</v>
      </c>
      <c r="D37" s="49"/>
      <c r="E37" s="49"/>
      <c r="F37" s="68"/>
      <c r="G37" s="69">
        <v>2</v>
      </c>
      <c r="H37" s="69">
        <v>2</v>
      </c>
      <c r="I37" s="69">
        <v>0</v>
      </c>
      <c r="J37" s="69">
        <v>2</v>
      </c>
      <c r="K37" s="68"/>
      <c r="L37" s="68"/>
      <c r="M37" s="68"/>
      <c r="N37" s="70">
        <v>11</v>
      </c>
      <c r="O37" s="68" t="s">
        <v>166</v>
      </c>
      <c r="P37" s="68"/>
      <c r="Q37" s="68"/>
      <c r="R37" s="68"/>
      <c r="S37" s="68"/>
      <c r="T37" s="68" t="s">
        <v>144</v>
      </c>
      <c r="U37" s="576"/>
      <c r="V37" s="576"/>
      <c r="W37" s="576"/>
      <c r="X37" s="576"/>
      <c r="Y37" s="577"/>
    </row>
    <row r="38" spans="2:25">
      <c r="B38" s="612"/>
      <c r="C38" s="64"/>
      <c r="D38" s="53"/>
      <c r="E38" s="53"/>
      <c r="F38" s="71"/>
      <c r="G38" s="71"/>
      <c r="H38" s="71"/>
      <c r="I38" s="71"/>
      <c r="J38" s="71"/>
      <c r="K38" s="71"/>
      <c r="L38" s="71"/>
      <c r="M38" s="72"/>
      <c r="N38" s="70">
        <v>12</v>
      </c>
      <c r="O38" s="68" t="s">
        <v>167</v>
      </c>
      <c r="P38" s="68"/>
      <c r="Q38" s="68"/>
      <c r="R38" s="68"/>
      <c r="S38" s="68"/>
      <c r="T38" s="68" t="s">
        <v>144</v>
      </c>
      <c r="U38" s="584"/>
      <c r="V38" s="584"/>
      <c r="W38" s="584"/>
      <c r="X38" s="584"/>
      <c r="Y38" s="585"/>
    </row>
    <row r="39" spans="2:25">
      <c r="B39" s="612"/>
      <c r="C39" s="54"/>
      <c r="D39" s="49"/>
      <c r="E39" s="49"/>
      <c r="F39" s="68"/>
      <c r="G39" s="68"/>
      <c r="H39" s="68"/>
      <c r="I39" s="139"/>
      <c r="J39" s="139"/>
      <c r="K39" s="139"/>
      <c r="L39" s="139"/>
      <c r="M39" s="139"/>
      <c r="N39" s="70">
        <v>13</v>
      </c>
      <c r="O39" s="68" t="s">
        <v>168</v>
      </c>
      <c r="P39" s="68"/>
      <c r="Q39" s="68"/>
      <c r="R39" s="68"/>
      <c r="S39" s="68"/>
      <c r="T39" s="68" t="s">
        <v>144</v>
      </c>
      <c r="U39" s="576"/>
      <c r="V39" s="576"/>
      <c r="W39" s="576"/>
      <c r="X39" s="576"/>
      <c r="Y39" s="577"/>
    </row>
    <row r="40" spans="2:25">
      <c r="B40" s="612"/>
      <c r="C40" s="79" t="s">
        <v>169</v>
      </c>
      <c r="D40" s="49"/>
      <c r="E40" s="49"/>
      <c r="F40" s="68"/>
      <c r="G40" s="68"/>
      <c r="H40" s="68" t="s">
        <v>144</v>
      </c>
      <c r="I40" s="586">
        <f>Bill!N15+Bill!Q15+Bill!R15</f>
        <v>333205</v>
      </c>
      <c r="J40" s="586"/>
      <c r="K40" s="586"/>
      <c r="L40" s="586"/>
      <c r="M40" s="587"/>
      <c r="N40" s="68">
        <v>14</v>
      </c>
      <c r="O40" s="68" t="s">
        <v>170</v>
      </c>
      <c r="P40" s="68"/>
      <c r="Q40" s="68"/>
      <c r="R40" s="68"/>
      <c r="S40" s="68"/>
      <c r="T40" s="68" t="s">
        <v>144</v>
      </c>
      <c r="U40" s="576"/>
      <c r="V40" s="576"/>
      <c r="W40" s="576"/>
      <c r="X40" s="576"/>
      <c r="Y40" s="577"/>
    </row>
    <row r="41" spans="2:25">
      <c r="B41" s="612"/>
      <c r="C41" s="79" t="s">
        <v>171</v>
      </c>
      <c r="D41" s="49"/>
      <c r="E41" s="49"/>
      <c r="F41" s="68"/>
      <c r="G41" s="68"/>
      <c r="H41" s="68" t="s">
        <v>144</v>
      </c>
      <c r="I41" s="588"/>
      <c r="J41" s="588"/>
      <c r="K41" s="588"/>
      <c r="L41" s="588"/>
      <c r="M41" s="589"/>
      <c r="N41" s="68">
        <v>15</v>
      </c>
      <c r="O41" s="68" t="s">
        <v>172</v>
      </c>
      <c r="P41" s="68"/>
      <c r="Q41" s="68"/>
      <c r="R41" s="68"/>
      <c r="S41" s="68"/>
      <c r="T41" s="68" t="s">
        <v>144</v>
      </c>
      <c r="U41" s="576"/>
      <c r="V41" s="576"/>
      <c r="W41" s="576"/>
      <c r="X41" s="576"/>
      <c r="Y41" s="577"/>
    </row>
    <row r="42" spans="2:25">
      <c r="B42" s="612"/>
      <c r="C42" s="79" t="s">
        <v>173</v>
      </c>
      <c r="D42" s="49"/>
      <c r="E42" s="49"/>
      <c r="F42" s="68"/>
      <c r="G42" s="68"/>
      <c r="H42" s="68" t="s">
        <v>144</v>
      </c>
      <c r="I42" s="590">
        <f>Bill!O15</f>
        <v>112095</v>
      </c>
      <c r="J42" s="590"/>
      <c r="K42" s="590"/>
      <c r="L42" s="590"/>
      <c r="M42" s="591"/>
      <c r="N42" s="68">
        <v>16</v>
      </c>
      <c r="O42" s="68" t="s">
        <v>174</v>
      </c>
      <c r="P42" s="68"/>
      <c r="Q42" s="68"/>
      <c r="R42" s="68"/>
      <c r="S42" s="68"/>
      <c r="T42" s="68" t="s">
        <v>144</v>
      </c>
      <c r="U42" s="576"/>
      <c r="V42" s="576"/>
      <c r="W42" s="576"/>
      <c r="X42" s="576"/>
      <c r="Y42" s="577"/>
    </row>
    <row r="43" spans="2:25">
      <c r="B43" s="612"/>
      <c r="C43" s="79" t="s">
        <v>175</v>
      </c>
      <c r="D43" s="49"/>
      <c r="E43" s="49"/>
      <c r="F43" s="68"/>
      <c r="G43" s="68"/>
      <c r="H43" s="68" t="s">
        <v>144</v>
      </c>
      <c r="I43" s="586"/>
      <c r="J43" s="586"/>
      <c r="K43" s="586"/>
      <c r="L43" s="586"/>
      <c r="M43" s="587"/>
      <c r="N43" s="68">
        <v>17</v>
      </c>
      <c r="O43" s="68" t="s">
        <v>176</v>
      </c>
      <c r="P43" s="68"/>
      <c r="Q43" s="68"/>
      <c r="R43" s="68"/>
      <c r="S43" s="68"/>
      <c r="T43" s="68" t="s">
        <v>144</v>
      </c>
      <c r="U43" s="576"/>
      <c r="V43" s="576"/>
      <c r="W43" s="576"/>
      <c r="X43" s="576"/>
      <c r="Y43" s="577"/>
    </row>
    <row r="44" spans="2:25">
      <c r="B44" s="612"/>
      <c r="C44" s="79" t="s">
        <v>177</v>
      </c>
      <c r="D44" s="49"/>
      <c r="E44" s="49"/>
      <c r="F44" s="68"/>
      <c r="G44" s="68"/>
      <c r="H44" s="68" t="s">
        <v>144</v>
      </c>
      <c r="I44" s="588">
        <f>Bill!P15</f>
        <v>33292</v>
      </c>
      <c r="J44" s="588"/>
      <c r="K44" s="588"/>
      <c r="L44" s="588"/>
      <c r="M44" s="589"/>
      <c r="N44" s="68">
        <v>18</v>
      </c>
      <c r="O44" s="68" t="s">
        <v>178</v>
      </c>
      <c r="P44" s="68"/>
      <c r="Q44" s="68"/>
      <c r="R44" s="68"/>
      <c r="S44" s="68"/>
      <c r="T44" s="68" t="s">
        <v>144</v>
      </c>
      <c r="U44" s="576"/>
      <c r="V44" s="576"/>
      <c r="W44" s="576"/>
      <c r="X44" s="576"/>
      <c r="Y44" s="577"/>
    </row>
    <row r="45" spans="2:25">
      <c r="B45" s="612"/>
      <c r="C45" s="54"/>
      <c r="D45" s="49"/>
      <c r="E45" s="49"/>
      <c r="F45" s="68"/>
      <c r="G45" s="68"/>
      <c r="H45" s="68" t="s">
        <v>144</v>
      </c>
      <c r="I45" s="584"/>
      <c r="J45" s="584"/>
      <c r="K45" s="584"/>
      <c r="L45" s="584"/>
      <c r="M45" s="592"/>
      <c r="N45" s="68">
        <v>19</v>
      </c>
      <c r="O45" s="68" t="s">
        <v>179</v>
      </c>
      <c r="P45" s="68"/>
      <c r="Q45" s="68"/>
      <c r="R45" s="68"/>
      <c r="S45" s="68"/>
      <c r="T45" s="68" t="s">
        <v>144</v>
      </c>
      <c r="U45" s="576"/>
      <c r="V45" s="576"/>
      <c r="W45" s="576"/>
      <c r="X45" s="576"/>
      <c r="Y45" s="577"/>
    </row>
    <row r="46" spans="2:25">
      <c r="B46" s="612"/>
      <c r="C46" s="54"/>
      <c r="D46" s="49"/>
      <c r="E46" s="49"/>
      <c r="F46" s="68"/>
      <c r="G46" s="68"/>
      <c r="H46" s="68" t="s">
        <v>144</v>
      </c>
      <c r="I46" s="584"/>
      <c r="J46" s="584"/>
      <c r="K46" s="584"/>
      <c r="L46" s="584"/>
      <c r="M46" s="592"/>
      <c r="N46" s="68">
        <v>20</v>
      </c>
      <c r="O46" s="68" t="s">
        <v>274</v>
      </c>
      <c r="P46" s="68"/>
      <c r="Q46" s="68"/>
      <c r="R46" s="68"/>
      <c r="S46" s="68"/>
      <c r="T46" s="68" t="s">
        <v>144</v>
      </c>
      <c r="U46" s="578"/>
      <c r="V46" s="578"/>
      <c r="W46" s="578"/>
      <c r="X46" s="578"/>
      <c r="Y46" s="579"/>
    </row>
    <row r="47" spans="2:25">
      <c r="B47" s="612"/>
      <c r="C47" s="54"/>
      <c r="D47" s="49"/>
      <c r="E47" s="65" t="e">
        <v>#REF!</v>
      </c>
      <c r="F47" s="68"/>
      <c r="G47" s="68"/>
      <c r="H47" s="68" t="s">
        <v>144</v>
      </c>
      <c r="I47" s="593"/>
      <c r="J47" s="593"/>
      <c r="K47" s="593"/>
      <c r="L47" s="593"/>
      <c r="M47" s="594"/>
      <c r="N47" s="68">
        <v>21</v>
      </c>
      <c r="O47" s="68" t="s">
        <v>276</v>
      </c>
      <c r="P47" s="68"/>
      <c r="Q47" s="68"/>
      <c r="R47" s="68"/>
      <c r="S47" s="68"/>
      <c r="T47" s="68" t="s">
        <v>144</v>
      </c>
      <c r="U47" s="578"/>
      <c r="V47" s="578"/>
      <c r="W47" s="578"/>
      <c r="X47" s="578"/>
      <c r="Y47" s="579"/>
    </row>
    <row r="48" spans="2:25">
      <c r="B48" s="612"/>
      <c r="C48" s="54"/>
      <c r="D48" s="49"/>
      <c r="E48" s="49"/>
      <c r="F48" s="68"/>
      <c r="G48" s="68"/>
      <c r="H48" s="68" t="s">
        <v>144</v>
      </c>
      <c r="I48" s="584"/>
      <c r="J48" s="584"/>
      <c r="K48" s="584"/>
      <c r="L48" s="584"/>
      <c r="M48" s="592"/>
      <c r="N48" s="73" t="s">
        <v>180</v>
      </c>
      <c r="O48" s="73"/>
      <c r="P48" s="73"/>
      <c r="Q48" s="73"/>
      <c r="R48" s="73"/>
      <c r="S48" s="73"/>
      <c r="T48" s="73" t="s">
        <v>144</v>
      </c>
      <c r="U48" s="603">
        <f>SUM(U20:U47)</f>
        <v>0</v>
      </c>
      <c r="V48" s="603"/>
      <c r="W48" s="603"/>
      <c r="X48" s="603"/>
      <c r="Y48" s="604"/>
    </row>
    <row r="49" spans="2:25">
      <c r="B49" s="612"/>
      <c r="C49" s="80" t="s">
        <v>181</v>
      </c>
      <c r="D49" s="49"/>
      <c r="E49" s="49"/>
      <c r="F49" s="68"/>
      <c r="G49" s="68"/>
      <c r="H49" s="68" t="s">
        <v>144</v>
      </c>
      <c r="I49" s="590">
        <f>SUM(I40:I44)</f>
        <v>478592</v>
      </c>
      <c r="J49" s="590"/>
      <c r="K49" s="590"/>
      <c r="L49" s="590"/>
      <c r="M49" s="591"/>
      <c r="N49" s="61" t="s">
        <v>182</v>
      </c>
      <c r="O49" s="68"/>
      <c r="P49" s="68"/>
      <c r="Q49" s="68"/>
      <c r="R49" s="68"/>
      <c r="S49" s="68"/>
      <c r="T49" s="74" t="s">
        <v>144</v>
      </c>
      <c r="U49" s="75"/>
      <c r="V49" s="75"/>
      <c r="W49" s="75"/>
      <c r="X49" s="75"/>
      <c r="Y49" s="76"/>
    </row>
    <row r="50" spans="2:25">
      <c r="B50" s="612"/>
      <c r="C50" s="80" t="s">
        <v>183</v>
      </c>
      <c r="D50" s="49"/>
      <c r="E50" s="49"/>
      <c r="F50" s="68"/>
      <c r="G50" s="68"/>
      <c r="H50" s="68" t="s">
        <v>144</v>
      </c>
      <c r="I50" s="590">
        <f>U48</f>
        <v>0</v>
      </c>
      <c r="J50" s="590"/>
      <c r="K50" s="590"/>
      <c r="L50" s="590"/>
      <c r="M50" s="591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77"/>
    </row>
    <row r="51" spans="2:25">
      <c r="B51" s="612"/>
      <c r="C51" s="80" t="s">
        <v>184</v>
      </c>
      <c r="D51" s="49"/>
      <c r="E51" s="49"/>
      <c r="F51" s="68"/>
      <c r="G51" s="68"/>
      <c r="H51" s="68" t="s">
        <v>144</v>
      </c>
      <c r="I51" s="586">
        <f>I49-I50</f>
        <v>478592</v>
      </c>
      <c r="J51" s="586"/>
      <c r="K51" s="586"/>
      <c r="L51" s="586"/>
      <c r="M51" s="587"/>
      <c r="N51" s="68"/>
      <c r="O51" s="68"/>
      <c r="P51" s="78"/>
      <c r="Q51" s="68"/>
      <c r="R51" s="68"/>
      <c r="S51" s="68"/>
      <c r="T51" s="68"/>
      <c r="U51" s="68"/>
      <c r="V51" s="68"/>
      <c r="W51" s="68"/>
      <c r="X51" s="68"/>
      <c r="Y51" s="77"/>
    </row>
    <row r="52" spans="2:25">
      <c r="B52" s="612"/>
      <c r="C52" s="80" t="s">
        <v>185</v>
      </c>
      <c r="D52" s="49"/>
      <c r="E52" s="49"/>
      <c r="F52" s="68"/>
      <c r="G52" s="68"/>
      <c r="H52" s="68"/>
      <c r="I52" s="145"/>
      <c r="J52" s="145"/>
      <c r="K52" s="145"/>
      <c r="L52" s="145"/>
      <c r="M52" s="146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77"/>
    </row>
    <row r="53" spans="2:25">
      <c r="B53" s="612"/>
      <c r="C53" s="605" t="str">
        <f>DATA!CA331</f>
        <v xml:space="preserve">Four Lakhs Seventy Eight Thousands Five Hundred and Ninty Two   Rupees only </v>
      </c>
      <c r="D53" s="606"/>
      <c r="E53" s="606"/>
      <c r="F53" s="606"/>
      <c r="G53" s="606"/>
      <c r="H53" s="606"/>
      <c r="I53" s="606"/>
      <c r="J53" s="606"/>
      <c r="K53" s="606"/>
      <c r="L53" s="606"/>
      <c r="M53" s="607"/>
      <c r="N53" s="66"/>
      <c r="O53" s="66"/>
      <c r="P53" s="66"/>
      <c r="Q53" s="66"/>
      <c r="R53" s="66"/>
      <c r="S53" s="62"/>
      <c r="T53" s="62"/>
      <c r="U53" s="62"/>
      <c r="V53" s="62"/>
      <c r="W53" s="62"/>
      <c r="X53" s="62"/>
      <c r="Y53" s="63"/>
    </row>
    <row r="54" spans="2:25">
      <c r="B54" s="612"/>
      <c r="C54" s="608"/>
      <c r="D54" s="609"/>
      <c r="E54" s="609"/>
      <c r="F54" s="609"/>
      <c r="G54" s="609"/>
      <c r="H54" s="609"/>
      <c r="I54" s="609"/>
      <c r="J54" s="609"/>
      <c r="K54" s="609"/>
      <c r="L54" s="609"/>
      <c r="M54" s="610"/>
      <c r="N54" s="52"/>
      <c r="O54" s="53"/>
      <c r="P54" s="53"/>
      <c r="Q54" s="53"/>
      <c r="R54" s="53"/>
      <c r="S54" s="53"/>
      <c r="T54" s="611" t="s">
        <v>186</v>
      </c>
      <c r="U54" s="611"/>
      <c r="V54" s="611"/>
      <c r="W54" s="611"/>
      <c r="X54" s="611"/>
      <c r="Y54" s="67"/>
    </row>
    <row r="55" spans="2:25">
      <c r="B55" s="612"/>
      <c r="C55" s="595" t="s">
        <v>187</v>
      </c>
      <c r="D55" s="596"/>
      <c r="E55" s="596"/>
      <c r="F55" s="596"/>
      <c r="G55" s="596"/>
      <c r="H55" s="596"/>
      <c r="I55" s="596"/>
      <c r="J55" s="596"/>
      <c r="K55" s="596"/>
      <c r="L55" s="596"/>
      <c r="M55" s="596"/>
      <c r="N55" s="596"/>
      <c r="O55" s="596"/>
      <c r="P55" s="596"/>
      <c r="Q55" s="596"/>
      <c r="R55" s="596"/>
      <c r="S55" s="596"/>
      <c r="T55" s="596"/>
      <c r="U55" s="596"/>
      <c r="V55" s="596"/>
      <c r="W55" s="596"/>
      <c r="X55" s="596"/>
      <c r="Y55" s="597"/>
    </row>
    <row r="56" spans="2:25">
      <c r="B56" s="612"/>
      <c r="C56" s="80" t="s">
        <v>188</v>
      </c>
      <c r="D56" s="68" t="s">
        <v>189</v>
      </c>
      <c r="E56" s="68"/>
      <c r="F56" s="68"/>
      <c r="G56" s="68"/>
      <c r="H56" s="68"/>
      <c r="I56" s="68" t="s">
        <v>273</v>
      </c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77"/>
    </row>
    <row r="57" spans="2:25">
      <c r="B57" s="612"/>
      <c r="C57" s="81" t="s">
        <v>190</v>
      </c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77"/>
    </row>
    <row r="58" spans="2:25">
      <c r="B58" s="612"/>
      <c r="C58" s="598" t="s">
        <v>191</v>
      </c>
      <c r="D58" s="599"/>
      <c r="E58" s="599"/>
      <c r="F58" s="599"/>
      <c r="G58" s="599"/>
      <c r="H58" s="599"/>
      <c r="I58" s="599"/>
      <c r="J58" s="599"/>
      <c r="K58" s="599"/>
      <c r="L58" s="599"/>
      <c r="M58" s="599"/>
      <c r="N58" s="599"/>
      <c r="O58" s="599"/>
      <c r="P58" s="599"/>
      <c r="Q58" s="599"/>
      <c r="R58" s="599"/>
      <c r="S58" s="599"/>
      <c r="T58" s="599"/>
      <c r="U58" s="599"/>
      <c r="V58" s="599"/>
      <c r="W58" s="599"/>
      <c r="X58" s="599"/>
      <c r="Y58" s="600"/>
    </row>
    <row r="59" spans="2:25">
      <c r="B59" s="601">
        <f>I51+1</f>
        <v>478593</v>
      </c>
      <c r="C59" s="81" t="s">
        <v>192</v>
      </c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77"/>
    </row>
    <row r="60" spans="2:25" ht="5.25" customHeight="1">
      <c r="B60" s="602"/>
      <c r="C60" s="80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77"/>
    </row>
    <row r="61" spans="2:25">
      <c r="B61" s="602"/>
      <c r="C61" s="80"/>
      <c r="D61" s="68"/>
      <c r="E61" s="68"/>
      <c r="F61" s="61" t="s">
        <v>193</v>
      </c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77"/>
    </row>
    <row r="62" spans="2:25">
      <c r="B62" s="602"/>
      <c r="C62" s="80"/>
      <c r="D62" s="68"/>
      <c r="E62" s="68"/>
      <c r="F62" s="61" t="s">
        <v>194</v>
      </c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77"/>
    </row>
    <row r="63" spans="2:25" ht="12.75" customHeight="1">
      <c r="B63" s="602"/>
      <c r="C63" s="80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77"/>
    </row>
    <row r="64" spans="2:25" ht="20.25" thickBot="1">
      <c r="B64" s="151" t="s">
        <v>195</v>
      </c>
      <c r="C64" s="82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 t="s">
        <v>196</v>
      </c>
      <c r="P64" s="84"/>
      <c r="Q64" s="83"/>
      <c r="R64" s="83"/>
      <c r="S64" s="83"/>
      <c r="T64" s="83"/>
      <c r="U64" s="83"/>
      <c r="V64" s="83"/>
      <c r="W64" s="83"/>
      <c r="X64" s="83"/>
      <c r="Y64" s="85"/>
    </row>
    <row r="65" spans="12:16" s="94" customFormat="1"/>
    <row r="66" spans="12:16" s="94" customFormat="1"/>
    <row r="67" spans="12:16" s="94" customFormat="1"/>
    <row r="68" spans="12:16" s="94" customFormat="1"/>
    <row r="69" spans="12:16" s="94" customFormat="1"/>
    <row r="70" spans="12:16" s="94" customFormat="1">
      <c r="L70" s="93"/>
      <c r="M70" s="93"/>
      <c r="N70" s="93"/>
      <c r="O70" s="93"/>
      <c r="P70" s="93"/>
    </row>
    <row r="71" spans="12:16" s="94" customFormat="1"/>
    <row r="72" spans="12:16" s="94" customFormat="1"/>
    <row r="73" spans="12:16" s="94" customFormat="1"/>
    <row r="74" spans="12:16" s="94" customFormat="1"/>
    <row r="75" spans="12:16" s="94" customFormat="1"/>
    <row r="76" spans="12:16" s="94" customFormat="1"/>
    <row r="77" spans="12:16" s="94" customFormat="1"/>
    <row r="78" spans="12:16" s="94" customFormat="1"/>
    <row r="79" spans="12:16" s="94" customFormat="1"/>
    <row r="80" spans="12:16" s="94" customFormat="1"/>
    <row r="81" s="94" customFormat="1"/>
    <row r="82" s="94" customFormat="1"/>
    <row r="83" s="94" customFormat="1"/>
    <row r="84" s="94" customFormat="1"/>
    <row r="85" s="94" customFormat="1"/>
    <row r="86" s="94" customFormat="1"/>
    <row r="87" s="94" customFormat="1"/>
    <row r="88" s="94" customFormat="1"/>
    <row r="89" s="94" customFormat="1"/>
    <row r="90" s="94" customFormat="1"/>
    <row r="91" s="94" customFormat="1"/>
    <row r="92" s="94" customFormat="1"/>
    <row r="93" s="94" customFormat="1"/>
    <row r="94" s="94" customFormat="1"/>
    <row r="95" s="94" customFormat="1"/>
    <row r="96" s="94" customFormat="1"/>
    <row r="97" s="94" customFormat="1"/>
    <row r="98" s="94" customFormat="1"/>
    <row r="99" s="94" customFormat="1"/>
    <row r="100" s="94" customFormat="1"/>
    <row r="101" s="94" customFormat="1"/>
    <row r="102" s="94" customFormat="1"/>
    <row r="103" s="94" customFormat="1"/>
    <row r="104" s="94" customFormat="1"/>
    <row r="105" s="94" customFormat="1"/>
    <row r="106" s="94" customFormat="1"/>
    <row r="107" s="94" customFormat="1"/>
    <row r="108" s="94" customFormat="1"/>
    <row r="109" s="94" customFormat="1"/>
    <row r="110" s="94" customFormat="1"/>
    <row r="111" s="94" customFormat="1"/>
    <row r="112" s="94" customFormat="1"/>
    <row r="113" s="94" customFormat="1"/>
    <row r="114" s="94" customFormat="1"/>
    <row r="115" s="94" customFormat="1"/>
    <row r="116" s="94" customFormat="1"/>
    <row r="117" s="94" customFormat="1"/>
    <row r="118" s="94" customFormat="1"/>
    <row r="119" s="94" customFormat="1"/>
    <row r="120" s="94" customFormat="1"/>
    <row r="121" s="94" customFormat="1"/>
    <row r="122" s="94" customFormat="1"/>
    <row r="123" s="94" customFormat="1"/>
    <row r="124" s="94" customFormat="1"/>
    <row r="125" s="94" customFormat="1"/>
    <row r="126" s="94" customFormat="1"/>
    <row r="127" s="94" customFormat="1"/>
    <row r="128" s="94" customFormat="1"/>
    <row r="129" s="94" customFormat="1"/>
    <row r="130" s="94" customFormat="1"/>
    <row r="131" s="94" customFormat="1"/>
    <row r="132" s="94" customFormat="1"/>
    <row r="133" s="94" customFormat="1"/>
    <row r="134" s="94" customFormat="1"/>
    <row r="135" s="94" customFormat="1"/>
    <row r="136" s="94" customFormat="1"/>
    <row r="137" s="94" customFormat="1"/>
    <row r="138" s="94" customFormat="1"/>
    <row r="139" s="94" customFormat="1"/>
    <row r="140" s="94" customFormat="1"/>
    <row r="141" s="94" customFormat="1"/>
    <row r="142" s="94" customFormat="1"/>
    <row r="143" s="94" customFormat="1"/>
    <row r="144" s="94" customFormat="1"/>
    <row r="145" s="94" customFormat="1"/>
    <row r="146" s="94" customFormat="1"/>
    <row r="147" s="94" customFormat="1"/>
    <row r="148" s="94" customFormat="1"/>
    <row r="149" s="94" customFormat="1"/>
    <row r="150" s="94" customFormat="1"/>
    <row r="151" s="94" customFormat="1"/>
    <row r="152" s="94" customFormat="1"/>
    <row r="153" s="94" customFormat="1"/>
    <row r="154" s="94" customFormat="1"/>
    <row r="155" s="94" customFormat="1"/>
    <row r="156" s="94" customFormat="1"/>
    <row r="157" s="94" customFormat="1"/>
    <row r="158" s="94" customFormat="1"/>
    <row r="159" s="94" customFormat="1"/>
    <row r="160" s="94" customFormat="1"/>
    <row r="161" s="94" customFormat="1"/>
    <row r="162" s="94" customFormat="1"/>
    <row r="163" s="94" customFormat="1"/>
    <row r="164" s="94" customFormat="1"/>
    <row r="165" s="94" customFormat="1"/>
    <row r="166" s="94" customFormat="1"/>
    <row r="167" s="94" customFormat="1"/>
    <row r="168" s="94" customFormat="1"/>
    <row r="169" s="94" customFormat="1"/>
    <row r="170" s="94" customFormat="1"/>
    <row r="171" s="94" customFormat="1"/>
    <row r="172" s="94" customFormat="1"/>
    <row r="173" s="94" customFormat="1"/>
    <row r="174" s="94" customFormat="1"/>
    <row r="175" s="94" customFormat="1"/>
    <row r="176" s="94" customFormat="1"/>
    <row r="177" s="94" customFormat="1"/>
    <row r="178" s="94" customFormat="1"/>
    <row r="179" s="94" customFormat="1"/>
    <row r="180" s="94" customFormat="1"/>
    <row r="181" s="94" customFormat="1"/>
    <row r="182" s="94" customFormat="1"/>
    <row r="183" s="94" customFormat="1"/>
    <row r="184" s="94" customFormat="1"/>
    <row r="185" s="94" customFormat="1"/>
    <row r="186" s="94" customFormat="1"/>
    <row r="187" s="94" customFormat="1"/>
    <row r="188" s="94" customFormat="1"/>
    <row r="189" s="94" customFormat="1"/>
    <row r="190" s="94" customFormat="1"/>
    <row r="191" s="94" customFormat="1"/>
    <row r="192" s="94" customFormat="1"/>
    <row r="193" s="94" customFormat="1"/>
    <row r="194" s="94" customFormat="1"/>
    <row r="195" s="94" customFormat="1"/>
    <row r="196" s="94" customFormat="1"/>
    <row r="197" s="94" customFormat="1"/>
    <row r="198" s="94" customFormat="1"/>
    <row r="199" s="94" customFormat="1"/>
    <row r="200" s="94" customFormat="1"/>
    <row r="201" s="94" customFormat="1"/>
    <row r="202" s="94" customFormat="1"/>
    <row r="203" s="94" customFormat="1"/>
    <row r="204" s="94" customFormat="1"/>
    <row r="205" s="94" customFormat="1"/>
    <row r="206" s="94" customFormat="1"/>
    <row r="207" s="94" customFormat="1"/>
    <row r="208" s="94" customFormat="1"/>
    <row r="209" s="94" customFormat="1"/>
    <row r="210" s="94" customFormat="1"/>
    <row r="211" s="94" customFormat="1"/>
    <row r="212" s="94" customFormat="1"/>
    <row r="213" s="94" customFormat="1"/>
    <row r="214" s="94" customFormat="1"/>
    <row r="215" s="94" customFormat="1"/>
    <row r="216" s="94" customFormat="1"/>
    <row r="217" s="94" customFormat="1"/>
    <row r="218" s="94" customFormat="1"/>
    <row r="219" s="94" customFormat="1"/>
    <row r="220" s="94" customFormat="1"/>
    <row r="221" s="94" customFormat="1"/>
    <row r="222" s="94" customFormat="1"/>
    <row r="223" s="94" customFormat="1"/>
    <row r="224" s="94" customFormat="1"/>
    <row r="225" s="94" customFormat="1"/>
    <row r="226" s="94" customFormat="1"/>
    <row r="227" s="94" customFormat="1"/>
    <row r="228" s="94" customFormat="1"/>
    <row r="229" s="94" customFormat="1"/>
    <row r="230" s="94" customFormat="1"/>
    <row r="231" s="94" customFormat="1"/>
    <row r="232" s="94" customFormat="1"/>
    <row r="233" s="94" customFormat="1"/>
    <row r="234" s="94" customFormat="1"/>
    <row r="235" s="94" customFormat="1"/>
    <row r="236" s="94" customFormat="1"/>
    <row r="237" s="94" customFormat="1"/>
    <row r="238" s="94" customFormat="1"/>
    <row r="239" s="94" customFormat="1"/>
    <row r="240" s="94" customFormat="1"/>
    <row r="241" s="94" customFormat="1"/>
    <row r="242" s="94" customFormat="1"/>
    <row r="243" s="94" customFormat="1"/>
    <row r="244" s="94" customFormat="1"/>
    <row r="245" s="94" customFormat="1"/>
    <row r="246" s="94" customFormat="1"/>
    <row r="247" s="94" customFormat="1"/>
    <row r="248" s="94" customFormat="1"/>
    <row r="249" s="94" customFormat="1"/>
    <row r="250" s="94" customFormat="1"/>
    <row r="251" s="94" customFormat="1"/>
    <row r="252" s="94" customFormat="1"/>
    <row r="253" s="94" customFormat="1"/>
    <row r="254" s="94" customFormat="1"/>
    <row r="255" s="94" customFormat="1"/>
    <row r="256" s="94" customFormat="1"/>
    <row r="257" s="94" customFormat="1"/>
    <row r="258" s="94" customFormat="1"/>
    <row r="259" s="94" customFormat="1"/>
    <row r="260" s="94" customFormat="1"/>
    <row r="261" s="94" customFormat="1"/>
    <row r="262" s="94" customFormat="1"/>
    <row r="263" s="94" customFormat="1"/>
    <row r="264" s="94" customFormat="1"/>
    <row r="265" s="94" customFormat="1"/>
    <row r="266" s="94" customFormat="1"/>
    <row r="267" s="94" customFormat="1"/>
    <row r="268" s="94" customFormat="1"/>
    <row r="269" s="94" customFormat="1"/>
    <row r="270" s="94" customFormat="1"/>
    <row r="271" s="94" customFormat="1"/>
    <row r="272" s="94" customFormat="1"/>
    <row r="273" s="94" customFormat="1"/>
    <row r="274" s="94" customFormat="1"/>
    <row r="275" s="94" customFormat="1"/>
    <row r="276" s="94" customFormat="1"/>
    <row r="277" s="94" customFormat="1"/>
    <row r="278" s="94" customFormat="1"/>
    <row r="279" s="94" customFormat="1"/>
    <row r="280" s="94" customFormat="1"/>
    <row r="281" s="94" customFormat="1"/>
    <row r="282" s="94" customFormat="1"/>
    <row r="283" s="94" customFormat="1"/>
    <row r="284" s="94" customFormat="1"/>
    <row r="285" s="94" customFormat="1"/>
    <row r="286" s="94" customFormat="1"/>
    <row r="287" s="94" customFormat="1"/>
    <row r="288" s="94" customFormat="1"/>
    <row r="289" s="94" customFormat="1"/>
    <row r="290" s="94" customFormat="1"/>
    <row r="291" s="94" customFormat="1"/>
    <row r="292" s="94" customFormat="1"/>
    <row r="293" s="94" customFormat="1"/>
    <row r="294" s="94" customFormat="1"/>
    <row r="295" s="94" customFormat="1"/>
    <row r="296" s="94" customFormat="1"/>
    <row r="297" s="94" customFormat="1"/>
    <row r="298" s="94" customFormat="1"/>
    <row r="299" s="94" customFormat="1"/>
    <row r="300" s="94" customFormat="1"/>
    <row r="301" s="94" customFormat="1"/>
    <row r="302" s="94" customFormat="1"/>
    <row r="303" s="94" customFormat="1"/>
    <row r="304" s="94" customFormat="1"/>
    <row r="305" s="94" customFormat="1"/>
    <row r="306" s="94" customFormat="1"/>
    <row r="307" s="94" customFormat="1"/>
    <row r="308" s="94" customFormat="1"/>
    <row r="309" s="94" customFormat="1"/>
    <row r="310" s="94" customFormat="1"/>
    <row r="311" s="94" customFormat="1"/>
    <row r="312" s="94" customFormat="1"/>
    <row r="313" s="94" customFormat="1"/>
    <row r="314" s="94" customFormat="1"/>
    <row r="315" s="94" customFormat="1"/>
    <row r="316" s="94" customFormat="1"/>
    <row r="317" s="94" customFormat="1"/>
    <row r="318" s="94" customFormat="1"/>
    <row r="319" s="94" customFormat="1"/>
    <row r="320" s="94" customFormat="1"/>
    <row r="321" s="94" customFormat="1"/>
    <row r="322" s="94" customFormat="1"/>
    <row r="323" s="94" customFormat="1"/>
    <row r="324" s="94" customFormat="1"/>
    <row r="325" s="94" customFormat="1"/>
    <row r="326" s="94" customFormat="1"/>
    <row r="327" s="94" customFormat="1"/>
    <row r="328" s="94" customFormat="1"/>
    <row r="329" s="94" customFormat="1"/>
    <row r="330" s="94" customFormat="1"/>
    <row r="331" s="94" customFormat="1"/>
    <row r="332" s="94" customFormat="1"/>
    <row r="333" s="94" customFormat="1"/>
    <row r="334" s="94" customFormat="1"/>
    <row r="335" s="94" customFormat="1"/>
    <row r="336" s="94" customFormat="1"/>
    <row r="337" s="94" customFormat="1"/>
    <row r="338" s="94" customFormat="1"/>
    <row r="339" s="94" customFormat="1"/>
    <row r="340" s="94" customFormat="1"/>
    <row r="341" s="94" customFormat="1"/>
    <row r="342" s="94" customFormat="1"/>
    <row r="343" s="94" customFormat="1"/>
    <row r="344" s="94" customFormat="1"/>
    <row r="345" s="94" customFormat="1"/>
    <row r="346" s="94" customFormat="1"/>
    <row r="347" s="94" customFormat="1"/>
    <row r="348" s="94" customFormat="1"/>
    <row r="349" s="94" customFormat="1"/>
    <row r="350" s="94" customFormat="1"/>
    <row r="351" s="94" customFormat="1"/>
    <row r="352" s="94" customFormat="1"/>
    <row r="353" s="94" customFormat="1"/>
    <row r="354" s="94" customFormat="1"/>
    <row r="355" s="94" customFormat="1"/>
    <row r="356" s="94" customFormat="1"/>
    <row r="357" s="94" customFormat="1"/>
    <row r="358" s="94" customFormat="1"/>
    <row r="359" s="94" customFormat="1"/>
    <row r="360" s="94" customFormat="1"/>
    <row r="361" s="94" customFormat="1"/>
    <row r="362" s="94" customFormat="1"/>
    <row r="363" s="94" customFormat="1"/>
    <row r="364" s="94" customFormat="1"/>
    <row r="365" s="94" customFormat="1"/>
    <row r="366" s="94" customFormat="1"/>
    <row r="367" s="94" customFormat="1"/>
    <row r="368" s="94" customFormat="1"/>
    <row r="369" s="94" customFormat="1"/>
    <row r="370" s="94" customFormat="1"/>
    <row r="371" s="94" customFormat="1"/>
    <row r="372" s="94" customFormat="1"/>
    <row r="373" s="94" customFormat="1"/>
    <row r="374" s="94" customFormat="1"/>
    <row r="375" s="94" customFormat="1"/>
    <row r="376" s="94" customFormat="1"/>
    <row r="377" s="94" customFormat="1"/>
    <row r="378" s="94" customFormat="1"/>
    <row r="379" s="94" customFormat="1"/>
    <row r="380" s="94" customFormat="1"/>
    <row r="381" s="94" customFormat="1"/>
    <row r="382" s="94" customFormat="1"/>
    <row r="383" s="94" customFormat="1"/>
    <row r="384" s="94" customFormat="1"/>
    <row r="385" s="94" customFormat="1"/>
    <row r="386" s="94" customFormat="1"/>
    <row r="387" s="94" customFormat="1"/>
    <row r="388" s="94" customFormat="1"/>
    <row r="389" s="94" customFormat="1"/>
    <row r="390" s="94" customFormat="1"/>
    <row r="391" s="94" customFormat="1"/>
    <row r="392" s="94" customFormat="1"/>
    <row r="393" s="94" customFormat="1"/>
    <row r="394" s="94" customFormat="1"/>
    <row r="395" s="94" customFormat="1"/>
    <row r="396" s="94" customFormat="1"/>
    <row r="397" s="94" customFormat="1"/>
    <row r="398" s="94" customFormat="1"/>
    <row r="399" s="94" customFormat="1"/>
    <row r="400" s="94" customFormat="1"/>
    <row r="401" s="94" customFormat="1"/>
    <row r="402" s="94" customFormat="1"/>
    <row r="403" s="94" customFormat="1"/>
    <row r="404" s="94" customFormat="1"/>
    <row r="405" s="94" customFormat="1"/>
    <row r="406" s="94" customFormat="1"/>
    <row r="407" s="94" customFormat="1"/>
    <row r="408" s="94" customFormat="1"/>
    <row r="409" s="94" customFormat="1"/>
    <row r="410" s="94" customFormat="1"/>
    <row r="411" s="94" customFormat="1"/>
    <row r="412" s="94" customFormat="1"/>
    <row r="413" s="94" customFormat="1"/>
    <row r="414" s="94" customFormat="1"/>
    <row r="415" s="94" customFormat="1"/>
    <row r="416" s="94" customFormat="1"/>
    <row r="417" s="94" customFormat="1"/>
    <row r="418" s="94" customFormat="1"/>
    <row r="419" s="94" customFormat="1"/>
    <row r="420" s="94" customFormat="1"/>
    <row r="421" s="94" customFormat="1"/>
    <row r="422" s="94" customFormat="1"/>
    <row r="423" s="94" customFormat="1"/>
    <row r="424" s="94" customFormat="1"/>
    <row r="425" s="94" customFormat="1"/>
    <row r="426" s="94" customFormat="1"/>
    <row r="427" s="94" customFormat="1"/>
    <row r="428" s="94" customFormat="1"/>
    <row r="429" s="94" customFormat="1"/>
    <row r="430" s="94" customFormat="1"/>
    <row r="431" s="94" customFormat="1"/>
    <row r="432" s="94" customFormat="1"/>
    <row r="433" s="94" customFormat="1"/>
    <row r="434" s="94" customFormat="1"/>
    <row r="435" s="94" customFormat="1"/>
    <row r="436" s="94" customFormat="1"/>
    <row r="437" s="94" customFormat="1"/>
    <row r="438" s="94" customFormat="1"/>
    <row r="439" s="94" customFormat="1"/>
    <row r="440" s="94" customFormat="1"/>
    <row r="441" s="94" customFormat="1"/>
    <row r="442" s="94" customFormat="1"/>
    <row r="443" s="94" customFormat="1"/>
    <row r="444" s="94" customFormat="1"/>
    <row r="445" s="94" customFormat="1"/>
    <row r="446" s="94" customFormat="1"/>
    <row r="447" s="94" customFormat="1"/>
    <row r="448" s="94" customFormat="1"/>
    <row r="449" s="94" customFormat="1"/>
    <row r="450" s="94" customFormat="1"/>
    <row r="451" s="94" customFormat="1"/>
    <row r="452" s="94" customFormat="1"/>
    <row r="453" s="94" customFormat="1"/>
    <row r="454" s="94" customFormat="1"/>
    <row r="455" s="94" customFormat="1"/>
    <row r="456" s="94" customFormat="1"/>
    <row r="457" s="94" customFormat="1"/>
    <row r="458" s="94" customFormat="1"/>
    <row r="459" s="94" customFormat="1"/>
    <row r="460" s="94" customFormat="1"/>
    <row r="461" s="94" customFormat="1"/>
    <row r="462" s="94" customFormat="1"/>
    <row r="463" s="94" customFormat="1"/>
    <row r="464" s="94" customFormat="1"/>
    <row r="465" s="94" customFormat="1"/>
    <row r="466" s="94" customFormat="1"/>
    <row r="467" s="94" customFormat="1"/>
    <row r="468" s="94" customFormat="1"/>
    <row r="469" s="94" customFormat="1"/>
    <row r="470" s="94" customFormat="1"/>
    <row r="471" s="94" customFormat="1"/>
    <row r="472" s="94" customFormat="1"/>
    <row r="473" s="94" customFormat="1"/>
    <row r="474" s="94" customFormat="1"/>
    <row r="475" s="94" customFormat="1"/>
    <row r="476" s="94" customFormat="1"/>
    <row r="477" s="94" customFormat="1"/>
    <row r="478" s="94" customFormat="1"/>
    <row r="479" s="94" customFormat="1"/>
    <row r="480" s="94" customFormat="1"/>
    <row r="481" s="94" customFormat="1"/>
    <row r="482" s="94" customFormat="1"/>
    <row r="483" s="94" customFormat="1"/>
    <row r="484" s="94" customFormat="1"/>
    <row r="485" s="94" customFormat="1"/>
    <row r="486" s="94" customFormat="1"/>
    <row r="487" s="94" customFormat="1"/>
    <row r="488" s="94" customFormat="1"/>
    <row r="489" s="94" customFormat="1"/>
    <row r="490" s="94" customFormat="1"/>
    <row r="491" s="94" customFormat="1"/>
    <row r="492" s="94" customFormat="1"/>
    <row r="493" s="94" customFormat="1"/>
    <row r="494" s="94" customFormat="1"/>
    <row r="495" s="94" customFormat="1"/>
    <row r="496" s="94" customFormat="1"/>
    <row r="497" s="94" customFormat="1"/>
    <row r="498" s="94" customFormat="1"/>
    <row r="499" s="94" customFormat="1"/>
    <row r="500" s="94" customFormat="1"/>
    <row r="501" s="94" customFormat="1"/>
    <row r="502" s="94" customFormat="1"/>
    <row r="503" s="94" customFormat="1"/>
    <row r="504" s="94" customFormat="1"/>
    <row r="505" s="94" customFormat="1"/>
    <row r="506" s="94" customFormat="1"/>
    <row r="507" s="94" customFormat="1"/>
    <row r="508" s="94" customFormat="1"/>
    <row r="509" s="94" customFormat="1"/>
    <row r="510" s="94" customFormat="1"/>
    <row r="511" s="94" customFormat="1"/>
    <row r="512" s="94" customFormat="1"/>
    <row r="513" s="94" customFormat="1"/>
    <row r="514" s="94" customFormat="1"/>
    <row r="515" s="94" customFormat="1"/>
    <row r="516" s="94" customFormat="1"/>
    <row r="517" s="94" customFormat="1"/>
    <row r="518" s="94" customFormat="1"/>
    <row r="519" s="94" customFormat="1"/>
    <row r="520" s="94" customFormat="1"/>
    <row r="521" s="94" customFormat="1"/>
    <row r="522" s="94" customFormat="1"/>
    <row r="523" s="94" customFormat="1"/>
    <row r="524" s="94" customFormat="1"/>
    <row r="525" s="94" customFormat="1"/>
    <row r="526" s="94" customFormat="1"/>
    <row r="527" s="94" customFormat="1"/>
    <row r="528" s="94" customFormat="1"/>
    <row r="529" s="94" customFormat="1"/>
    <row r="530" s="94" customFormat="1"/>
    <row r="531" s="94" customFormat="1"/>
    <row r="532" s="94" customFormat="1"/>
    <row r="533" s="94" customFormat="1"/>
    <row r="534" s="94" customFormat="1"/>
    <row r="535" s="94" customFormat="1"/>
    <row r="536" s="94" customFormat="1"/>
    <row r="537" s="94" customFormat="1"/>
    <row r="538" s="94" customFormat="1"/>
    <row r="539" s="94" customFormat="1"/>
    <row r="540" s="94" customFormat="1"/>
    <row r="541" s="94" customFormat="1"/>
    <row r="542" s="94" customFormat="1"/>
    <row r="543" s="94" customFormat="1"/>
    <row r="544" s="94" customFormat="1"/>
    <row r="545" s="94" customFormat="1"/>
    <row r="546" s="94" customFormat="1"/>
    <row r="547" s="94" customFormat="1"/>
    <row r="548" s="94" customFormat="1"/>
    <row r="549" s="94" customFormat="1"/>
    <row r="550" s="94" customFormat="1"/>
    <row r="551" s="94" customFormat="1"/>
    <row r="552" s="94" customFormat="1"/>
    <row r="553" s="94" customFormat="1"/>
    <row r="554" s="94" customFormat="1"/>
    <row r="555" s="94" customFormat="1"/>
    <row r="556" s="94" customFormat="1"/>
    <row r="557" s="94" customFormat="1"/>
    <row r="558" s="94" customFormat="1"/>
    <row r="559" s="94" customFormat="1"/>
    <row r="560" s="94" customFormat="1"/>
    <row r="561" s="94" customFormat="1"/>
    <row r="562" s="94" customFormat="1"/>
    <row r="563" s="94" customFormat="1"/>
    <row r="564" s="94" customFormat="1"/>
    <row r="565" s="94" customFormat="1"/>
    <row r="566" s="94" customFormat="1"/>
    <row r="567" s="94" customFormat="1"/>
    <row r="568" s="94" customFormat="1"/>
    <row r="569" s="94" customFormat="1"/>
    <row r="570" s="94" customFormat="1"/>
    <row r="571" s="94" customFormat="1"/>
    <row r="572" s="94" customFormat="1"/>
    <row r="573" s="94" customFormat="1"/>
    <row r="574" s="94" customFormat="1"/>
    <row r="575" s="94" customFormat="1"/>
    <row r="576" s="94" customFormat="1"/>
    <row r="577" s="94" customFormat="1"/>
    <row r="578" s="94" customFormat="1"/>
    <row r="579" s="94" customFormat="1"/>
    <row r="580" s="94" customFormat="1"/>
    <row r="581" s="94" customFormat="1"/>
    <row r="582" s="94" customFormat="1"/>
    <row r="583" s="94" customFormat="1"/>
    <row r="584" s="94" customFormat="1"/>
    <row r="585" s="94" customFormat="1"/>
    <row r="586" s="94" customFormat="1"/>
    <row r="587" s="94" customFormat="1"/>
    <row r="588" s="94" customFormat="1"/>
    <row r="589" s="94" customFormat="1"/>
    <row r="590" s="94" customFormat="1"/>
    <row r="591" s="94" customFormat="1"/>
    <row r="592" s="94" customFormat="1"/>
    <row r="593" s="94" customFormat="1"/>
    <row r="594" s="94" customFormat="1"/>
    <row r="595" s="94" customFormat="1"/>
    <row r="596" s="94" customFormat="1"/>
    <row r="597" s="94" customFormat="1"/>
    <row r="598" s="94" customFormat="1"/>
    <row r="599" s="94" customFormat="1"/>
    <row r="600" s="94" customFormat="1"/>
    <row r="601" s="94" customFormat="1"/>
    <row r="602" s="94" customFormat="1"/>
    <row r="603" s="94" customFormat="1"/>
    <row r="604" s="94" customFormat="1"/>
    <row r="605" s="94" customFormat="1"/>
    <row r="606" s="94" customFormat="1"/>
    <row r="607" s="94" customFormat="1"/>
    <row r="608" s="94" customFormat="1"/>
    <row r="609" s="94" customFormat="1"/>
    <row r="610" s="94" customFormat="1"/>
    <row r="611" s="94" customFormat="1"/>
    <row r="612" s="94" customFormat="1"/>
    <row r="613" s="94" customFormat="1"/>
    <row r="614" s="94" customFormat="1"/>
    <row r="615" s="94" customFormat="1"/>
    <row r="616" s="94" customFormat="1"/>
    <row r="617" s="94" customFormat="1"/>
    <row r="618" s="94" customFormat="1"/>
    <row r="619" s="94" customFormat="1"/>
    <row r="620" s="94" customFormat="1"/>
    <row r="621" s="94" customFormat="1"/>
    <row r="622" s="94" customFormat="1"/>
    <row r="623" s="94" customFormat="1"/>
    <row r="624" s="94" customFormat="1"/>
    <row r="625" s="94" customFormat="1"/>
    <row r="626" s="94" customFormat="1"/>
    <row r="627" s="94" customFormat="1"/>
    <row r="628" s="94" customFormat="1"/>
    <row r="629" s="94" customFormat="1"/>
    <row r="630" s="94" customFormat="1"/>
    <row r="631" s="94" customFormat="1"/>
    <row r="632" s="94" customFormat="1"/>
    <row r="633" s="94" customFormat="1"/>
    <row r="634" s="94" customFormat="1"/>
    <row r="635" s="94" customFormat="1"/>
    <row r="636" s="94" customFormat="1"/>
    <row r="637" s="94" customFormat="1"/>
    <row r="638" s="94" customFormat="1"/>
    <row r="639" s="94" customFormat="1"/>
    <row r="640" s="94" customFormat="1"/>
    <row r="641" s="94" customFormat="1"/>
    <row r="642" s="94" customFormat="1"/>
    <row r="643" s="94" customFormat="1"/>
    <row r="644" s="94" customFormat="1"/>
    <row r="645" s="94" customFormat="1"/>
    <row r="646" s="94" customFormat="1"/>
    <row r="647" s="94" customFormat="1"/>
    <row r="648" s="94" customFormat="1"/>
    <row r="649" s="94" customFormat="1"/>
    <row r="650" s="94" customFormat="1"/>
    <row r="651" s="94" customFormat="1"/>
    <row r="652" s="94" customFormat="1"/>
    <row r="653" s="94" customFormat="1"/>
    <row r="654" s="94" customFormat="1"/>
    <row r="655" s="94" customFormat="1"/>
    <row r="656" s="94" customFormat="1"/>
    <row r="657" s="94" customFormat="1"/>
    <row r="658" s="94" customFormat="1"/>
    <row r="659" s="94" customFormat="1"/>
    <row r="660" s="94" customFormat="1"/>
    <row r="661" s="94" customFormat="1"/>
    <row r="662" s="94" customFormat="1"/>
    <row r="663" s="94" customFormat="1"/>
    <row r="664" s="94" customFormat="1"/>
    <row r="665" s="94" customFormat="1"/>
    <row r="666" s="94" customFormat="1"/>
    <row r="667" s="94" customFormat="1"/>
    <row r="668" s="94" customFormat="1"/>
    <row r="669" s="94" customFormat="1"/>
    <row r="670" s="94" customFormat="1"/>
    <row r="671" s="94" customFormat="1"/>
    <row r="672" s="94" customFormat="1"/>
    <row r="673" s="94" customFormat="1"/>
    <row r="674" s="94" customFormat="1"/>
    <row r="675" s="94" customFormat="1"/>
    <row r="676" s="94" customFormat="1"/>
    <row r="677" s="94" customFormat="1"/>
    <row r="678" s="94" customFormat="1"/>
    <row r="679" s="94" customFormat="1"/>
    <row r="680" s="94" customFormat="1"/>
    <row r="681" s="94" customFormat="1"/>
    <row r="682" s="94" customFormat="1"/>
    <row r="683" s="94" customFormat="1"/>
    <row r="684" s="94" customFormat="1"/>
    <row r="685" s="94" customFormat="1"/>
    <row r="686" s="94" customFormat="1"/>
    <row r="687" s="94" customFormat="1"/>
    <row r="688" s="94" customFormat="1"/>
    <row r="689" s="94" customFormat="1"/>
    <row r="690" s="94" customFormat="1"/>
    <row r="691" s="94" customFormat="1"/>
    <row r="692" s="94" customFormat="1"/>
    <row r="693" s="94" customFormat="1"/>
    <row r="694" s="94" customFormat="1"/>
    <row r="695" s="94" customFormat="1"/>
    <row r="696" s="94" customFormat="1"/>
    <row r="697" s="94" customFormat="1"/>
    <row r="698" s="94" customFormat="1"/>
    <row r="699" s="94" customFormat="1"/>
    <row r="700" s="94" customFormat="1"/>
    <row r="701" s="94" customFormat="1"/>
    <row r="702" s="94" customFormat="1"/>
    <row r="703" s="94" customFormat="1"/>
    <row r="704" s="94" customFormat="1"/>
    <row r="705" s="94" customFormat="1"/>
    <row r="706" s="94" customFormat="1"/>
    <row r="707" s="94" customFormat="1"/>
    <row r="708" s="94" customFormat="1"/>
    <row r="709" s="94" customFormat="1"/>
    <row r="710" s="94" customFormat="1"/>
    <row r="711" s="94" customFormat="1"/>
    <row r="712" s="94" customFormat="1"/>
    <row r="713" s="94" customFormat="1"/>
    <row r="714" s="94" customFormat="1"/>
    <row r="715" s="94" customFormat="1"/>
    <row r="716" s="94" customFormat="1"/>
    <row r="717" s="94" customFormat="1"/>
    <row r="718" s="94" customFormat="1"/>
    <row r="719" s="94" customFormat="1"/>
    <row r="720" s="94" customFormat="1"/>
    <row r="721" s="94" customFormat="1"/>
    <row r="722" s="94" customFormat="1"/>
    <row r="723" s="94" customFormat="1"/>
    <row r="724" s="94" customFormat="1"/>
    <row r="725" s="94" customFormat="1"/>
    <row r="726" s="94" customFormat="1"/>
    <row r="727" s="94" customFormat="1"/>
    <row r="728" s="94" customFormat="1"/>
    <row r="729" s="94" customFormat="1"/>
    <row r="730" s="94" customFormat="1"/>
    <row r="731" s="94" customFormat="1"/>
    <row r="732" s="94" customFormat="1"/>
    <row r="733" s="94" customFormat="1"/>
    <row r="734" s="94" customFormat="1"/>
    <row r="735" s="94" customFormat="1"/>
    <row r="736" s="94" customFormat="1"/>
    <row r="737" s="94" customFormat="1"/>
    <row r="738" s="94" customFormat="1"/>
    <row r="739" s="94" customFormat="1"/>
    <row r="740" s="94" customFormat="1"/>
    <row r="741" s="94" customFormat="1"/>
    <row r="742" s="94" customFormat="1"/>
    <row r="743" s="94" customFormat="1"/>
    <row r="744" s="94" customFormat="1"/>
    <row r="745" s="94" customFormat="1"/>
    <row r="746" s="94" customFormat="1"/>
    <row r="747" s="94" customFormat="1"/>
    <row r="748" s="94" customFormat="1"/>
    <row r="749" s="94" customFormat="1"/>
    <row r="750" s="94" customFormat="1"/>
    <row r="751" s="94" customFormat="1"/>
    <row r="752" s="94" customFormat="1"/>
    <row r="753" s="94" customFormat="1"/>
    <row r="754" s="94" customFormat="1"/>
    <row r="755" s="94" customFormat="1"/>
    <row r="756" s="94" customFormat="1"/>
    <row r="757" s="94" customFormat="1"/>
    <row r="758" s="94" customFormat="1"/>
    <row r="759" s="94" customFormat="1"/>
    <row r="760" s="94" customFormat="1"/>
    <row r="761" s="94" customFormat="1"/>
    <row r="762" s="94" customFormat="1"/>
    <row r="763" s="94" customFormat="1"/>
    <row r="764" s="94" customFormat="1"/>
    <row r="765" s="94" customFormat="1"/>
    <row r="766" s="94" customFormat="1"/>
    <row r="767" s="94" customFormat="1"/>
    <row r="768" s="94" customFormat="1"/>
    <row r="769" s="94" customFormat="1"/>
    <row r="770" s="94" customFormat="1"/>
    <row r="771" s="94" customFormat="1"/>
    <row r="772" s="94" customFormat="1"/>
    <row r="773" s="94" customFormat="1"/>
    <row r="774" s="94" customFormat="1"/>
    <row r="775" s="94" customFormat="1"/>
    <row r="776" s="94" customFormat="1"/>
    <row r="777" s="94" customFormat="1"/>
    <row r="778" s="94" customFormat="1"/>
    <row r="779" s="94" customFormat="1"/>
    <row r="780" s="94" customFormat="1"/>
    <row r="781" s="94" customFormat="1"/>
    <row r="782" s="94" customFormat="1"/>
    <row r="783" s="94" customFormat="1"/>
    <row r="784" s="94" customFormat="1"/>
    <row r="785" s="94" customFormat="1"/>
    <row r="786" s="94" customFormat="1"/>
    <row r="787" s="94" customFormat="1"/>
    <row r="788" s="94" customFormat="1"/>
    <row r="789" s="94" customFormat="1"/>
    <row r="790" s="94" customFormat="1"/>
    <row r="791" s="94" customFormat="1"/>
    <row r="792" s="94" customFormat="1"/>
    <row r="793" s="94" customFormat="1"/>
    <row r="794" s="94" customFormat="1"/>
    <row r="795" s="94" customFormat="1"/>
    <row r="796" s="94" customFormat="1"/>
    <row r="797" s="94" customFormat="1"/>
    <row r="798" s="94" customFormat="1"/>
    <row r="799" s="94" customFormat="1"/>
    <row r="800" s="94" customFormat="1"/>
    <row r="801" s="94" customFormat="1"/>
    <row r="802" s="94" customFormat="1"/>
    <row r="803" s="94" customFormat="1"/>
    <row r="804" s="94" customFormat="1"/>
    <row r="805" s="94" customFormat="1"/>
    <row r="806" s="94" customFormat="1"/>
    <row r="807" s="94" customFormat="1"/>
    <row r="808" s="94" customFormat="1"/>
    <row r="809" s="94" customFormat="1"/>
    <row r="810" s="94" customFormat="1"/>
    <row r="811" s="94" customFormat="1"/>
    <row r="812" s="94" customFormat="1"/>
    <row r="813" s="94" customFormat="1"/>
    <row r="814" s="94" customFormat="1"/>
    <row r="815" s="94" customFormat="1"/>
    <row r="816" s="94" customFormat="1"/>
    <row r="817" s="94" customFormat="1"/>
    <row r="818" s="94" customFormat="1"/>
    <row r="819" s="94" customFormat="1"/>
    <row r="820" s="94" customFormat="1"/>
    <row r="821" s="94" customFormat="1"/>
    <row r="822" s="94" customFormat="1"/>
    <row r="823" s="94" customFormat="1"/>
    <row r="824" s="94" customFormat="1"/>
    <row r="825" s="94" customFormat="1"/>
    <row r="826" s="94" customFormat="1"/>
    <row r="827" s="94" customFormat="1"/>
    <row r="828" s="94" customFormat="1"/>
  </sheetData>
  <sheetProtection password="D693" sheet="1" selectLockedCells="1"/>
  <customSheetViews>
    <customSheetView guid="{34BEBDC2-7578-4B7D-A7C5-77848E4CD0BB}" showGridLines="0" showRowCol="0">
      <selection activeCell="Z5" sqref="Z5"/>
      <pageMargins left="0.47" right="0.25" top="0.2" bottom="0.15" header="0.28000000000000003" footer="0.1"/>
      <pageSetup paperSize="9" scale="93" orientation="portrait" horizontalDpi="300" verticalDpi="300" r:id="rId1"/>
    </customSheetView>
    <customSheetView guid="{37DD68CE-9295-44D6-9BAE-7D01EB2C5AF4}" showGridLines="0" showRowCol="0">
      <selection activeCell="Z5" sqref="Z5"/>
      <pageMargins left="0.47" right="0.25" top="0.2" bottom="0.15" header="0.28000000000000003" footer="0.1"/>
      <pageSetup paperSize="9" scale="93" orientation="portrait" horizontalDpi="300" verticalDpi="300" r:id="rId2"/>
    </customSheetView>
    <customSheetView guid="{9CACA31B-9FE7-481A-8278-FF86DF5F6926}" showGridLines="0" showRowCol="0">
      <selection activeCell="Z6" sqref="Z6"/>
      <pageMargins left="0.47" right="0.25" top="0.2" bottom="0.15" header="0.28000000000000003" footer="0.1"/>
      <pageSetup paperSize="9" scale="93" orientation="portrait" horizontalDpi="300" verticalDpi="300" r:id="rId3"/>
    </customSheetView>
    <customSheetView guid="{340A9385-E852-4E4D-A583-AFEA31E6F2A2}" showGridLines="0" showRowCol="0">
      <selection activeCell="AB49" sqref="AB49"/>
      <pageMargins left="0.71" right="0.25" top="0.33" bottom="0.12" header="0.22" footer="0.1"/>
      <pageSetup paperSize="9" scale="90" orientation="portrait" horizontalDpi="300" verticalDpi="300" r:id="rId4"/>
    </customSheetView>
    <customSheetView guid="{940E2FCB-B854-4F75-9AD7-E56C487E0C55}" showGridLines="0" showRowCol="0">
      <selection activeCell="AE30" sqref="AE30"/>
      <pageMargins left="0.47" right="0.25" top="0.2" bottom="0.15" header="0.28000000000000003" footer="0.1"/>
      <pageSetup paperSize="9" scale="93" orientation="portrait" horizontalDpi="300" verticalDpi="300" r:id="rId5"/>
    </customSheetView>
    <customSheetView guid="{3DEFF3FF-D6DE-4F8C-ACA9-8837C2EAEAE2}" showGridLines="0" showRowCol="0">
      <selection activeCell="AC15" sqref="AC15"/>
      <pageMargins left="0.47" right="0.25" top="0.2" bottom="0.15" header="0.28000000000000003" footer="0.1"/>
      <pageSetup paperSize="9" scale="93" orientation="portrait" horizontalDpi="300" verticalDpi="300" r:id="rId6"/>
    </customSheetView>
    <customSheetView guid="{CF090448-E3EB-4DF7-9F4D-6FAB00B12654}" showGridLines="0" showRowCol="0">
      <selection activeCell="Z5" sqref="Z5"/>
      <pageMargins left="0.47" right="0.25" top="0.2" bottom="0.15" header="0.28000000000000003" footer="0.1"/>
      <pageSetup paperSize="9" scale="93" orientation="portrait" horizontalDpi="300" verticalDpi="300" r:id="rId7"/>
    </customSheetView>
    <customSheetView guid="{DD7D8E5B-3733-44D0-920D-ACE6E22D5459}" showGridLines="0" showRowCol="0">
      <selection activeCell="Z5" sqref="Z5"/>
      <pageMargins left="0.47" right="0.25" top="0.2" bottom="0.15" header="0.28000000000000003" footer="0.1"/>
      <pageSetup paperSize="9" scale="93" orientation="portrait" horizontalDpi="300" verticalDpi="300" r:id="rId8"/>
    </customSheetView>
  </customSheetViews>
  <mergeCells count="65">
    <mergeCell ref="C55:Y55"/>
    <mergeCell ref="C58:Y58"/>
    <mergeCell ref="B59:B63"/>
    <mergeCell ref="I48:M48"/>
    <mergeCell ref="U48:Y48"/>
    <mergeCell ref="I49:M49"/>
    <mergeCell ref="I50:M50"/>
    <mergeCell ref="I51:M51"/>
    <mergeCell ref="C53:M54"/>
    <mergeCell ref="T54:X54"/>
    <mergeCell ref="B18:B58"/>
    <mergeCell ref="N19:S19"/>
    <mergeCell ref="U19:Y19"/>
    <mergeCell ref="U20:Y20"/>
    <mergeCell ref="U22:Y22"/>
    <mergeCell ref="I24:M24"/>
    <mergeCell ref="I45:M45"/>
    <mergeCell ref="U45:Y45"/>
    <mergeCell ref="I46:M46"/>
    <mergeCell ref="U46:Y46"/>
    <mergeCell ref="I47:M47"/>
    <mergeCell ref="U47:Y47"/>
    <mergeCell ref="I42:M42"/>
    <mergeCell ref="U42:Y42"/>
    <mergeCell ref="I43:M43"/>
    <mergeCell ref="U43:Y43"/>
    <mergeCell ref="I44:M44"/>
    <mergeCell ref="U44:Y44"/>
    <mergeCell ref="U38:Y38"/>
    <mergeCell ref="U39:Y39"/>
    <mergeCell ref="I40:M40"/>
    <mergeCell ref="U40:Y40"/>
    <mergeCell ref="I41:M41"/>
    <mergeCell ref="U41:Y41"/>
    <mergeCell ref="U24:Y24"/>
    <mergeCell ref="U26:Y26"/>
    <mergeCell ref="I28:M28"/>
    <mergeCell ref="U28:Y28"/>
    <mergeCell ref="U32:Y32"/>
    <mergeCell ref="U33:Y33"/>
    <mergeCell ref="U34:Y34"/>
    <mergeCell ref="U35:Y35"/>
    <mergeCell ref="U36:Y36"/>
    <mergeCell ref="U37:Y37"/>
    <mergeCell ref="G15:J15"/>
    <mergeCell ref="O15:R15"/>
    <mergeCell ref="S15:Y15"/>
    <mergeCell ref="S13:Y14"/>
    <mergeCell ref="K17:M17"/>
    <mergeCell ref="C11:F11"/>
    <mergeCell ref="G11:K11"/>
    <mergeCell ref="S11:T11"/>
    <mergeCell ref="U11:Y11"/>
    <mergeCell ref="G13:M13"/>
    <mergeCell ref="N13:R13"/>
    <mergeCell ref="B2:Y2"/>
    <mergeCell ref="C8:F8"/>
    <mergeCell ref="G8:J8"/>
    <mergeCell ref="S8:T8"/>
    <mergeCell ref="U8:Y8"/>
    <mergeCell ref="C4:Y4"/>
    <mergeCell ref="S5:Y5"/>
    <mergeCell ref="C6:F6"/>
    <mergeCell ref="V3:Y3"/>
    <mergeCell ref="B3:U3"/>
  </mergeCells>
  <pageMargins left="0.47" right="0.25" top="0.2" bottom="0.15" header="0.28000000000000003" footer="0.1"/>
  <pageSetup paperSize="9" scale="93" orientation="portrait" horizontalDpi="300" verticalDpi="300" r:id="rId9"/>
  <ignoredErrors>
    <ignoredError sqref="B2:Y3 B5:Y69 B4 D4:Y4" unlockedFormula="1"/>
  </ignoredErrors>
  <drawing r:id="rId1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O707"/>
  <sheetViews>
    <sheetView showGridLines="0" showRowColHeaders="0" workbookViewId="0">
      <selection activeCell="L6" sqref="L6"/>
    </sheetView>
  </sheetViews>
  <sheetFormatPr defaultRowHeight="15"/>
  <cols>
    <col min="1" max="1" width="4.28515625" style="94" customWidth="1"/>
    <col min="2" max="2" width="4" customWidth="1"/>
    <col min="3" max="3" width="5.140625" customWidth="1"/>
    <col min="4" max="4" width="2" customWidth="1"/>
    <col min="5" max="5" width="9.7109375" customWidth="1"/>
    <col min="6" max="6" width="3.28515625" customWidth="1"/>
    <col min="7" max="7" width="7.140625" customWidth="1"/>
    <col min="8" max="8" width="5.7109375" customWidth="1"/>
    <col min="9" max="9" width="8.85546875" customWidth="1"/>
    <col min="10" max="10" width="6.140625" customWidth="1"/>
    <col min="11" max="11" width="7.140625" customWidth="1"/>
    <col min="12" max="12" width="5.28515625" customWidth="1"/>
    <col min="13" max="13" width="7" customWidth="1"/>
    <col min="14" max="14" width="26.140625" customWidth="1"/>
    <col min="15" max="145" width="9.140625" style="94" customWidth="1"/>
  </cols>
  <sheetData>
    <row r="1" spans="2:14" s="94" customFormat="1" ht="15.75" thickBot="1"/>
    <row r="2" spans="2:14" ht="26.25" thickTop="1">
      <c r="B2" s="620" t="s">
        <v>197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2"/>
    </row>
    <row r="3" spans="2:14" ht="15.75">
      <c r="B3" s="152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4"/>
    </row>
    <row r="4" spans="2:14" ht="15.75">
      <c r="B4" s="155">
        <v>1</v>
      </c>
      <c r="C4" s="153" t="s">
        <v>289</v>
      </c>
      <c r="D4" s="153"/>
      <c r="E4" s="153"/>
      <c r="F4" s="153"/>
      <c r="G4" s="153"/>
      <c r="H4" s="153"/>
      <c r="I4" s="153"/>
      <c r="J4" s="153" t="s">
        <v>144</v>
      </c>
      <c r="K4" s="631"/>
      <c r="L4" s="631"/>
      <c r="M4" s="153"/>
      <c r="N4" s="154"/>
    </row>
    <row r="5" spans="2:14" ht="15.75">
      <c r="B5" s="155">
        <v>2</v>
      </c>
      <c r="C5" s="153" t="s">
        <v>198</v>
      </c>
      <c r="D5" s="153"/>
      <c r="E5" s="153"/>
      <c r="F5" s="153"/>
      <c r="G5" s="153"/>
      <c r="H5" s="153"/>
      <c r="I5" s="153"/>
      <c r="J5" s="153" t="s">
        <v>144</v>
      </c>
      <c r="K5" s="630"/>
      <c r="L5" s="630"/>
      <c r="M5" s="153"/>
      <c r="N5" s="154"/>
    </row>
    <row r="6" spans="2:14" ht="15.75">
      <c r="B6" s="155">
        <v>3</v>
      </c>
      <c r="C6" s="153" t="s">
        <v>199</v>
      </c>
      <c r="D6" s="153"/>
      <c r="E6" s="153"/>
      <c r="F6" s="153"/>
      <c r="G6" s="153"/>
      <c r="H6" s="153"/>
      <c r="I6" s="153"/>
      <c r="J6" s="153" t="s">
        <v>144</v>
      </c>
      <c r="K6" s="153"/>
      <c r="L6" s="153"/>
      <c r="M6" s="153"/>
      <c r="N6" s="154"/>
    </row>
    <row r="7" spans="2:14" ht="15.75">
      <c r="B7" s="152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4"/>
    </row>
    <row r="8" spans="2:14" ht="15.75">
      <c r="B8" s="152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4"/>
    </row>
    <row r="9" spans="2:14" ht="15.75">
      <c r="B9" s="152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4"/>
    </row>
    <row r="10" spans="2:14" ht="16.5" thickBot="1">
      <c r="B10" s="152"/>
      <c r="C10" s="153"/>
      <c r="D10" s="153"/>
      <c r="E10" s="153"/>
      <c r="F10" s="153"/>
      <c r="G10" s="153"/>
      <c r="H10" s="153"/>
      <c r="I10" s="156"/>
      <c r="J10" s="153"/>
      <c r="K10" s="623" t="s">
        <v>186</v>
      </c>
      <c r="L10" s="623"/>
      <c r="M10" s="623"/>
      <c r="N10" s="624"/>
    </row>
    <row r="11" spans="2:14" ht="15.75">
      <c r="B11" s="157"/>
      <c r="C11" s="158"/>
      <c r="D11" s="158"/>
      <c r="E11" s="158"/>
      <c r="F11" s="158"/>
      <c r="G11" s="158"/>
      <c r="H11" s="158"/>
      <c r="I11" s="159"/>
      <c r="J11" s="158"/>
      <c r="K11" s="158"/>
      <c r="L11" s="158"/>
      <c r="M11" s="158"/>
      <c r="N11" s="160"/>
    </row>
    <row r="12" spans="2:14" ht="15.75">
      <c r="B12" s="152"/>
      <c r="C12" s="623" t="s">
        <v>200</v>
      </c>
      <c r="D12" s="623"/>
      <c r="E12" s="623"/>
      <c r="F12" s="623"/>
      <c r="G12" s="161"/>
      <c r="H12" s="161" t="s">
        <v>144</v>
      </c>
      <c r="I12" s="625">
        <f>Bill!T15</f>
        <v>478592</v>
      </c>
      <c r="J12" s="625"/>
      <c r="K12" s="625"/>
      <c r="L12" s="153"/>
      <c r="M12" s="153"/>
      <c r="N12" s="154"/>
    </row>
    <row r="13" spans="2:14" ht="15.75">
      <c r="B13" s="152"/>
      <c r="C13" s="626" t="str">
        <f>CONCATENATE("Rs",".",DATA!CA331)</f>
        <v xml:space="preserve">Rs.Four Lakhs Seventy Eight Thousands Five Hundred and Ninty Two   Rupees only </v>
      </c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7"/>
    </row>
    <row r="14" spans="2:14" ht="15.75">
      <c r="B14" s="152"/>
      <c r="C14" s="153" t="s">
        <v>201</v>
      </c>
      <c r="D14" s="162"/>
      <c r="E14" s="162"/>
      <c r="F14" s="162"/>
      <c r="G14" s="162"/>
      <c r="H14" s="162"/>
      <c r="I14" s="162"/>
      <c r="J14" s="162"/>
      <c r="K14" s="153"/>
      <c r="L14" s="153"/>
      <c r="M14" s="153"/>
      <c r="N14" s="154"/>
    </row>
    <row r="15" spans="2:14" ht="15.75">
      <c r="B15" s="152"/>
      <c r="C15" s="153" t="s">
        <v>202</v>
      </c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4"/>
    </row>
    <row r="16" spans="2:14" ht="15.75"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4"/>
    </row>
    <row r="17" spans="2:14" ht="15.75">
      <c r="B17" s="152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4"/>
    </row>
    <row r="18" spans="2:14" ht="15.75">
      <c r="B18" s="152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4"/>
    </row>
    <row r="19" spans="2:14" ht="16.5" thickBot="1">
      <c r="B19" s="163"/>
      <c r="C19" s="164" t="s">
        <v>186</v>
      </c>
      <c r="D19" s="164"/>
      <c r="E19" s="164"/>
      <c r="F19" s="164"/>
      <c r="G19" s="164"/>
      <c r="H19" s="164"/>
      <c r="I19" s="164"/>
      <c r="J19" s="164"/>
      <c r="K19" s="628" t="s">
        <v>186</v>
      </c>
      <c r="L19" s="628"/>
      <c r="M19" s="628"/>
      <c r="N19" s="629"/>
    </row>
    <row r="20" spans="2:14" ht="15.75">
      <c r="B20" s="632" t="s">
        <v>203</v>
      </c>
      <c r="C20" s="633"/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4"/>
    </row>
    <row r="21" spans="2:14" ht="15.75">
      <c r="B21" s="152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4"/>
    </row>
    <row r="22" spans="2:14" ht="15.75">
      <c r="B22" s="165">
        <v>1</v>
      </c>
      <c r="C22" s="635" t="s">
        <v>204</v>
      </c>
      <c r="D22" s="635"/>
      <c r="E22" s="635"/>
      <c r="F22" s="635"/>
      <c r="G22" s="635"/>
      <c r="H22" s="635"/>
      <c r="I22" s="635"/>
      <c r="J22" s="635"/>
      <c r="K22" s="635"/>
      <c r="L22" s="635"/>
      <c r="M22" s="635"/>
      <c r="N22" s="636"/>
    </row>
    <row r="23" spans="2:14" ht="15" customHeight="1">
      <c r="B23" s="165">
        <v>2</v>
      </c>
      <c r="C23" s="635" t="s">
        <v>205</v>
      </c>
      <c r="D23" s="635"/>
      <c r="E23" s="635"/>
      <c r="F23" s="635"/>
      <c r="G23" s="635"/>
      <c r="H23" s="635"/>
      <c r="I23" s="635"/>
      <c r="J23" s="635"/>
      <c r="K23" s="635"/>
      <c r="L23" s="635"/>
      <c r="M23" s="635"/>
      <c r="N23" s="636"/>
    </row>
    <row r="24" spans="2:14" ht="15" customHeight="1">
      <c r="B24" s="165">
        <v>3</v>
      </c>
      <c r="C24" s="635" t="s">
        <v>206</v>
      </c>
      <c r="D24" s="635"/>
      <c r="E24" s="635"/>
      <c r="F24" s="635"/>
      <c r="G24" s="635"/>
      <c r="H24" s="635"/>
      <c r="I24" s="635"/>
      <c r="J24" s="635"/>
      <c r="K24" s="635"/>
      <c r="L24" s="635"/>
      <c r="M24" s="635"/>
      <c r="N24" s="636"/>
    </row>
    <row r="25" spans="2:14" ht="15" customHeight="1">
      <c r="B25" s="165">
        <v>4</v>
      </c>
      <c r="C25" s="635" t="s">
        <v>207</v>
      </c>
      <c r="D25" s="635"/>
      <c r="E25" s="635"/>
      <c r="F25" s="635"/>
      <c r="G25" s="635"/>
      <c r="H25" s="635"/>
      <c r="I25" s="635"/>
      <c r="J25" s="635"/>
      <c r="K25" s="635"/>
      <c r="L25" s="635"/>
      <c r="M25" s="635"/>
      <c r="N25" s="636"/>
    </row>
    <row r="26" spans="2:14" ht="15.75">
      <c r="B26" s="165">
        <v>5</v>
      </c>
      <c r="C26" s="635" t="s">
        <v>345</v>
      </c>
      <c r="D26" s="635"/>
      <c r="E26" s="635"/>
      <c r="F26" s="635"/>
      <c r="G26" s="635"/>
      <c r="H26" s="635"/>
      <c r="I26" s="635"/>
      <c r="J26" s="635"/>
      <c r="K26" s="635"/>
      <c r="L26" s="635"/>
      <c r="M26" s="635"/>
      <c r="N26" s="636"/>
    </row>
    <row r="27" spans="2:14" ht="15.75">
      <c r="B27" s="165">
        <v>6</v>
      </c>
      <c r="C27" s="635" t="s">
        <v>290</v>
      </c>
      <c r="D27" s="635"/>
      <c r="E27" s="635"/>
      <c r="F27" s="635"/>
      <c r="G27" s="635"/>
      <c r="H27" s="635"/>
      <c r="I27" s="635"/>
      <c r="J27" s="635"/>
      <c r="K27" s="635"/>
      <c r="L27" s="635"/>
      <c r="M27" s="635"/>
      <c r="N27" s="636"/>
    </row>
    <row r="28" spans="2:14" ht="15.75">
      <c r="B28" s="165">
        <v>7</v>
      </c>
      <c r="C28" s="162" t="s">
        <v>291</v>
      </c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6"/>
    </row>
    <row r="29" spans="2:14" ht="15.75">
      <c r="B29" s="165">
        <v>8</v>
      </c>
      <c r="C29" s="635" t="str">
        <f>CONCATENATE("Certified that the Special pays are claimed in terms of G.O.M.S No…………. Finance  Dept.,")</f>
        <v>Certified that the Special pays are claimed in terms of G.O.M.S No…………. Finance  Dept.,</v>
      </c>
      <c r="D29" s="635"/>
      <c r="E29" s="635"/>
      <c r="F29" s="635"/>
      <c r="G29" s="635"/>
      <c r="H29" s="635"/>
      <c r="I29" s="635"/>
      <c r="J29" s="635"/>
      <c r="K29" s="635"/>
      <c r="L29" s="635"/>
      <c r="M29" s="635"/>
      <c r="N29" s="636"/>
    </row>
    <row r="30" spans="2:14" ht="15.75" customHeight="1">
      <c r="B30" s="165"/>
      <c r="C30" s="635" t="s">
        <v>346</v>
      </c>
      <c r="D30" s="635"/>
      <c r="E30" s="635"/>
      <c r="F30" s="635"/>
      <c r="G30" s="635"/>
      <c r="H30" s="635"/>
      <c r="I30" s="635"/>
      <c r="J30" s="167"/>
      <c r="K30" s="167"/>
      <c r="L30" s="167"/>
      <c r="M30" s="167"/>
      <c r="N30" s="168"/>
    </row>
    <row r="31" spans="2:14" ht="15.75">
      <c r="B31" s="165">
        <v>9</v>
      </c>
      <c r="C31" s="635" t="s">
        <v>347</v>
      </c>
      <c r="D31" s="635"/>
      <c r="E31" s="635"/>
      <c r="F31" s="635"/>
      <c r="G31" s="635"/>
      <c r="H31" s="635"/>
      <c r="I31" s="635"/>
      <c r="J31" s="635"/>
      <c r="K31" s="635"/>
      <c r="L31" s="635"/>
      <c r="M31" s="635"/>
      <c r="N31" s="636"/>
    </row>
    <row r="32" spans="2:14" ht="15.75">
      <c r="B32" s="165"/>
      <c r="C32" s="640" t="s">
        <v>348</v>
      </c>
      <c r="D32" s="640"/>
      <c r="E32" s="640"/>
      <c r="F32" s="640"/>
      <c r="G32" s="640"/>
      <c r="H32" s="640"/>
      <c r="I32" s="640"/>
      <c r="J32" s="167"/>
      <c r="K32" s="167"/>
      <c r="L32" s="167"/>
      <c r="M32" s="167"/>
      <c r="N32" s="168"/>
    </row>
    <row r="33" spans="2:14" ht="15.75">
      <c r="B33" s="169">
        <v>10</v>
      </c>
      <c r="C33" s="635" t="str">
        <f>CONCATENATE("Certified that the Convyance Alwance are claimed in terms of G.O.M.S No……….. Finance  Dept.,")</f>
        <v>Certified that the Convyance Alwance are claimed in terms of G.O.M.S No……….. Finance  Dept.,</v>
      </c>
      <c r="D33" s="635"/>
      <c r="E33" s="635"/>
      <c r="F33" s="635"/>
      <c r="G33" s="635"/>
      <c r="H33" s="635"/>
      <c r="I33" s="635"/>
      <c r="J33" s="635"/>
      <c r="K33" s="635"/>
      <c r="L33" s="635"/>
      <c r="M33" s="635"/>
      <c r="N33" s="636"/>
    </row>
    <row r="34" spans="2:14" ht="15.75">
      <c r="B34" s="152"/>
      <c r="C34" s="153" t="s">
        <v>349</v>
      </c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4"/>
    </row>
    <row r="35" spans="2:14" ht="15.75">
      <c r="B35" s="152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4"/>
    </row>
    <row r="36" spans="2:14" ht="15.75">
      <c r="B36" s="152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4"/>
    </row>
    <row r="37" spans="2:14" ht="15.75">
      <c r="B37" s="152"/>
      <c r="C37" s="153"/>
      <c r="D37" s="153"/>
      <c r="E37" s="153"/>
      <c r="F37" s="153"/>
      <c r="G37" s="153"/>
      <c r="H37" s="153"/>
      <c r="I37" s="623" t="s">
        <v>208</v>
      </c>
      <c r="J37" s="623"/>
      <c r="K37" s="623"/>
      <c r="L37" s="623"/>
      <c r="M37" s="623"/>
      <c r="N37" s="624"/>
    </row>
    <row r="38" spans="2:14" ht="15.75">
      <c r="B38" s="152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4"/>
    </row>
    <row r="39" spans="2:14" ht="16.5" thickBot="1">
      <c r="B39" s="637" t="s">
        <v>209</v>
      </c>
      <c r="C39" s="638"/>
      <c r="D39" s="638"/>
      <c r="E39" s="638"/>
      <c r="F39" s="638"/>
      <c r="G39" s="638"/>
      <c r="H39" s="638"/>
      <c r="I39" s="638"/>
      <c r="J39" s="638"/>
      <c r="K39" s="638"/>
      <c r="L39" s="638"/>
      <c r="M39" s="638"/>
      <c r="N39" s="639"/>
    </row>
    <row r="40" spans="2:14" ht="15.75">
      <c r="B40" s="152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4"/>
    </row>
    <row r="41" spans="2:14" ht="15.75">
      <c r="B41" s="152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4"/>
    </row>
    <row r="42" spans="2:14" ht="15.75">
      <c r="B42" s="152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4"/>
    </row>
    <row r="43" spans="2:14" ht="15.75">
      <c r="B43" s="152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4"/>
    </row>
    <row r="44" spans="2:14" ht="15.75"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4"/>
    </row>
    <row r="45" spans="2:14" ht="15.75">
      <c r="B45" s="152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4"/>
    </row>
    <row r="46" spans="2:14" ht="15.75">
      <c r="B46" s="152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4"/>
    </row>
    <row r="47" spans="2:14" ht="15.75">
      <c r="B47" s="152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70"/>
    </row>
    <row r="48" spans="2:14" ht="15.7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3"/>
    </row>
    <row r="49" spans="2:14" ht="15.75">
      <c r="B49" s="174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6"/>
    </row>
    <row r="50" spans="2:14" ht="15.75">
      <c r="B50" s="174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6"/>
    </row>
    <row r="51" spans="2:14" ht="15.75">
      <c r="B51" s="174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6"/>
    </row>
    <row r="52" spans="2:14" ht="16.5" thickBot="1">
      <c r="B52" s="175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7"/>
    </row>
    <row r="53" spans="2:14" s="94" customFormat="1" ht="15.75" thickTop="1"/>
    <row r="54" spans="2:14" s="94" customFormat="1"/>
    <row r="55" spans="2:14" s="94" customFormat="1"/>
    <row r="56" spans="2:14" s="94" customFormat="1"/>
    <row r="57" spans="2:14" s="94" customFormat="1"/>
    <row r="58" spans="2:14" s="94" customFormat="1"/>
    <row r="59" spans="2:14" s="94" customFormat="1"/>
    <row r="60" spans="2:14" s="94" customFormat="1"/>
    <row r="61" spans="2:14" s="94" customFormat="1"/>
    <row r="62" spans="2:14" s="94" customFormat="1"/>
    <row r="63" spans="2:14" s="94" customFormat="1"/>
    <row r="64" spans="2:14" s="94" customFormat="1"/>
    <row r="65" s="94" customFormat="1"/>
    <row r="66" s="94" customFormat="1"/>
    <row r="67" s="94" customFormat="1"/>
    <row r="68" s="94" customFormat="1"/>
    <row r="69" s="94" customFormat="1"/>
    <row r="70" s="94" customFormat="1"/>
    <row r="71" s="94" customFormat="1"/>
    <row r="72" s="94" customFormat="1"/>
    <row r="73" s="94" customFormat="1"/>
    <row r="74" s="94" customFormat="1"/>
    <row r="75" s="94" customFormat="1"/>
    <row r="76" s="94" customFormat="1"/>
    <row r="77" s="94" customFormat="1"/>
    <row r="78" s="94" customFormat="1"/>
    <row r="79" s="94" customFormat="1"/>
    <row r="80" s="94" customFormat="1"/>
    <row r="81" s="94" customFormat="1"/>
    <row r="82" s="94" customFormat="1"/>
    <row r="83" s="94" customFormat="1"/>
    <row r="84" s="94" customFormat="1"/>
    <row r="85" s="94" customFormat="1"/>
    <row r="86" s="94" customFormat="1"/>
    <row r="87" s="94" customFormat="1"/>
    <row r="88" s="94" customFormat="1"/>
    <row r="89" s="94" customFormat="1"/>
    <row r="90" s="94" customFormat="1"/>
    <row r="91" s="94" customFormat="1"/>
    <row r="92" s="94" customFormat="1"/>
    <row r="93" s="94" customFormat="1"/>
    <row r="94" s="94" customFormat="1"/>
    <row r="95" s="94" customFormat="1"/>
    <row r="96" s="94" customFormat="1"/>
    <row r="97" s="94" customFormat="1"/>
    <row r="98" s="94" customFormat="1"/>
    <row r="99" s="94" customFormat="1"/>
    <row r="100" s="94" customFormat="1"/>
    <row r="101" s="94" customFormat="1"/>
    <row r="102" s="94" customFormat="1"/>
    <row r="103" s="94" customFormat="1"/>
    <row r="104" s="94" customFormat="1"/>
    <row r="105" s="94" customFormat="1"/>
    <row r="106" s="94" customFormat="1"/>
    <row r="107" s="94" customFormat="1"/>
    <row r="108" s="94" customFormat="1"/>
    <row r="109" s="94" customFormat="1"/>
    <row r="110" s="94" customFormat="1"/>
    <row r="111" s="94" customFormat="1"/>
    <row r="112" s="94" customFormat="1"/>
    <row r="113" s="94" customFormat="1"/>
    <row r="114" s="94" customFormat="1"/>
    <row r="115" s="94" customFormat="1"/>
    <row r="116" s="94" customFormat="1"/>
    <row r="117" s="94" customFormat="1"/>
    <row r="118" s="94" customFormat="1"/>
    <row r="119" s="94" customFormat="1"/>
    <row r="120" s="94" customFormat="1"/>
    <row r="121" s="94" customFormat="1"/>
    <row r="122" s="94" customFormat="1"/>
    <row r="123" s="94" customFormat="1"/>
    <row r="124" s="94" customFormat="1"/>
    <row r="125" s="94" customFormat="1"/>
    <row r="126" s="94" customFormat="1"/>
    <row r="127" s="94" customFormat="1"/>
    <row r="128" s="94" customFormat="1"/>
    <row r="129" s="94" customFormat="1"/>
    <row r="130" s="94" customFormat="1"/>
    <row r="131" s="94" customFormat="1"/>
    <row r="132" s="94" customFormat="1"/>
    <row r="133" s="94" customFormat="1"/>
    <row r="134" s="94" customFormat="1"/>
    <row r="135" s="94" customFormat="1"/>
    <row r="136" s="94" customFormat="1"/>
    <row r="137" s="94" customFormat="1"/>
    <row r="138" s="94" customFormat="1"/>
    <row r="139" s="94" customFormat="1"/>
    <row r="140" s="94" customFormat="1"/>
    <row r="141" s="94" customFormat="1"/>
    <row r="142" s="94" customFormat="1"/>
    <row r="143" s="94" customFormat="1"/>
    <row r="144" s="94" customFormat="1"/>
    <row r="145" s="94" customFormat="1"/>
    <row r="146" s="94" customFormat="1"/>
    <row r="147" s="94" customFormat="1"/>
    <row r="148" s="94" customFormat="1"/>
    <row r="149" s="94" customFormat="1"/>
    <row r="150" s="94" customFormat="1"/>
    <row r="151" s="94" customFormat="1"/>
    <row r="152" s="94" customFormat="1"/>
    <row r="153" s="94" customFormat="1"/>
    <row r="154" s="94" customFormat="1"/>
    <row r="155" s="94" customFormat="1"/>
    <row r="156" s="94" customFormat="1"/>
    <row r="157" s="94" customFormat="1"/>
    <row r="158" s="94" customFormat="1"/>
    <row r="159" s="94" customFormat="1"/>
    <row r="160" s="94" customFormat="1"/>
    <row r="161" s="94" customFormat="1"/>
    <row r="162" s="94" customFormat="1"/>
    <row r="163" s="94" customFormat="1"/>
    <row r="164" s="94" customFormat="1"/>
    <row r="165" s="94" customFormat="1"/>
    <row r="166" s="94" customFormat="1"/>
    <row r="167" s="94" customFormat="1"/>
    <row r="168" s="94" customFormat="1"/>
    <row r="169" s="94" customFormat="1"/>
    <row r="170" s="94" customFormat="1"/>
    <row r="171" s="94" customFormat="1"/>
    <row r="172" s="94" customFormat="1"/>
    <row r="173" s="94" customFormat="1"/>
    <row r="174" s="94" customFormat="1"/>
    <row r="175" s="94" customFormat="1"/>
    <row r="176" s="94" customFormat="1"/>
    <row r="177" s="94" customFormat="1"/>
    <row r="178" s="94" customFormat="1"/>
    <row r="179" s="94" customFormat="1"/>
    <row r="180" s="94" customFormat="1"/>
    <row r="181" s="94" customFormat="1"/>
    <row r="182" s="94" customFormat="1"/>
    <row r="183" s="94" customFormat="1"/>
    <row r="184" s="94" customFormat="1"/>
    <row r="185" s="94" customFormat="1"/>
    <row r="186" s="94" customFormat="1"/>
    <row r="187" s="94" customFormat="1"/>
    <row r="188" s="94" customFormat="1"/>
    <row r="189" s="94" customFormat="1"/>
    <row r="190" s="94" customFormat="1"/>
    <row r="191" s="94" customFormat="1"/>
    <row r="192" s="94" customFormat="1"/>
    <row r="193" s="94" customFormat="1"/>
    <row r="194" s="94" customFormat="1"/>
    <row r="195" s="94" customFormat="1"/>
    <row r="196" s="94" customFormat="1"/>
    <row r="197" s="94" customFormat="1"/>
    <row r="198" s="94" customFormat="1"/>
    <row r="199" s="94" customFormat="1"/>
    <row r="200" s="94" customFormat="1"/>
    <row r="201" s="94" customFormat="1"/>
    <row r="202" s="94" customFormat="1"/>
    <row r="203" s="94" customFormat="1"/>
    <row r="204" s="94" customFormat="1"/>
    <row r="205" s="94" customFormat="1"/>
    <row r="206" s="94" customFormat="1"/>
    <row r="207" s="94" customFormat="1"/>
    <row r="208" s="94" customFormat="1"/>
    <row r="209" s="94" customFormat="1"/>
    <row r="210" s="94" customFormat="1"/>
    <row r="211" s="94" customFormat="1"/>
    <row r="212" s="94" customFormat="1"/>
    <row r="213" s="94" customFormat="1"/>
    <row r="214" s="94" customFormat="1"/>
    <row r="215" s="94" customFormat="1"/>
    <row r="216" s="94" customFormat="1"/>
    <row r="217" s="94" customFormat="1"/>
    <row r="218" s="94" customFormat="1"/>
    <row r="219" s="94" customFormat="1"/>
    <row r="220" s="94" customFormat="1"/>
    <row r="221" s="94" customFormat="1"/>
    <row r="222" s="94" customFormat="1"/>
    <row r="223" s="94" customFormat="1"/>
    <row r="224" s="94" customFormat="1"/>
    <row r="225" s="94" customFormat="1"/>
    <row r="226" s="94" customFormat="1"/>
    <row r="227" s="94" customFormat="1"/>
    <row r="228" s="94" customFormat="1"/>
    <row r="229" s="94" customFormat="1"/>
    <row r="230" s="94" customFormat="1"/>
    <row r="231" s="94" customFormat="1"/>
    <row r="232" s="94" customFormat="1"/>
    <row r="233" s="94" customFormat="1"/>
    <row r="234" s="94" customFormat="1"/>
    <row r="235" s="94" customFormat="1"/>
    <row r="236" s="94" customFormat="1"/>
    <row r="237" s="94" customFormat="1"/>
    <row r="238" s="94" customFormat="1"/>
    <row r="239" s="94" customFormat="1"/>
    <row r="240" s="94" customFormat="1"/>
    <row r="241" s="94" customFormat="1"/>
    <row r="242" s="94" customFormat="1"/>
    <row r="243" s="94" customFormat="1"/>
    <row r="244" s="94" customFormat="1"/>
    <row r="245" s="94" customFormat="1"/>
    <row r="246" s="94" customFormat="1"/>
    <row r="247" s="94" customFormat="1"/>
    <row r="248" s="94" customFormat="1"/>
    <row r="249" s="94" customFormat="1"/>
    <row r="250" s="94" customFormat="1"/>
    <row r="251" s="94" customFormat="1"/>
    <row r="252" s="94" customFormat="1"/>
    <row r="253" s="94" customFormat="1"/>
    <row r="254" s="94" customFormat="1"/>
    <row r="255" s="94" customFormat="1"/>
    <row r="256" s="94" customFormat="1"/>
    <row r="257" s="94" customFormat="1"/>
    <row r="258" s="94" customFormat="1"/>
    <row r="259" s="94" customFormat="1"/>
    <row r="260" s="94" customFormat="1"/>
    <row r="261" s="94" customFormat="1"/>
    <row r="262" s="94" customFormat="1"/>
    <row r="263" s="94" customFormat="1"/>
    <row r="264" s="94" customFormat="1"/>
    <row r="265" s="94" customFormat="1"/>
    <row r="266" s="94" customFormat="1"/>
    <row r="267" s="94" customFormat="1"/>
    <row r="268" s="94" customFormat="1"/>
    <row r="269" s="94" customFormat="1"/>
    <row r="270" s="94" customFormat="1"/>
    <row r="271" s="94" customFormat="1"/>
    <row r="272" s="94" customFormat="1"/>
    <row r="273" s="94" customFormat="1"/>
    <row r="274" s="94" customFormat="1"/>
    <row r="275" s="94" customFormat="1"/>
    <row r="276" s="94" customFormat="1"/>
    <row r="277" s="94" customFormat="1"/>
    <row r="278" s="94" customFormat="1"/>
    <row r="279" s="94" customFormat="1"/>
    <row r="280" s="94" customFormat="1"/>
    <row r="281" s="94" customFormat="1"/>
    <row r="282" s="94" customFormat="1"/>
    <row r="283" s="94" customFormat="1"/>
    <row r="284" s="94" customFormat="1"/>
    <row r="285" s="94" customFormat="1"/>
    <row r="286" s="94" customFormat="1"/>
    <row r="287" s="94" customFormat="1"/>
    <row r="288" s="94" customFormat="1"/>
    <row r="289" s="94" customFormat="1"/>
    <row r="290" s="94" customFormat="1"/>
    <row r="291" s="94" customFormat="1"/>
    <row r="292" s="94" customFormat="1"/>
    <row r="293" s="94" customFormat="1"/>
    <row r="294" s="94" customFormat="1"/>
    <row r="295" s="94" customFormat="1"/>
    <row r="296" s="94" customFormat="1"/>
    <row r="297" s="94" customFormat="1"/>
    <row r="298" s="94" customFormat="1"/>
    <row r="299" s="94" customFormat="1"/>
    <row r="300" s="94" customFormat="1"/>
    <row r="301" s="94" customFormat="1"/>
    <row r="302" s="94" customFormat="1"/>
    <row r="303" s="94" customFormat="1"/>
    <row r="304" s="94" customFormat="1"/>
    <row r="305" s="94" customFormat="1"/>
    <row r="306" s="94" customFormat="1"/>
    <row r="307" s="94" customFormat="1"/>
    <row r="308" s="94" customFormat="1"/>
    <row r="309" s="94" customFormat="1"/>
    <row r="310" s="94" customFormat="1"/>
    <row r="311" s="94" customFormat="1"/>
    <row r="312" s="94" customFormat="1"/>
    <row r="313" s="94" customFormat="1"/>
    <row r="314" s="94" customFormat="1"/>
    <row r="315" s="94" customFormat="1"/>
    <row r="316" s="94" customFormat="1"/>
    <row r="317" s="94" customFormat="1"/>
    <row r="318" s="94" customFormat="1"/>
    <row r="319" s="94" customFormat="1"/>
    <row r="320" s="94" customFormat="1"/>
    <row r="321" s="94" customFormat="1"/>
    <row r="322" s="94" customFormat="1"/>
    <row r="323" s="94" customFormat="1"/>
    <row r="324" s="94" customFormat="1"/>
    <row r="325" s="94" customFormat="1"/>
    <row r="326" s="94" customFormat="1"/>
    <row r="327" s="94" customFormat="1"/>
    <row r="328" s="94" customFormat="1"/>
    <row r="329" s="94" customFormat="1"/>
    <row r="330" s="94" customFormat="1"/>
    <row r="331" s="94" customFormat="1"/>
    <row r="332" s="94" customFormat="1"/>
    <row r="333" s="94" customFormat="1"/>
    <row r="334" s="94" customFormat="1"/>
    <row r="335" s="94" customFormat="1"/>
    <row r="336" s="94" customFormat="1"/>
    <row r="337" s="94" customFormat="1"/>
    <row r="338" s="94" customFormat="1"/>
    <row r="339" s="94" customFormat="1"/>
    <row r="340" s="94" customFormat="1"/>
    <row r="341" s="94" customFormat="1"/>
    <row r="342" s="94" customFormat="1"/>
    <row r="343" s="94" customFormat="1"/>
    <row r="344" s="94" customFormat="1"/>
    <row r="345" s="94" customFormat="1"/>
    <row r="346" s="94" customFormat="1"/>
    <row r="347" s="94" customFormat="1"/>
    <row r="348" s="94" customFormat="1"/>
    <row r="349" s="94" customFormat="1"/>
    <row r="350" s="94" customFormat="1"/>
    <row r="351" s="94" customFormat="1"/>
    <row r="352" s="94" customFormat="1"/>
    <row r="353" s="94" customFormat="1"/>
    <row r="354" s="94" customFormat="1"/>
    <row r="355" s="94" customFormat="1"/>
    <row r="356" s="94" customFormat="1"/>
    <row r="357" s="94" customFormat="1"/>
    <row r="358" s="94" customFormat="1"/>
    <row r="359" s="94" customFormat="1"/>
    <row r="360" s="94" customFormat="1"/>
    <row r="361" s="94" customFormat="1"/>
    <row r="362" s="94" customFormat="1"/>
    <row r="363" s="94" customFormat="1"/>
    <row r="364" s="94" customFormat="1"/>
    <row r="365" s="94" customFormat="1"/>
    <row r="366" s="94" customFormat="1"/>
    <row r="367" s="94" customFormat="1"/>
    <row r="368" s="94" customFormat="1"/>
    <row r="369" s="94" customFormat="1"/>
    <row r="370" s="94" customFormat="1"/>
    <row r="371" s="94" customFormat="1"/>
    <row r="372" s="94" customFormat="1"/>
    <row r="373" s="94" customFormat="1"/>
    <row r="374" s="94" customFormat="1"/>
    <row r="375" s="94" customFormat="1"/>
    <row r="376" s="94" customFormat="1"/>
    <row r="377" s="94" customFormat="1"/>
    <row r="378" s="94" customFormat="1"/>
    <row r="379" s="94" customFormat="1"/>
    <row r="380" s="94" customFormat="1"/>
    <row r="381" s="94" customFormat="1"/>
    <row r="382" s="94" customFormat="1"/>
    <row r="383" s="94" customFormat="1"/>
    <row r="384" s="94" customFormat="1"/>
    <row r="385" s="94" customFormat="1"/>
    <row r="386" s="94" customFormat="1"/>
    <row r="387" s="94" customFormat="1"/>
    <row r="388" s="94" customFormat="1"/>
    <row r="389" s="94" customFormat="1"/>
    <row r="390" s="94" customFormat="1"/>
    <row r="391" s="94" customFormat="1"/>
    <row r="392" s="94" customFormat="1"/>
    <row r="393" s="94" customFormat="1"/>
    <row r="394" s="94" customFormat="1"/>
    <row r="395" s="94" customFormat="1"/>
    <row r="396" s="94" customFormat="1"/>
    <row r="397" s="94" customFormat="1"/>
    <row r="398" s="94" customFormat="1"/>
    <row r="399" s="94" customFormat="1"/>
    <row r="400" s="94" customFormat="1"/>
    <row r="401" s="94" customFormat="1"/>
    <row r="402" s="94" customFormat="1"/>
    <row r="403" s="94" customFormat="1"/>
    <row r="404" s="94" customFormat="1"/>
    <row r="405" s="94" customFormat="1"/>
    <row r="406" s="94" customFormat="1"/>
    <row r="407" s="94" customFormat="1"/>
    <row r="408" s="94" customFormat="1"/>
    <row r="409" s="94" customFormat="1"/>
    <row r="410" s="94" customFormat="1"/>
    <row r="411" s="94" customFormat="1"/>
    <row r="412" s="94" customFormat="1"/>
    <row r="413" s="94" customFormat="1"/>
    <row r="414" s="94" customFormat="1"/>
    <row r="415" s="94" customFormat="1"/>
    <row r="416" s="94" customFormat="1"/>
    <row r="417" s="94" customFormat="1"/>
    <row r="418" s="94" customFormat="1"/>
    <row r="419" s="94" customFormat="1"/>
    <row r="420" s="94" customFormat="1"/>
    <row r="421" s="94" customFormat="1"/>
    <row r="422" s="94" customFormat="1"/>
    <row r="423" s="94" customFormat="1"/>
    <row r="424" s="94" customFormat="1"/>
    <row r="425" s="94" customFormat="1"/>
    <row r="426" s="94" customFormat="1"/>
    <row r="427" s="94" customFormat="1"/>
    <row r="428" s="94" customFormat="1"/>
    <row r="429" s="94" customFormat="1"/>
    <row r="430" s="94" customFormat="1"/>
    <row r="431" s="94" customFormat="1"/>
    <row r="432" s="94" customFormat="1"/>
    <row r="433" s="94" customFormat="1"/>
    <row r="434" s="94" customFormat="1"/>
    <row r="435" s="94" customFormat="1"/>
    <row r="436" s="94" customFormat="1"/>
    <row r="437" s="94" customFormat="1"/>
    <row r="438" s="94" customFormat="1"/>
    <row r="439" s="94" customFormat="1"/>
    <row r="440" s="94" customFormat="1"/>
    <row r="441" s="94" customFormat="1"/>
    <row r="442" s="94" customFormat="1"/>
    <row r="443" s="94" customFormat="1"/>
    <row r="444" s="94" customFormat="1"/>
    <row r="445" s="94" customFormat="1"/>
    <row r="446" s="94" customFormat="1"/>
    <row r="447" s="94" customFormat="1"/>
    <row r="448" s="94" customFormat="1"/>
    <row r="449" s="94" customFormat="1"/>
    <row r="450" s="94" customFormat="1"/>
    <row r="451" s="94" customFormat="1"/>
    <row r="452" s="94" customFormat="1"/>
    <row r="453" s="94" customFormat="1"/>
    <row r="454" s="94" customFormat="1"/>
    <row r="455" s="94" customFormat="1"/>
    <row r="456" s="94" customFormat="1"/>
    <row r="457" s="94" customFormat="1"/>
    <row r="458" s="94" customFormat="1"/>
    <row r="459" s="94" customFormat="1"/>
    <row r="460" s="94" customFormat="1"/>
    <row r="461" s="94" customFormat="1"/>
    <row r="462" s="94" customFormat="1"/>
    <row r="463" s="94" customFormat="1"/>
    <row r="464" s="94" customFormat="1"/>
    <row r="465" s="94" customFormat="1"/>
    <row r="466" s="94" customFormat="1"/>
    <row r="467" s="94" customFormat="1"/>
    <row r="468" s="94" customFormat="1"/>
    <row r="469" s="94" customFormat="1"/>
    <row r="470" s="94" customFormat="1"/>
    <row r="471" s="94" customFormat="1"/>
    <row r="472" s="94" customFormat="1"/>
    <row r="473" s="94" customFormat="1"/>
    <row r="474" s="94" customFormat="1"/>
    <row r="475" s="94" customFormat="1"/>
    <row r="476" s="94" customFormat="1"/>
    <row r="477" s="94" customFormat="1"/>
    <row r="478" s="94" customFormat="1"/>
    <row r="479" s="94" customFormat="1"/>
    <row r="480" s="94" customFormat="1"/>
    <row r="481" s="94" customFormat="1"/>
    <row r="482" s="94" customFormat="1"/>
    <row r="483" s="94" customFormat="1"/>
    <row r="484" s="94" customFormat="1"/>
    <row r="485" s="94" customFormat="1"/>
    <row r="486" s="94" customFormat="1"/>
    <row r="487" s="94" customFormat="1"/>
    <row r="488" s="94" customFormat="1"/>
    <row r="489" s="94" customFormat="1"/>
    <row r="490" s="94" customFormat="1"/>
    <row r="491" s="94" customFormat="1"/>
    <row r="492" s="94" customFormat="1"/>
    <row r="493" s="94" customFormat="1"/>
    <row r="494" s="94" customFormat="1"/>
    <row r="495" s="94" customFormat="1"/>
    <row r="496" s="94" customFormat="1"/>
    <row r="497" s="94" customFormat="1"/>
    <row r="498" s="94" customFormat="1"/>
    <row r="499" s="94" customFormat="1"/>
    <row r="500" s="94" customFormat="1"/>
    <row r="501" s="94" customFormat="1"/>
    <row r="502" s="94" customFormat="1"/>
    <row r="503" s="94" customFormat="1"/>
    <row r="504" s="94" customFormat="1"/>
    <row r="505" s="94" customFormat="1"/>
    <row r="506" s="94" customFormat="1"/>
    <row r="507" s="94" customFormat="1"/>
    <row r="508" s="94" customFormat="1"/>
    <row r="509" s="94" customFormat="1"/>
    <row r="510" s="94" customFormat="1"/>
    <row r="511" s="94" customFormat="1"/>
    <row r="512" s="94" customFormat="1"/>
    <row r="513" s="94" customFormat="1"/>
    <row r="514" s="94" customFormat="1"/>
    <row r="515" s="94" customFormat="1"/>
    <row r="516" s="94" customFormat="1"/>
    <row r="517" s="94" customFormat="1"/>
    <row r="518" s="94" customFormat="1"/>
    <row r="519" s="94" customFormat="1"/>
    <row r="520" s="94" customFormat="1"/>
    <row r="521" s="94" customFormat="1"/>
    <row r="522" s="94" customFormat="1"/>
    <row r="523" s="94" customFormat="1"/>
    <row r="524" s="94" customFormat="1"/>
    <row r="525" s="94" customFormat="1"/>
    <row r="526" s="94" customFormat="1"/>
    <row r="527" s="94" customFormat="1"/>
    <row r="528" s="94" customFormat="1"/>
    <row r="529" s="94" customFormat="1"/>
    <row r="530" s="94" customFormat="1"/>
    <row r="531" s="94" customFormat="1"/>
    <row r="532" s="94" customFormat="1"/>
    <row r="533" s="94" customFormat="1"/>
    <row r="534" s="94" customFormat="1"/>
    <row r="535" s="94" customFormat="1"/>
    <row r="536" s="94" customFormat="1"/>
    <row r="537" s="94" customFormat="1"/>
    <row r="538" s="94" customFormat="1"/>
    <row r="539" s="94" customFormat="1"/>
    <row r="540" s="94" customFormat="1"/>
    <row r="541" s="94" customFormat="1"/>
    <row r="542" s="94" customFormat="1"/>
    <row r="543" s="94" customFormat="1"/>
    <row r="544" s="94" customFormat="1"/>
    <row r="545" s="94" customFormat="1"/>
    <row r="546" s="94" customFormat="1"/>
    <row r="547" s="94" customFormat="1"/>
    <row r="548" s="94" customFormat="1"/>
    <row r="549" s="94" customFormat="1"/>
    <row r="550" s="94" customFormat="1"/>
    <row r="551" s="94" customFormat="1"/>
    <row r="552" s="94" customFormat="1"/>
    <row r="553" s="94" customFormat="1"/>
    <row r="554" s="94" customFormat="1"/>
    <row r="555" s="94" customFormat="1"/>
    <row r="556" s="94" customFormat="1"/>
    <row r="557" s="94" customFormat="1"/>
    <row r="558" s="94" customFormat="1"/>
    <row r="559" s="94" customFormat="1"/>
    <row r="560" s="94" customFormat="1"/>
    <row r="561" s="94" customFormat="1"/>
    <row r="562" s="94" customFormat="1"/>
    <row r="563" s="94" customFormat="1"/>
    <row r="564" s="94" customFormat="1"/>
    <row r="565" s="94" customFormat="1"/>
    <row r="566" s="94" customFormat="1"/>
    <row r="567" s="94" customFormat="1"/>
    <row r="568" s="94" customFormat="1"/>
    <row r="569" s="94" customFormat="1"/>
    <row r="570" s="94" customFormat="1"/>
    <row r="571" s="94" customFormat="1"/>
    <row r="572" s="94" customFormat="1"/>
    <row r="573" s="94" customFormat="1"/>
    <row r="574" s="94" customFormat="1"/>
    <row r="575" s="94" customFormat="1"/>
    <row r="576" s="94" customFormat="1"/>
    <row r="577" s="94" customFormat="1"/>
    <row r="578" s="94" customFormat="1"/>
    <row r="579" s="94" customFormat="1"/>
    <row r="580" s="94" customFormat="1"/>
    <row r="581" s="94" customFormat="1"/>
    <row r="582" s="94" customFormat="1"/>
    <row r="583" s="94" customFormat="1"/>
    <row r="584" s="94" customFormat="1"/>
    <row r="585" s="94" customFormat="1"/>
    <row r="586" s="94" customFormat="1"/>
    <row r="587" s="94" customFormat="1"/>
    <row r="588" s="94" customFormat="1"/>
    <row r="589" s="94" customFormat="1"/>
    <row r="590" s="94" customFormat="1"/>
    <row r="591" s="94" customFormat="1"/>
    <row r="592" s="94" customFormat="1"/>
    <row r="593" s="94" customFormat="1"/>
    <row r="594" s="94" customFormat="1"/>
    <row r="595" s="94" customFormat="1"/>
    <row r="596" s="94" customFormat="1"/>
    <row r="597" s="94" customFormat="1"/>
    <row r="598" s="94" customFormat="1"/>
    <row r="599" s="94" customFormat="1"/>
    <row r="600" s="94" customFormat="1"/>
    <row r="601" s="94" customFormat="1"/>
    <row r="602" s="94" customFormat="1"/>
    <row r="603" s="94" customFormat="1"/>
    <row r="604" s="94" customFormat="1"/>
    <row r="605" s="94" customFormat="1"/>
    <row r="606" s="94" customFormat="1"/>
    <row r="607" s="94" customFormat="1"/>
    <row r="608" s="94" customFormat="1"/>
    <row r="609" s="94" customFormat="1"/>
    <row r="610" s="94" customFormat="1"/>
    <row r="611" s="94" customFormat="1"/>
    <row r="612" s="94" customFormat="1"/>
    <row r="613" s="94" customFormat="1"/>
    <row r="614" s="94" customFormat="1"/>
    <row r="615" s="94" customFormat="1"/>
    <row r="616" s="94" customFormat="1"/>
    <row r="617" s="94" customFormat="1"/>
    <row r="618" s="94" customFormat="1"/>
    <row r="619" s="94" customFormat="1"/>
    <row r="620" s="94" customFormat="1"/>
    <row r="621" s="94" customFormat="1"/>
    <row r="622" s="94" customFormat="1"/>
    <row r="623" s="94" customFormat="1"/>
    <row r="624" s="94" customFormat="1"/>
    <row r="625" s="94" customFormat="1"/>
    <row r="626" s="94" customFormat="1"/>
    <row r="627" s="94" customFormat="1"/>
    <row r="628" s="94" customFormat="1"/>
    <row r="629" s="94" customFormat="1"/>
    <row r="630" s="94" customFormat="1"/>
    <row r="631" s="94" customFormat="1"/>
    <row r="632" s="94" customFormat="1"/>
    <row r="633" s="94" customFormat="1"/>
    <row r="634" s="94" customFormat="1"/>
    <row r="635" s="94" customFormat="1"/>
    <row r="636" s="94" customFormat="1"/>
    <row r="637" s="94" customFormat="1"/>
    <row r="638" s="94" customFormat="1"/>
    <row r="639" s="94" customFormat="1"/>
    <row r="640" s="94" customFormat="1"/>
    <row r="641" s="94" customFormat="1"/>
    <row r="642" s="94" customFormat="1"/>
    <row r="643" s="94" customFormat="1"/>
    <row r="644" s="94" customFormat="1"/>
    <row r="645" s="94" customFormat="1"/>
    <row r="646" s="94" customFormat="1"/>
    <row r="647" s="94" customFormat="1"/>
    <row r="648" s="94" customFormat="1"/>
    <row r="649" s="94" customFormat="1"/>
    <row r="650" s="94" customFormat="1"/>
    <row r="651" s="94" customFormat="1"/>
    <row r="652" s="94" customFormat="1"/>
    <row r="653" s="94" customFormat="1"/>
    <row r="654" s="94" customFormat="1"/>
    <row r="655" s="94" customFormat="1"/>
    <row r="656" s="94" customFormat="1"/>
    <row r="657" s="94" customFormat="1"/>
    <row r="658" s="94" customFormat="1"/>
    <row r="659" s="94" customFormat="1"/>
    <row r="660" s="94" customFormat="1"/>
    <row r="661" s="94" customFormat="1"/>
    <row r="662" s="94" customFormat="1"/>
    <row r="663" s="94" customFormat="1"/>
    <row r="664" s="94" customFormat="1"/>
    <row r="665" s="94" customFormat="1"/>
    <row r="666" s="94" customFormat="1"/>
    <row r="667" s="94" customFormat="1"/>
    <row r="668" s="94" customFormat="1"/>
    <row r="669" s="94" customFormat="1"/>
    <row r="670" s="94" customFormat="1"/>
    <row r="671" s="94" customFormat="1"/>
    <row r="672" s="94" customFormat="1"/>
    <row r="673" s="94" customFormat="1"/>
    <row r="674" s="94" customFormat="1"/>
    <row r="675" s="94" customFormat="1"/>
    <row r="676" s="94" customFormat="1"/>
    <row r="677" s="94" customFormat="1"/>
    <row r="678" s="94" customFormat="1"/>
    <row r="679" s="94" customFormat="1"/>
    <row r="680" s="94" customFormat="1"/>
    <row r="681" s="94" customFormat="1"/>
    <row r="682" s="94" customFormat="1"/>
    <row r="683" s="94" customFormat="1"/>
    <row r="684" s="94" customFormat="1"/>
    <row r="685" s="94" customFormat="1"/>
    <row r="686" s="94" customFormat="1"/>
    <row r="687" s="94" customFormat="1"/>
    <row r="688" s="94" customFormat="1"/>
    <row r="689" s="94" customFormat="1"/>
    <row r="690" s="94" customFormat="1"/>
    <row r="691" s="94" customFormat="1"/>
    <row r="692" s="94" customFormat="1"/>
    <row r="693" s="94" customFormat="1"/>
    <row r="694" s="94" customFormat="1"/>
    <row r="695" s="94" customFormat="1"/>
    <row r="696" s="94" customFormat="1"/>
    <row r="697" s="94" customFormat="1"/>
    <row r="698" s="94" customFormat="1"/>
    <row r="699" s="94" customFormat="1"/>
    <row r="700" s="94" customFormat="1"/>
    <row r="701" s="94" customFormat="1"/>
    <row r="702" s="94" customFormat="1"/>
    <row r="703" s="94" customFormat="1"/>
    <row r="704" s="94" customFormat="1"/>
    <row r="705" s="94" customFormat="1"/>
    <row r="706" s="94" customFormat="1"/>
    <row r="707" s="94" customFormat="1"/>
  </sheetData>
  <sheetProtection password="F693" sheet="1" objects="1" scenarios="1" selectLockedCells="1"/>
  <customSheetViews>
    <customSheetView guid="{34BEBDC2-7578-4B7D-A7C5-77848E4CD0BB}" showGridLines="0" showRowCol="0">
      <selection activeCell="L6" sqref="L6"/>
      <pageMargins left="0.3" right="0.19" top="0.31" bottom="0.23" header="0.3" footer="0.3"/>
      <pageSetup paperSize="9" orientation="portrait" horizontalDpi="300" verticalDpi="300" r:id="rId1"/>
    </customSheetView>
    <customSheetView guid="{37DD68CE-9295-44D6-9BAE-7D01EB2C5AF4}" showGridLines="0" showRowCol="0">
      <selection activeCell="L6" sqref="L6"/>
      <pageMargins left="0.3" right="0.19" top="0.31" bottom="0.23" header="0.3" footer="0.3"/>
      <pageSetup paperSize="9" orientation="portrait" horizontalDpi="300" verticalDpi="300" r:id="rId2"/>
    </customSheetView>
    <customSheetView guid="{9CACA31B-9FE7-481A-8278-FF86DF5F6926}" showGridLines="0" showRowCol="0">
      <selection activeCell="U15" sqref="U15"/>
      <pageMargins left="0.3" right="0.19" top="0.31" bottom="0.23" header="0.3" footer="0.3"/>
      <pageSetup paperSize="9" orientation="portrait" horizontalDpi="300" verticalDpi="300" r:id="rId3"/>
    </customSheetView>
    <customSheetView guid="{340A9385-E852-4E4D-A583-AFEA31E6F2A2}" showGridLines="0" showRowCol="0">
      <selection activeCell="P9" sqref="P9"/>
      <pageMargins left="0.7" right="0.7" top="0.49" bottom="0.75" header="0.3" footer="0.3"/>
      <pageSetup paperSize="9" orientation="portrait" horizontalDpi="300" verticalDpi="300" r:id="rId4"/>
    </customSheetView>
    <customSheetView guid="{940E2FCB-B854-4F75-9AD7-E56C487E0C55}" showGridLines="0" showRowCol="0">
      <selection activeCell="U15" sqref="U15"/>
      <pageMargins left="0.3" right="0.19" top="0.31" bottom="0.23" header="0.3" footer="0.3"/>
      <pageSetup paperSize="9" orientation="portrait" horizontalDpi="300" verticalDpi="300" r:id="rId5"/>
    </customSheetView>
    <customSheetView guid="{3DEFF3FF-D6DE-4F8C-ACA9-8837C2EAEAE2}" showGridLines="0" showRowCol="0">
      <selection activeCell="U15" sqref="U15"/>
      <pageMargins left="0.3" right="0.19" top="0.31" bottom="0.23" header="0.3" footer="0.3"/>
      <pageSetup paperSize="9" orientation="portrait" horizontalDpi="300" verticalDpi="300" r:id="rId6"/>
    </customSheetView>
    <customSheetView guid="{CF090448-E3EB-4DF7-9F4D-6FAB00B12654}" showGridLines="0" showRowCol="0">
      <selection activeCell="L6" sqref="L6"/>
      <pageMargins left="0.3" right="0.19" top="0.31" bottom="0.23" header="0.3" footer="0.3"/>
      <pageSetup paperSize="9" orientation="portrait" horizontalDpi="300" verticalDpi="300" r:id="rId7"/>
    </customSheetView>
    <customSheetView guid="{DD7D8E5B-3733-44D0-920D-ACE6E22D5459}" showGridLines="0" showRowCol="0">
      <selection activeCell="L6" sqref="L6"/>
      <pageMargins left="0.3" right="0.19" top="0.31" bottom="0.23" header="0.3" footer="0.3"/>
      <pageSetup paperSize="9" orientation="portrait" horizontalDpi="300" verticalDpi="300" r:id="rId8"/>
    </customSheetView>
  </customSheetViews>
  <mergeCells count="22">
    <mergeCell ref="B39:N39"/>
    <mergeCell ref="C27:N27"/>
    <mergeCell ref="C29:N29"/>
    <mergeCell ref="C31:N31"/>
    <mergeCell ref="C32:I32"/>
    <mergeCell ref="C33:N33"/>
    <mergeCell ref="C30:I30"/>
    <mergeCell ref="C23:N23"/>
    <mergeCell ref="C24:N24"/>
    <mergeCell ref="C25:N25"/>
    <mergeCell ref="C26:N26"/>
    <mergeCell ref="I37:N37"/>
    <mergeCell ref="K19:N19"/>
    <mergeCell ref="K5:L5"/>
    <mergeCell ref="K4:L4"/>
    <mergeCell ref="B20:N20"/>
    <mergeCell ref="C22:N22"/>
    <mergeCell ref="B2:N2"/>
    <mergeCell ref="K10:N10"/>
    <mergeCell ref="C12:F12"/>
    <mergeCell ref="I12:K12"/>
    <mergeCell ref="C13:N13"/>
  </mergeCells>
  <pageMargins left="0.3" right="0.19" top="0.31" bottom="0.23" header="0.3" footer="0.3"/>
  <pageSetup paperSize="9" orientation="portrait" horizontalDpi="300" verticalDpi="300" r:id="rId9"/>
  <ignoredErrors>
    <ignoredError sqref="B7" numberStoredAsText="1"/>
    <ignoredError sqref="I12 C29 C33 C13" unlockedFormula="1"/>
  </ignoredErrors>
  <drawing r:id="rId1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H1067"/>
  <sheetViews>
    <sheetView showGridLines="0" showRowColHeaders="0" workbookViewId="0">
      <selection activeCell="S8" sqref="S8"/>
    </sheetView>
  </sheetViews>
  <sheetFormatPr defaultRowHeight="15"/>
  <cols>
    <col min="1" max="1" width="3.7109375" style="94" customWidth="1"/>
    <col min="2" max="2" width="10.140625" customWidth="1"/>
    <col min="3" max="3" width="1.28515625" customWidth="1"/>
    <col min="4" max="4" width="4.28515625" customWidth="1"/>
    <col min="5" max="5" width="1.28515625" customWidth="1"/>
    <col min="6" max="9" width="4.140625" customWidth="1"/>
    <col min="10" max="10" width="4.28515625" customWidth="1"/>
    <col min="11" max="11" width="1.7109375" customWidth="1"/>
    <col min="12" max="13" width="4.140625" customWidth="1"/>
    <col min="14" max="14" width="1.7109375" customWidth="1"/>
    <col min="15" max="17" width="4" customWidth="1"/>
    <col min="18" max="18" width="3.7109375" customWidth="1"/>
    <col min="19" max="20" width="4.7109375" customWidth="1"/>
    <col min="21" max="21" width="2.28515625" customWidth="1"/>
    <col min="22" max="22" width="3" customWidth="1"/>
    <col min="23" max="23" width="7.85546875" customWidth="1"/>
    <col min="24" max="24" width="2.140625" customWidth="1"/>
    <col min="25" max="29" width="3.85546875" customWidth="1"/>
    <col min="30" max="39" width="3.28515625" customWidth="1"/>
    <col min="40" max="40" width="3.85546875" customWidth="1"/>
    <col min="41" max="41" width="3.28515625" customWidth="1"/>
    <col min="42" max="44" width="3.7109375" customWidth="1"/>
    <col min="45" max="45" width="3.140625" customWidth="1"/>
    <col min="46" max="46" width="2.28515625" customWidth="1"/>
    <col min="47" max="190" width="9.140625" style="94" customWidth="1"/>
  </cols>
  <sheetData>
    <row r="1" spans="2:46" s="94" customFormat="1" ht="15.75" thickBot="1"/>
    <row r="2" spans="2:46" ht="21" thickTop="1">
      <c r="B2" s="665" t="str">
        <f>CONCATENATE(" GOVERNMENT OF  ",DATA!CC288,"       ")</f>
        <v xml:space="preserve"> GOVERNMENT OF         </v>
      </c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V2" s="11"/>
      <c r="W2" s="12"/>
      <c r="X2" s="13"/>
      <c r="Y2" s="667" t="s">
        <v>210</v>
      </c>
      <c r="Z2" s="667"/>
      <c r="AA2" s="667"/>
      <c r="AB2" s="667"/>
      <c r="AC2" s="667"/>
      <c r="AD2" s="667"/>
      <c r="AE2" s="667"/>
      <c r="AF2" s="667"/>
      <c r="AG2" s="667"/>
      <c r="AH2" s="667"/>
      <c r="AI2" s="667"/>
      <c r="AJ2" s="667"/>
      <c r="AK2" s="667"/>
      <c r="AL2" s="667"/>
      <c r="AM2" s="667"/>
      <c r="AN2" s="667"/>
      <c r="AO2" s="667"/>
      <c r="AP2" s="667"/>
      <c r="AQ2" s="667"/>
      <c r="AR2" s="667"/>
      <c r="AS2" s="667"/>
      <c r="AT2" s="668"/>
    </row>
    <row r="3" spans="2:46" ht="24.75" customHeight="1">
      <c r="B3" s="14"/>
      <c r="C3" s="15"/>
      <c r="D3" s="15"/>
      <c r="E3" s="15"/>
      <c r="F3" s="15"/>
      <c r="G3" s="15"/>
      <c r="H3" s="669" t="s">
        <v>211</v>
      </c>
      <c r="I3" s="670"/>
      <c r="J3" s="670"/>
      <c r="K3" s="670"/>
      <c r="L3" s="670"/>
      <c r="M3" s="670"/>
      <c r="N3" s="670"/>
      <c r="O3" s="671"/>
      <c r="P3" s="15"/>
      <c r="Q3" s="15"/>
      <c r="R3" s="15"/>
      <c r="S3" s="15"/>
      <c r="T3" s="15"/>
      <c r="U3" s="15"/>
      <c r="V3" s="16"/>
      <c r="W3" s="12"/>
      <c r="X3" s="14"/>
      <c r="Y3" s="672" t="s">
        <v>212</v>
      </c>
      <c r="Z3" s="673"/>
      <c r="AA3" s="673"/>
      <c r="AB3" s="673"/>
      <c r="AC3" s="673"/>
      <c r="AD3" s="673"/>
      <c r="AE3" s="673"/>
      <c r="AF3" s="673"/>
      <c r="AG3" s="673"/>
      <c r="AH3" s="673"/>
      <c r="AI3" s="673"/>
      <c r="AJ3" s="673"/>
      <c r="AK3" s="673"/>
      <c r="AL3" s="673"/>
      <c r="AM3" s="673"/>
      <c r="AN3" s="673"/>
      <c r="AO3" s="673"/>
      <c r="AP3" s="673"/>
      <c r="AQ3" s="673"/>
      <c r="AR3" s="673"/>
      <c r="AS3" s="673"/>
      <c r="AT3" s="674"/>
    </row>
    <row r="4" spans="2:46" ht="20.25">
      <c r="B4" s="236"/>
      <c r="C4" s="237"/>
      <c r="D4" s="237"/>
      <c r="E4" s="237"/>
      <c r="F4" s="237"/>
      <c r="G4" s="237"/>
      <c r="H4" s="238"/>
      <c r="I4" s="238"/>
      <c r="J4" s="238"/>
      <c r="K4" s="238"/>
      <c r="L4" s="238"/>
      <c r="M4" s="238"/>
      <c r="N4" s="238"/>
      <c r="O4" s="238"/>
      <c r="P4" s="237"/>
      <c r="Q4" s="237"/>
      <c r="R4" s="237"/>
      <c r="S4" s="237"/>
      <c r="T4" s="237"/>
      <c r="U4" s="237"/>
      <c r="V4" s="16"/>
      <c r="W4" s="12"/>
      <c r="X4" s="14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6"/>
    </row>
    <row r="5" spans="2:46">
      <c r="B5" s="239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240"/>
      <c r="P5" s="675" t="s">
        <v>127</v>
      </c>
      <c r="Q5" s="675"/>
      <c r="R5" s="675"/>
      <c r="S5" s="675"/>
      <c r="T5" s="675"/>
      <c r="U5" s="676"/>
      <c r="V5" s="3"/>
      <c r="W5" s="17"/>
      <c r="X5" s="7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3"/>
    </row>
    <row r="6" spans="2:46">
      <c r="B6" s="241" t="s">
        <v>213</v>
      </c>
      <c r="C6" s="180" t="s">
        <v>214</v>
      </c>
      <c r="D6" s="659" t="e">
        <f>DATA!#REF!</f>
        <v>#REF!</v>
      </c>
      <c r="E6" s="652"/>
      <c r="F6" s="652"/>
      <c r="G6" s="652"/>
      <c r="H6" s="652"/>
      <c r="I6" s="660"/>
      <c r="J6" s="180"/>
      <c r="K6" s="180"/>
      <c r="L6" s="180"/>
      <c r="M6" s="180"/>
      <c r="N6" s="180"/>
      <c r="O6" s="661" t="s">
        <v>215</v>
      </c>
      <c r="P6" s="662"/>
      <c r="Q6" s="663"/>
      <c r="R6" s="663"/>
      <c r="S6" s="663"/>
      <c r="T6" s="663"/>
      <c r="U6" s="664"/>
      <c r="V6" s="3"/>
      <c r="W6" s="17"/>
      <c r="X6" s="7"/>
      <c r="Y6" s="229" t="s">
        <v>216</v>
      </c>
      <c r="Z6" s="180"/>
      <c r="AA6" s="180"/>
      <c r="AB6" s="644" t="e">
        <f>D9</f>
        <v>#REF!</v>
      </c>
      <c r="AC6" s="645"/>
      <c r="AD6" s="645"/>
      <c r="AE6" s="645"/>
      <c r="AF6" s="645"/>
      <c r="AG6" s="645"/>
      <c r="AH6" s="646"/>
      <c r="AI6" s="180"/>
      <c r="AJ6" s="180"/>
      <c r="AK6" s="229" t="s">
        <v>217</v>
      </c>
      <c r="AL6" s="180"/>
      <c r="AM6" s="180"/>
      <c r="AN6" s="180"/>
      <c r="AO6" s="180"/>
      <c r="AP6" s="647" t="e">
        <f>D6</f>
        <v>#REF!</v>
      </c>
      <c r="AQ6" s="648"/>
      <c r="AR6" s="648"/>
      <c r="AS6" s="649"/>
      <c r="AT6" s="3"/>
    </row>
    <row r="7" spans="2:46">
      <c r="B7" s="242" t="s">
        <v>218</v>
      </c>
      <c r="C7" s="180" t="s">
        <v>214</v>
      </c>
      <c r="D7" s="652" t="e">
        <f>DATA!#REF!</f>
        <v>#REF!</v>
      </c>
      <c r="E7" s="652"/>
      <c r="F7" s="652"/>
      <c r="G7" s="652"/>
      <c r="H7" s="652"/>
      <c r="I7" s="652"/>
      <c r="J7" s="180"/>
      <c r="K7" s="180"/>
      <c r="L7" s="180"/>
      <c r="M7" s="180"/>
      <c r="N7" s="180"/>
      <c r="O7" s="243"/>
      <c r="P7" s="244"/>
      <c r="Q7" s="244"/>
      <c r="R7" s="244"/>
      <c r="S7" s="244"/>
      <c r="T7" s="244"/>
      <c r="U7" s="245"/>
      <c r="V7" s="3"/>
      <c r="W7" s="17"/>
      <c r="X7" s="7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3"/>
    </row>
    <row r="8" spans="2:46">
      <c r="B8" s="239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243"/>
      <c r="P8" s="180"/>
      <c r="Q8" s="180"/>
      <c r="R8" s="180"/>
      <c r="S8" s="180"/>
      <c r="T8" s="180"/>
      <c r="U8" s="246"/>
      <c r="V8" s="3"/>
      <c r="W8" s="17"/>
      <c r="X8" s="7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3"/>
    </row>
    <row r="9" spans="2:46">
      <c r="B9" s="242" t="s">
        <v>219</v>
      </c>
      <c r="C9" s="180" t="s">
        <v>214</v>
      </c>
      <c r="D9" s="653" t="e">
        <f>DATA!#REF!</f>
        <v>#REF!</v>
      </c>
      <c r="E9" s="654"/>
      <c r="F9" s="654"/>
      <c r="G9" s="654"/>
      <c r="H9" s="654"/>
      <c r="I9" s="655"/>
      <c r="J9" s="180"/>
      <c r="K9" s="180"/>
      <c r="L9" s="180"/>
      <c r="M9" s="180"/>
      <c r="N9" s="180"/>
      <c r="O9" s="243" t="s">
        <v>220</v>
      </c>
      <c r="P9" s="180"/>
      <c r="Q9" s="656"/>
      <c r="R9" s="657"/>
      <c r="S9" s="657"/>
      <c r="T9" s="657"/>
      <c r="U9" s="658"/>
      <c r="V9" s="3"/>
      <c r="W9" s="17"/>
      <c r="X9" s="7"/>
      <c r="Y9" s="229" t="s">
        <v>134</v>
      </c>
      <c r="Z9" s="180"/>
      <c r="AA9" s="180"/>
      <c r="AB9" s="180"/>
      <c r="AC9" s="650">
        <f>E11</f>
        <v>0</v>
      </c>
      <c r="AD9" s="650"/>
      <c r="AE9" s="650"/>
      <c r="AF9" s="650"/>
      <c r="AG9" s="650"/>
      <c r="AH9" s="650"/>
      <c r="AI9" s="650"/>
      <c r="AJ9" s="257" t="s">
        <v>221</v>
      </c>
      <c r="AK9" s="180"/>
      <c r="AL9" s="180"/>
      <c r="AM9" s="180"/>
      <c r="AN9" s="180"/>
      <c r="AO9" s="651" t="e">
        <f>M13</f>
        <v>#REF!</v>
      </c>
      <c r="AP9" s="651"/>
      <c r="AQ9" s="651"/>
      <c r="AR9" s="651"/>
      <c r="AS9" s="651"/>
      <c r="AT9" s="3"/>
    </row>
    <row r="10" spans="2:46">
      <c r="B10" s="239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247"/>
      <c r="P10" s="248"/>
      <c r="Q10" s="249"/>
      <c r="R10" s="249"/>
      <c r="S10" s="249"/>
      <c r="T10" s="249"/>
      <c r="U10" s="250"/>
      <c r="V10" s="3"/>
      <c r="W10" s="17"/>
      <c r="X10" s="7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3"/>
    </row>
    <row r="11" spans="2:46">
      <c r="B11" s="641" t="s">
        <v>304</v>
      </c>
      <c r="C11" s="642"/>
      <c r="D11" s="642"/>
      <c r="E11" s="643">
        <f>DATA!BR293</f>
        <v>0</v>
      </c>
      <c r="F11" s="643"/>
      <c r="G11" s="643"/>
      <c r="H11" s="643"/>
      <c r="I11" s="643"/>
      <c r="J11" s="251" t="s">
        <v>4</v>
      </c>
      <c r="K11" s="180"/>
      <c r="L11" s="180"/>
      <c r="M11" s="180"/>
      <c r="N11" s="180" t="s">
        <v>214</v>
      </c>
      <c r="O11" s="178" t="e">
        <f>CONCATENATE(DATA!BS293,", ",DATA!#REF!)</f>
        <v>#REF!</v>
      </c>
      <c r="P11" s="178"/>
      <c r="Q11" s="178"/>
      <c r="R11" s="178"/>
      <c r="S11" s="178"/>
      <c r="T11" s="178"/>
      <c r="U11" s="252"/>
      <c r="V11" s="3"/>
      <c r="W11" s="17"/>
      <c r="X11" s="7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3"/>
    </row>
    <row r="12" spans="2:46">
      <c r="B12" s="239"/>
      <c r="C12" s="180"/>
      <c r="D12" s="180"/>
      <c r="E12" s="643"/>
      <c r="F12" s="643"/>
      <c r="G12" s="643"/>
      <c r="H12" s="643"/>
      <c r="I12" s="643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3"/>
      <c r="W12" s="17"/>
      <c r="X12" s="7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3"/>
    </row>
    <row r="13" spans="2:46">
      <c r="B13" s="242" t="s">
        <v>222</v>
      </c>
      <c r="C13" s="180"/>
      <c r="D13" s="180"/>
      <c r="E13" s="180" t="s">
        <v>214</v>
      </c>
      <c r="F13" s="659" t="e">
        <f>DATA!#REF!</f>
        <v>#REF!</v>
      </c>
      <c r="G13" s="652"/>
      <c r="H13" s="652"/>
      <c r="I13" s="660"/>
      <c r="J13" s="661" t="s">
        <v>223</v>
      </c>
      <c r="K13" s="662"/>
      <c r="L13" s="662"/>
      <c r="M13" s="651" t="e">
        <f>DATA!#REF!</f>
        <v>#REF!</v>
      </c>
      <c r="N13" s="651"/>
      <c r="O13" s="651"/>
      <c r="P13" s="651"/>
      <c r="Q13" s="651"/>
      <c r="R13" s="651"/>
      <c r="S13" s="651"/>
      <c r="T13" s="651"/>
      <c r="U13" s="651"/>
      <c r="V13" s="3"/>
      <c r="W13" s="17"/>
      <c r="X13" s="7"/>
      <c r="Y13" s="19" t="s">
        <v>224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3"/>
    </row>
    <row r="14" spans="2:46">
      <c r="B14" s="239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3"/>
      <c r="W14" s="17"/>
      <c r="X14" s="7"/>
      <c r="Y14" s="18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3"/>
    </row>
    <row r="15" spans="2:46">
      <c r="B15" s="239" t="s">
        <v>139</v>
      </c>
      <c r="C15" s="180"/>
      <c r="D15" s="180"/>
      <c r="E15" s="180" t="s">
        <v>214</v>
      </c>
      <c r="F15" s="179">
        <v>2</v>
      </c>
      <c r="G15" s="179">
        <v>2</v>
      </c>
      <c r="H15" s="179">
        <v>0</v>
      </c>
      <c r="I15" s="179">
        <v>2</v>
      </c>
      <c r="J15" s="180"/>
      <c r="K15" s="180"/>
      <c r="L15" s="179">
        <v>0</v>
      </c>
      <c r="M15" s="179">
        <f>'FORM 47'!G22</f>
        <v>0</v>
      </c>
      <c r="N15" s="180"/>
      <c r="O15" s="179">
        <v>1</v>
      </c>
      <c r="P15" s="179">
        <f>'FORM 47'!G24</f>
        <v>0</v>
      </c>
      <c r="Q15" s="179">
        <f>'FORM 47'!H24</f>
        <v>0</v>
      </c>
      <c r="R15" s="180"/>
      <c r="S15" s="179" t="s">
        <v>149</v>
      </c>
      <c r="T15" s="179" t="s">
        <v>149</v>
      </c>
      <c r="U15" s="180"/>
      <c r="V15" s="3"/>
      <c r="W15" s="17"/>
      <c r="X15" s="7"/>
      <c r="Y15" s="19" t="s">
        <v>225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3"/>
    </row>
    <row r="16" spans="2:46">
      <c r="B16" s="7"/>
      <c r="C16" s="2"/>
      <c r="D16" s="2"/>
      <c r="E16" s="2"/>
      <c r="F16" s="180"/>
      <c r="G16" s="180"/>
      <c r="H16" s="180"/>
      <c r="I16" s="180"/>
      <c r="J16" s="180"/>
      <c r="K16" s="180"/>
      <c r="L16" s="180" t="s">
        <v>226</v>
      </c>
      <c r="M16" s="180"/>
      <c r="N16" s="180"/>
      <c r="O16" s="180" t="s">
        <v>227</v>
      </c>
      <c r="P16" s="180"/>
      <c r="Q16" s="180"/>
      <c r="R16" s="180"/>
      <c r="S16" s="180" t="s">
        <v>228</v>
      </c>
      <c r="T16" s="180"/>
      <c r="U16" s="2"/>
      <c r="V16" s="3"/>
      <c r="W16" s="17"/>
      <c r="X16" s="7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3"/>
    </row>
    <row r="17" spans="2:46">
      <c r="B17" s="7"/>
      <c r="C17" s="2"/>
      <c r="D17" s="2"/>
      <c r="E17" s="2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2"/>
      <c r="V17" s="3"/>
      <c r="W17" s="17"/>
      <c r="X17" s="7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3"/>
    </row>
    <row r="18" spans="2:46">
      <c r="B18" s="253"/>
      <c r="C18" s="182"/>
      <c r="D18" s="182"/>
      <c r="E18" s="182"/>
      <c r="F18" s="677">
        <f>'FORM 47'!F28</f>
        <v>0</v>
      </c>
      <c r="G18" s="678"/>
      <c r="H18" s="677">
        <f>'FORM 47'!G28</f>
        <v>0</v>
      </c>
      <c r="I18" s="678"/>
      <c r="J18" s="182"/>
      <c r="K18" s="182"/>
      <c r="L18" s="179">
        <v>0</v>
      </c>
      <c r="M18" s="181">
        <v>1</v>
      </c>
      <c r="N18" s="677">
        <v>0</v>
      </c>
      <c r="O18" s="678"/>
      <c r="P18" s="182"/>
      <c r="Q18" s="179">
        <v>0</v>
      </c>
      <c r="R18" s="179">
        <v>1</v>
      </c>
      <c r="S18" s="179">
        <v>8</v>
      </c>
      <c r="T18" s="182"/>
      <c r="U18" s="21"/>
      <c r="V18" s="22"/>
      <c r="W18" s="23"/>
      <c r="X18" s="20"/>
      <c r="Y18" s="258"/>
      <c r="Z18" s="258"/>
      <c r="AA18" s="258"/>
      <c r="AB18" s="258" t="s">
        <v>229</v>
      </c>
      <c r="AC18" s="258"/>
      <c r="AD18" s="258"/>
      <c r="AE18" s="258"/>
      <c r="AF18" s="258"/>
      <c r="AG18" s="682"/>
      <c r="AH18" s="682"/>
      <c r="AI18" s="682"/>
      <c r="AJ18" s="683" t="s">
        <v>230</v>
      </c>
      <c r="AK18" s="683"/>
      <c r="AL18" s="686"/>
      <c r="AM18" s="686"/>
      <c r="AN18" s="686"/>
      <c r="AO18" s="259" t="s">
        <v>231</v>
      </c>
      <c r="AP18" s="258"/>
      <c r="AQ18" s="687">
        <f>R25</f>
        <v>478592</v>
      </c>
      <c r="AR18" s="687"/>
      <c r="AS18" s="687"/>
      <c r="AT18" s="688"/>
    </row>
    <row r="19" spans="2:46">
      <c r="B19" s="239"/>
      <c r="C19" s="180"/>
      <c r="D19" s="180"/>
      <c r="E19" s="180"/>
      <c r="F19" s="675" t="s">
        <v>232</v>
      </c>
      <c r="G19" s="675"/>
      <c r="H19" s="675"/>
      <c r="I19" s="675"/>
      <c r="J19" s="180"/>
      <c r="K19" s="180"/>
      <c r="L19" s="675" t="s">
        <v>233</v>
      </c>
      <c r="M19" s="675"/>
      <c r="N19" s="675"/>
      <c r="O19" s="675"/>
      <c r="P19" s="180"/>
      <c r="Q19" s="675" t="s">
        <v>234</v>
      </c>
      <c r="R19" s="675"/>
      <c r="S19" s="675"/>
      <c r="T19" s="180"/>
      <c r="U19" s="2"/>
      <c r="V19" s="3"/>
      <c r="W19" s="17"/>
      <c r="X19" s="7"/>
      <c r="Y19" s="260"/>
      <c r="Z19" s="260"/>
      <c r="AA19" s="260"/>
      <c r="AB19" s="260"/>
      <c r="AC19" s="260"/>
      <c r="AD19" s="260"/>
      <c r="AE19" s="260"/>
      <c r="AF19" s="260"/>
      <c r="AG19" s="260"/>
      <c r="AH19" s="260"/>
      <c r="AI19" s="260"/>
      <c r="AJ19" s="260"/>
      <c r="AK19" s="260"/>
      <c r="AL19" s="260"/>
      <c r="AM19" s="260"/>
      <c r="AN19" s="260"/>
      <c r="AO19" s="260"/>
      <c r="AP19" s="260"/>
      <c r="AQ19" s="260"/>
      <c r="AR19" s="260"/>
      <c r="AS19" s="260"/>
      <c r="AT19" s="261"/>
    </row>
    <row r="20" spans="2:46">
      <c r="B20" s="239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2"/>
      <c r="V20" s="3"/>
      <c r="W20" s="17"/>
      <c r="X20" s="7"/>
      <c r="Y20" s="260" t="s">
        <v>235</v>
      </c>
      <c r="Z20" s="260"/>
      <c r="AA20" s="260"/>
      <c r="AB20" s="260"/>
      <c r="AC20" s="684" t="str">
        <f>D27</f>
        <v xml:space="preserve">Four Lakhs Seventy Eight Thousands Five Hundred and Ninty Two   Rupees only </v>
      </c>
      <c r="AD20" s="684"/>
      <c r="AE20" s="684"/>
      <c r="AF20" s="684"/>
      <c r="AG20" s="684"/>
      <c r="AH20" s="684"/>
      <c r="AI20" s="684"/>
      <c r="AJ20" s="684"/>
      <c r="AK20" s="684"/>
      <c r="AL20" s="684"/>
      <c r="AM20" s="684"/>
      <c r="AN20" s="684"/>
      <c r="AO20" s="684"/>
      <c r="AP20" s="684"/>
      <c r="AQ20" s="684"/>
      <c r="AR20" s="684"/>
      <c r="AS20" s="684"/>
      <c r="AT20" s="685"/>
    </row>
    <row r="21" spans="2:46">
      <c r="B21" s="254" t="s">
        <v>236</v>
      </c>
      <c r="C21" s="183" t="s">
        <v>237</v>
      </c>
      <c r="D21" s="184" t="s">
        <v>159</v>
      </c>
      <c r="E21" s="183"/>
      <c r="F21" s="183" t="s">
        <v>238</v>
      </c>
      <c r="G21" s="183"/>
      <c r="H21" s="183"/>
      <c r="I21" s="184" t="s">
        <v>161</v>
      </c>
      <c r="J21" s="183"/>
      <c r="K21" s="183"/>
      <c r="L21" s="185" t="s">
        <v>239</v>
      </c>
      <c r="M21" s="183"/>
      <c r="N21" s="183"/>
      <c r="O21" s="183"/>
      <c r="P21" s="183"/>
      <c r="Q21" s="179">
        <v>2</v>
      </c>
      <c r="R21" s="179">
        <v>2</v>
      </c>
      <c r="S21" s="179">
        <v>0</v>
      </c>
      <c r="T21" s="179">
        <v>2</v>
      </c>
      <c r="U21" s="5"/>
      <c r="V21" s="6"/>
      <c r="W21" s="24"/>
      <c r="X21" s="4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262"/>
    </row>
    <row r="22" spans="2:46">
      <c r="B22" s="4"/>
      <c r="C22" s="5"/>
      <c r="D22" s="5"/>
      <c r="E22" s="5"/>
      <c r="F22" s="183" t="s">
        <v>240</v>
      </c>
      <c r="G22" s="183"/>
      <c r="H22" s="183"/>
      <c r="I22" s="183"/>
      <c r="J22" s="183"/>
      <c r="K22" s="183"/>
      <c r="L22" s="183" t="s">
        <v>241</v>
      </c>
      <c r="M22" s="183"/>
      <c r="N22" s="183"/>
      <c r="O22" s="183"/>
      <c r="P22" s="183"/>
      <c r="Q22" s="183"/>
      <c r="R22" s="183"/>
      <c r="S22" s="183"/>
      <c r="T22" s="183"/>
      <c r="U22" s="5"/>
      <c r="V22" s="6"/>
      <c r="W22" s="24"/>
      <c r="X22" s="4"/>
      <c r="Y22" s="187" t="s">
        <v>242</v>
      </c>
      <c r="Z22" s="187"/>
      <c r="AA22" s="187"/>
      <c r="AB22" s="689" t="e">
        <f>F29</f>
        <v>#REF!</v>
      </c>
      <c r="AC22" s="689"/>
      <c r="AD22" s="689"/>
      <c r="AE22" s="689"/>
      <c r="AF22" s="689"/>
      <c r="AG22" s="689"/>
      <c r="AH22" s="689"/>
      <c r="AI22" s="689"/>
      <c r="AJ22" s="689"/>
      <c r="AK22" s="689"/>
      <c r="AL22" s="689"/>
      <c r="AM22" s="689"/>
      <c r="AN22" s="689"/>
      <c r="AO22" s="689"/>
      <c r="AP22" s="689"/>
      <c r="AQ22" s="690" t="s">
        <v>243</v>
      </c>
      <c r="AR22" s="690"/>
      <c r="AS22" s="690"/>
      <c r="AT22" s="691"/>
    </row>
    <row r="23" spans="2:46">
      <c r="B23" s="7"/>
      <c r="C23" s="2"/>
      <c r="D23" s="2"/>
      <c r="E23" s="2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2"/>
      <c r="V23" s="3"/>
      <c r="W23" s="17"/>
      <c r="X23" s="7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O23" s="263"/>
      <c r="AP23" s="263"/>
      <c r="AQ23" s="263"/>
      <c r="AR23" s="263"/>
      <c r="AS23" s="263"/>
      <c r="AT23" s="264"/>
    </row>
    <row r="24" spans="2:46">
      <c r="B24" s="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3"/>
      <c r="W24" s="17"/>
      <c r="X24" s="7"/>
      <c r="Y24" s="263" t="s">
        <v>244</v>
      </c>
      <c r="Z24" s="263"/>
      <c r="AA24" s="689" t="e">
        <f>DATA!#REF!</f>
        <v>#REF!</v>
      </c>
      <c r="AB24" s="689"/>
      <c r="AC24" s="689"/>
      <c r="AD24" s="689"/>
      <c r="AE24" s="689"/>
      <c r="AF24" s="689"/>
      <c r="AG24" s="689"/>
      <c r="AH24" s="689"/>
      <c r="AI24" s="689"/>
      <c r="AJ24" s="689"/>
      <c r="AK24" s="689"/>
      <c r="AL24" s="689"/>
      <c r="AM24" s="689"/>
      <c r="AN24" s="689"/>
      <c r="AO24" s="689"/>
      <c r="AP24" s="263" t="s">
        <v>245</v>
      </c>
      <c r="AQ24" s="180"/>
      <c r="AR24" s="180"/>
      <c r="AS24" s="263"/>
      <c r="AT24" s="264"/>
    </row>
    <row r="25" spans="2:46">
      <c r="B25" s="239" t="s">
        <v>246</v>
      </c>
      <c r="C25" s="681">
        <f>'FORM 47'!I49</f>
        <v>478592</v>
      </c>
      <c r="D25" s="681"/>
      <c r="E25" s="681"/>
      <c r="F25" s="681"/>
      <c r="G25" s="681"/>
      <c r="H25" s="662" t="s">
        <v>247</v>
      </c>
      <c r="I25" s="662"/>
      <c r="J25" s="662"/>
      <c r="K25" s="662"/>
      <c r="L25" s="680">
        <f>'FORM 47'!I50</f>
        <v>0</v>
      </c>
      <c r="M25" s="681"/>
      <c r="N25" s="681"/>
      <c r="O25" s="681"/>
      <c r="P25" s="662" t="s">
        <v>248</v>
      </c>
      <c r="Q25" s="662"/>
      <c r="R25" s="681">
        <f>Bill!T15</f>
        <v>478592</v>
      </c>
      <c r="S25" s="681"/>
      <c r="T25" s="681"/>
      <c r="U25" s="681"/>
      <c r="V25" s="3"/>
      <c r="W25" s="17"/>
      <c r="X25" s="7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3"/>
    </row>
    <row r="26" spans="2:46">
      <c r="B26" s="239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3"/>
      <c r="W26" s="17"/>
      <c r="X26" s="7"/>
      <c r="Y26" s="25" t="s">
        <v>249</v>
      </c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3"/>
    </row>
    <row r="27" spans="2:46">
      <c r="B27" s="239" t="s">
        <v>250</v>
      </c>
      <c r="C27" s="180"/>
      <c r="D27" s="651" t="str">
        <f>DATA!CA331</f>
        <v xml:space="preserve">Four Lakhs Seventy Eight Thousands Five Hundred and Ninty Two   Rupees only </v>
      </c>
      <c r="E27" s="651"/>
      <c r="F27" s="651"/>
      <c r="G27" s="651"/>
      <c r="H27" s="651"/>
      <c r="I27" s="651"/>
      <c r="J27" s="651"/>
      <c r="K27" s="651"/>
      <c r="L27" s="651"/>
      <c r="M27" s="651"/>
      <c r="N27" s="651"/>
      <c r="O27" s="651"/>
      <c r="P27" s="651"/>
      <c r="Q27" s="651"/>
      <c r="R27" s="651"/>
      <c r="S27" s="651"/>
      <c r="T27" s="651"/>
      <c r="U27" s="186"/>
      <c r="V27" s="3"/>
      <c r="W27" s="17"/>
      <c r="X27" s="7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3"/>
    </row>
    <row r="28" spans="2:46">
      <c r="B28" s="239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3"/>
      <c r="W28" s="17"/>
      <c r="X28" s="7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3"/>
    </row>
    <row r="29" spans="2:46">
      <c r="B29" s="239" t="s">
        <v>251</v>
      </c>
      <c r="C29" s="180"/>
      <c r="D29" s="180"/>
      <c r="E29" s="180" t="s">
        <v>214</v>
      </c>
      <c r="F29" s="692" t="e">
        <f>DATA!#REF!</f>
        <v>#REF!</v>
      </c>
      <c r="G29" s="692"/>
      <c r="H29" s="692"/>
      <c r="I29" s="692"/>
      <c r="J29" s="692"/>
      <c r="K29" s="180"/>
      <c r="L29" s="662" t="s">
        <v>252</v>
      </c>
      <c r="M29" s="662"/>
      <c r="N29" s="662"/>
      <c r="O29" s="662"/>
      <c r="P29" s="692"/>
      <c r="Q29" s="692"/>
      <c r="R29" s="692"/>
      <c r="S29" s="692"/>
      <c r="T29" s="692"/>
      <c r="U29" s="180"/>
      <c r="V29" s="3"/>
      <c r="W29" s="17"/>
      <c r="X29" s="7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3"/>
    </row>
    <row r="30" spans="2:46">
      <c r="B30" s="239" t="s">
        <v>253</v>
      </c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3"/>
      <c r="W30" s="17"/>
      <c r="X30" s="7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3"/>
    </row>
    <row r="31" spans="2:46">
      <c r="B31" s="239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3"/>
      <c r="W31" s="17"/>
      <c r="X31" s="7"/>
      <c r="Y31" s="180" t="s">
        <v>254</v>
      </c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 t="s">
        <v>255</v>
      </c>
      <c r="AO31" s="180"/>
      <c r="AP31" s="180"/>
      <c r="AQ31" s="180"/>
      <c r="AR31" s="180"/>
      <c r="AS31" s="180"/>
      <c r="AT31" s="264"/>
    </row>
    <row r="32" spans="2:46">
      <c r="B32" s="239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3"/>
      <c r="W32" s="17"/>
      <c r="X32" s="7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264"/>
    </row>
    <row r="33" spans="2:46">
      <c r="B33" s="239" t="s">
        <v>256</v>
      </c>
      <c r="C33" s="180"/>
      <c r="D33" s="180"/>
      <c r="E33" s="180"/>
      <c r="F33" s="180"/>
      <c r="G33" s="180"/>
      <c r="H33" s="180"/>
      <c r="I33" s="180" t="s">
        <v>257</v>
      </c>
      <c r="J33" s="255"/>
      <c r="K33" s="255"/>
      <c r="L33" s="255"/>
      <c r="M33" s="255"/>
      <c r="N33" s="255"/>
      <c r="O33" s="255"/>
      <c r="P33" s="255"/>
      <c r="Q33" s="256"/>
      <c r="R33" s="256"/>
      <c r="S33" s="256"/>
      <c r="T33" s="256"/>
      <c r="U33" s="180"/>
      <c r="V33" s="3"/>
      <c r="W33" s="17"/>
      <c r="X33" s="7"/>
      <c r="Y33" s="180" t="s">
        <v>258</v>
      </c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 t="s">
        <v>259</v>
      </c>
      <c r="AQ33" s="180"/>
      <c r="AR33" s="180"/>
      <c r="AS33" s="180"/>
      <c r="AT33" s="264"/>
    </row>
    <row r="34" spans="2:46">
      <c r="B34" s="239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3"/>
      <c r="W34" s="17"/>
      <c r="X34" s="7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264"/>
    </row>
    <row r="35" spans="2:46">
      <c r="B35" s="239"/>
      <c r="C35" s="180"/>
      <c r="D35" s="180"/>
      <c r="E35" s="180"/>
      <c r="F35" s="180"/>
      <c r="G35" s="180"/>
      <c r="H35" s="180"/>
      <c r="I35" s="180" t="s">
        <v>260</v>
      </c>
      <c r="J35" s="255"/>
      <c r="K35" s="255"/>
      <c r="L35" s="255"/>
      <c r="M35" s="255"/>
      <c r="N35" s="255"/>
      <c r="O35" s="255"/>
      <c r="P35" s="255"/>
      <c r="Q35" s="256"/>
      <c r="R35" s="256"/>
      <c r="S35" s="256"/>
      <c r="T35" s="256"/>
      <c r="U35" s="180"/>
      <c r="V35" s="3"/>
      <c r="W35" s="17"/>
      <c r="X35" s="7"/>
      <c r="Y35" s="180"/>
      <c r="Z35" s="180"/>
      <c r="AA35" s="180" t="s">
        <v>261</v>
      </c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264"/>
    </row>
    <row r="36" spans="2:46">
      <c r="B36" s="239"/>
      <c r="C36" s="180"/>
      <c r="D36" s="180"/>
      <c r="E36" s="180"/>
      <c r="F36" s="180"/>
      <c r="G36" s="180"/>
      <c r="H36" s="180"/>
      <c r="I36" s="180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180"/>
      <c r="V36" s="3"/>
      <c r="W36" s="17"/>
      <c r="X36" s="7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264"/>
    </row>
    <row r="37" spans="2:46">
      <c r="B37" s="239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3"/>
      <c r="W37" s="17"/>
      <c r="X37" s="7"/>
      <c r="Y37" s="180"/>
      <c r="Z37" s="180" t="s">
        <v>262</v>
      </c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 t="s">
        <v>263</v>
      </c>
      <c r="AO37" s="180"/>
      <c r="AP37" s="180"/>
      <c r="AQ37" s="180"/>
      <c r="AR37" s="180"/>
      <c r="AS37" s="180"/>
      <c r="AT37" s="264"/>
    </row>
    <row r="38" spans="2:46">
      <c r="B38" s="239" t="s">
        <v>264</v>
      </c>
      <c r="C38" s="180"/>
      <c r="D38" s="180"/>
      <c r="E38" s="180"/>
      <c r="F38" s="180"/>
      <c r="G38" s="180"/>
      <c r="H38" s="180"/>
      <c r="I38" s="180"/>
      <c r="J38" s="180" t="s">
        <v>261</v>
      </c>
      <c r="K38" s="180"/>
      <c r="L38" s="180"/>
      <c r="M38" s="180"/>
      <c r="N38" s="180"/>
      <c r="O38" s="180"/>
      <c r="P38" s="180"/>
      <c r="Q38" s="180" t="s">
        <v>265</v>
      </c>
      <c r="R38" s="180"/>
      <c r="S38" s="180"/>
      <c r="T38" s="180"/>
      <c r="U38" s="180"/>
      <c r="V38" s="3"/>
      <c r="W38" s="17"/>
      <c r="X38" s="7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662" t="s">
        <v>266</v>
      </c>
      <c r="AM38" s="662"/>
      <c r="AN38" s="662"/>
      <c r="AO38" s="662"/>
      <c r="AP38" s="662"/>
      <c r="AQ38" s="662"/>
      <c r="AR38" s="662"/>
      <c r="AS38" s="662"/>
      <c r="AT38" s="679"/>
    </row>
    <row r="39" spans="2:46">
      <c r="B39" s="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3"/>
      <c r="W39" s="17"/>
      <c r="X39" s="7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3"/>
    </row>
    <row r="40" spans="2:46"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3"/>
      <c r="W40" s="17"/>
      <c r="X40" s="7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3"/>
    </row>
    <row r="41" spans="2:46">
      <c r="B41" s="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3"/>
      <c r="W41" s="17"/>
      <c r="X41" s="7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3"/>
    </row>
    <row r="42" spans="2:46">
      <c r="B42" s="7"/>
      <c r="C42" s="2"/>
      <c r="D42" s="2"/>
      <c r="E42" s="2"/>
      <c r="F42" s="2"/>
      <c r="G42" s="2"/>
      <c r="H42" s="2"/>
      <c r="I42" s="2"/>
      <c r="J42" s="2" t="s">
        <v>264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3"/>
      <c r="W42" s="17"/>
      <c r="X42" s="7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3"/>
    </row>
    <row r="43" spans="2:46">
      <c r="B43" s="7"/>
      <c r="C43" s="26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3"/>
      <c r="W43" s="17"/>
      <c r="X43" s="7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3"/>
    </row>
    <row r="44" spans="2:46" ht="15.75" thickBot="1">
      <c r="B44" s="8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7"/>
      <c r="X44" s="8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10"/>
    </row>
    <row r="45" spans="2:46" s="94" customFormat="1" ht="15.75" thickTop="1"/>
    <row r="46" spans="2:46" s="94" customFormat="1"/>
    <row r="47" spans="2:46" s="94" customFormat="1"/>
    <row r="48" spans="2:46" s="94" customFormat="1"/>
    <row r="49" s="94" customFormat="1"/>
    <row r="50" s="94" customFormat="1"/>
    <row r="51" s="94" customFormat="1"/>
    <row r="52" s="94" customFormat="1"/>
    <row r="53" s="94" customFormat="1"/>
    <row r="54" s="94" customFormat="1"/>
    <row r="55" s="94" customFormat="1"/>
    <row r="56" s="94" customFormat="1"/>
    <row r="57" s="94" customFormat="1"/>
    <row r="58" s="94" customFormat="1"/>
    <row r="59" s="94" customFormat="1"/>
    <row r="60" s="94" customFormat="1"/>
    <row r="61" s="94" customFormat="1"/>
    <row r="62" s="94" customFormat="1"/>
    <row r="63" s="94" customFormat="1"/>
    <row r="64" s="94" customFormat="1"/>
    <row r="65" s="94" customFormat="1"/>
    <row r="66" s="94" customFormat="1"/>
    <row r="67" s="94" customFormat="1"/>
    <row r="68" s="94" customFormat="1"/>
    <row r="69" s="94" customFormat="1"/>
    <row r="70" s="94" customFormat="1"/>
    <row r="71" s="94" customFormat="1"/>
    <row r="72" s="94" customFormat="1"/>
    <row r="73" s="94" customFormat="1"/>
    <row r="74" s="94" customFormat="1"/>
    <row r="75" s="94" customFormat="1"/>
    <row r="76" s="94" customFormat="1"/>
    <row r="77" s="94" customFormat="1"/>
    <row r="78" s="94" customFormat="1"/>
    <row r="79" s="94" customFormat="1"/>
    <row r="80" s="94" customFormat="1"/>
    <row r="81" s="94" customFormat="1"/>
    <row r="82" s="94" customFormat="1"/>
    <row r="83" s="94" customFormat="1"/>
    <row r="84" s="94" customFormat="1"/>
    <row r="85" s="94" customFormat="1"/>
    <row r="86" s="94" customFormat="1"/>
    <row r="87" s="94" customFormat="1"/>
    <row r="88" s="94" customFormat="1"/>
    <row r="89" s="94" customFormat="1"/>
    <row r="90" s="94" customFormat="1"/>
    <row r="91" s="94" customFormat="1"/>
    <row r="92" s="94" customFormat="1"/>
    <row r="93" s="94" customFormat="1"/>
    <row r="94" s="94" customFormat="1"/>
    <row r="95" s="94" customFormat="1"/>
    <row r="96" s="94" customFormat="1"/>
    <row r="97" s="94" customFormat="1"/>
    <row r="98" s="94" customFormat="1"/>
    <row r="99" s="94" customFormat="1"/>
    <row r="100" s="94" customFormat="1"/>
    <row r="101" s="94" customFormat="1"/>
    <row r="102" s="94" customFormat="1"/>
    <row r="103" s="94" customFormat="1"/>
    <row r="104" s="94" customFormat="1"/>
    <row r="105" s="94" customFormat="1"/>
    <row r="106" s="94" customFormat="1"/>
    <row r="107" s="94" customFormat="1"/>
    <row r="108" s="94" customFormat="1"/>
    <row r="109" s="94" customFormat="1"/>
    <row r="110" s="94" customFormat="1"/>
    <row r="111" s="94" customFormat="1"/>
    <row r="112" s="94" customFormat="1"/>
    <row r="113" s="94" customFormat="1"/>
    <row r="114" s="94" customFormat="1"/>
    <row r="115" s="94" customFormat="1"/>
    <row r="116" s="94" customFormat="1"/>
    <row r="117" s="94" customFormat="1"/>
    <row r="118" s="94" customFormat="1"/>
    <row r="119" s="94" customFormat="1"/>
    <row r="120" s="94" customFormat="1"/>
    <row r="121" s="94" customFormat="1"/>
    <row r="122" s="94" customFormat="1"/>
    <row r="123" s="94" customFormat="1"/>
    <row r="124" s="94" customFormat="1"/>
    <row r="125" s="94" customFormat="1"/>
    <row r="126" s="94" customFormat="1"/>
    <row r="127" s="94" customFormat="1"/>
    <row r="128" s="94" customFormat="1"/>
    <row r="129" s="94" customFormat="1"/>
    <row r="130" s="94" customFormat="1"/>
    <row r="131" s="94" customFormat="1"/>
    <row r="132" s="94" customFormat="1"/>
    <row r="133" s="94" customFormat="1"/>
    <row r="134" s="94" customFormat="1"/>
    <row r="135" s="94" customFormat="1"/>
    <row r="136" s="94" customFormat="1"/>
    <row r="137" s="94" customFormat="1"/>
    <row r="138" s="94" customFormat="1"/>
    <row r="139" s="94" customFormat="1"/>
    <row r="140" s="94" customFormat="1"/>
    <row r="141" s="94" customFormat="1"/>
    <row r="142" s="94" customFormat="1"/>
    <row r="143" s="94" customFormat="1"/>
    <row r="144" s="94" customFormat="1"/>
    <row r="145" s="94" customFormat="1"/>
    <row r="146" s="94" customFormat="1"/>
    <row r="147" s="94" customFormat="1"/>
    <row r="148" s="94" customFormat="1"/>
    <row r="149" s="94" customFormat="1"/>
    <row r="150" s="94" customFormat="1"/>
    <row r="151" s="94" customFormat="1"/>
    <row r="152" s="94" customFormat="1"/>
    <row r="153" s="94" customFormat="1"/>
    <row r="154" s="94" customFormat="1"/>
    <row r="155" s="94" customFormat="1"/>
    <row r="156" s="94" customFormat="1"/>
    <row r="157" s="94" customFormat="1"/>
    <row r="158" s="94" customFormat="1"/>
    <row r="159" s="94" customFormat="1"/>
    <row r="160" s="94" customFormat="1"/>
    <row r="161" s="94" customFormat="1"/>
    <row r="162" s="94" customFormat="1"/>
    <row r="163" s="94" customFormat="1"/>
    <row r="164" s="94" customFormat="1"/>
    <row r="165" s="94" customFormat="1"/>
    <row r="166" s="94" customFormat="1"/>
    <row r="167" s="94" customFormat="1"/>
    <row r="168" s="94" customFormat="1"/>
    <row r="169" s="94" customFormat="1"/>
    <row r="170" s="94" customFormat="1"/>
    <row r="171" s="94" customFormat="1"/>
    <row r="172" s="94" customFormat="1"/>
    <row r="173" s="94" customFormat="1"/>
    <row r="174" s="94" customFormat="1"/>
    <row r="175" s="94" customFormat="1"/>
    <row r="176" s="94" customFormat="1"/>
    <row r="177" s="94" customFormat="1"/>
    <row r="178" s="94" customFormat="1"/>
    <row r="179" s="94" customFormat="1"/>
    <row r="180" s="94" customFormat="1"/>
    <row r="181" s="94" customFormat="1"/>
    <row r="182" s="94" customFormat="1"/>
    <row r="183" s="94" customFormat="1"/>
    <row r="184" s="94" customFormat="1"/>
    <row r="185" s="94" customFormat="1"/>
    <row r="186" s="94" customFormat="1"/>
    <row r="187" s="94" customFormat="1"/>
    <row r="188" s="94" customFormat="1"/>
    <row r="189" s="94" customFormat="1"/>
    <row r="190" s="94" customFormat="1"/>
    <row r="191" s="94" customFormat="1"/>
    <row r="192" s="94" customFormat="1"/>
    <row r="193" s="94" customFormat="1"/>
    <row r="194" s="94" customFormat="1"/>
    <row r="195" s="94" customFormat="1"/>
    <row r="196" s="94" customFormat="1"/>
    <row r="197" s="94" customFormat="1"/>
    <row r="198" s="94" customFormat="1"/>
    <row r="199" s="94" customFormat="1"/>
    <row r="200" s="94" customFormat="1"/>
    <row r="201" s="94" customFormat="1"/>
    <row r="202" s="94" customFormat="1"/>
    <row r="203" s="94" customFormat="1"/>
    <row r="204" s="94" customFormat="1"/>
    <row r="205" s="94" customFormat="1"/>
    <row r="206" s="94" customFormat="1"/>
    <row r="207" s="94" customFormat="1"/>
    <row r="208" s="94" customFormat="1"/>
    <row r="209" s="94" customFormat="1"/>
    <row r="210" s="94" customFormat="1"/>
    <row r="211" s="94" customFormat="1"/>
    <row r="212" s="94" customFormat="1"/>
    <row r="213" s="94" customFormat="1"/>
    <row r="214" s="94" customFormat="1"/>
    <row r="215" s="94" customFormat="1"/>
    <row r="216" s="94" customFormat="1"/>
    <row r="217" s="94" customFormat="1"/>
    <row r="218" s="94" customFormat="1"/>
    <row r="219" s="94" customFormat="1"/>
    <row r="220" s="94" customFormat="1"/>
    <row r="221" s="94" customFormat="1"/>
    <row r="222" s="94" customFormat="1"/>
    <row r="223" s="94" customFormat="1"/>
    <row r="224" s="94" customFormat="1"/>
    <row r="225" s="94" customFormat="1"/>
    <row r="226" s="94" customFormat="1"/>
    <row r="227" s="94" customFormat="1"/>
    <row r="228" s="94" customFormat="1"/>
    <row r="229" s="94" customFormat="1"/>
    <row r="230" s="94" customFormat="1"/>
    <row r="231" s="94" customFormat="1"/>
    <row r="232" s="94" customFormat="1"/>
    <row r="233" s="94" customFormat="1"/>
    <row r="234" s="94" customFormat="1"/>
    <row r="235" s="94" customFormat="1"/>
    <row r="236" s="94" customFormat="1"/>
    <row r="237" s="94" customFormat="1"/>
    <row r="238" s="94" customFormat="1"/>
    <row r="239" s="94" customFormat="1"/>
    <row r="240" s="94" customFormat="1"/>
    <row r="241" s="94" customFormat="1"/>
    <row r="242" s="94" customFormat="1"/>
    <row r="243" s="94" customFormat="1"/>
    <row r="244" s="94" customFormat="1"/>
    <row r="245" s="94" customFormat="1"/>
    <row r="246" s="94" customFormat="1"/>
    <row r="247" s="94" customFormat="1"/>
    <row r="248" s="94" customFormat="1"/>
    <row r="249" s="94" customFormat="1"/>
    <row r="250" s="94" customFormat="1"/>
    <row r="251" s="94" customFormat="1"/>
    <row r="252" s="94" customFormat="1"/>
    <row r="253" s="94" customFormat="1"/>
    <row r="254" s="94" customFormat="1"/>
    <row r="255" s="94" customFormat="1"/>
    <row r="256" s="94" customFormat="1"/>
    <row r="257" s="94" customFormat="1"/>
    <row r="258" s="94" customFormat="1"/>
    <row r="259" s="94" customFormat="1"/>
    <row r="260" s="94" customFormat="1"/>
    <row r="261" s="94" customFormat="1"/>
    <row r="262" s="94" customFormat="1"/>
    <row r="263" s="94" customFormat="1"/>
    <row r="264" s="94" customFormat="1"/>
    <row r="265" s="94" customFormat="1"/>
    <row r="266" s="94" customFormat="1"/>
    <row r="267" s="94" customFormat="1"/>
    <row r="268" s="94" customFormat="1"/>
    <row r="269" s="94" customFormat="1"/>
    <row r="270" s="94" customFormat="1"/>
    <row r="271" s="94" customFormat="1"/>
    <row r="272" s="94" customFormat="1"/>
    <row r="273" s="94" customFormat="1"/>
    <row r="274" s="94" customFormat="1"/>
    <row r="275" s="94" customFormat="1"/>
    <row r="276" s="94" customFormat="1"/>
    <row r="277" s="94" customFormat="1"/>
    <row r="278" s="94" customFormat="1"/>
    <row r="279" s="94" customFormat="1"/>
    <row r="280" s="94" customFormat="1"/>
    <row r="281" s="94" customFormat="1"/>
    <row r="282" s="94" customFormat="1"/>
    <row r="283" s="94" customFormat="1"/>
    <row r="284" s="94" customFormat="1"/>
    <row r="285" s="94" customFormat="1"/>
    <row r="286" s="94" customFormat="1"/>
    <row r="287" s="94" customFormat="1"/>
    <row r="288" s="94" customFormat="1"/>
    <row r="289" s="94" customFormat="1"/>
    <row r="290" s="94" customFormat="1"/>
    <row r="291" s="94" customFormat="1"/>
    <row r="292" s="94" customFormat="1"/>
    <row r="293" s="94" customFormat="1"/>
    <row r="294" s="94" customFormat="1"/>
    <row r="295" s="94" customFormat="1"/>
    <row r="296" s="94" customFormat="1"/>
    <row r="297" s="94" customFormat="1"/>
    <row r="298" s="94" customFormat="1"/>
    <row r="299" s="94" customFormat="1"/>
    <row r="300" s="94" customFormat="1"/>
    <row r="301" s="94" customFormat="1"/>
    <row r="302" s="94" customFormat="1"/>
    <row r="303" s="94" customFormat="1"/>
    <row r="304" s="94" customFormat="1"/>
    <row r="305" s="94" customFormat="1"/>
    <row r="306" s="94" customFormat="1"/>
    <row r="307" s="94" customFormat="1"/>
    <row r="308" s="94" customFormat="1"/>
    <row r="309" s="94" customFormat="1"/>
    <row r="310" s="94" customFormat="1"/>
    <row r="311" s="94" customFormat="1"/>
    <row r="312" s="94" customFormat="1"/>
    <row r="313" s="94" customFormat="1"/>
    <row r="314" s="94" customFormat="1"/>
    <row r="315" s="94" customFormat="1"/>
    <row r="316" s="94" customFormat="1"/>
    <row r="317" s="94" customFormat="1"/>
    <row r="318" s="94" customFormat="1"/>
    <row r="319" s="94" customFormat="1"/>
    <row r="320" s="94" customFormat="1"/>
    <row r="321" s="94" customFormat="1"/>
    <row r="322" s="94" customFormat="1"/>
    <row r="323" s="94" customFormat="1"/>
    <row r="324" s="94" customFormat="1"/>
    <row r="325" s="94" customFormat="1"/>
    <row r="326" s="94" customFormat="1"/>
    <row r="327" s="94" customFormat="1"/>
    <row r="328" s="94" customFormat="1"/>
    <row r="329" s="94" customFormat="1"/>
    <row r="330" s="94" customFormat="1"/>
    <row r="331" s="94" customFormat="1"/>
    <row r="332" s="94" customFormat="1"/>
    <row r="333" s="94" customFormat="1"/>
    <row r="334" s="94" customFormat="1"/>
    <row r="335" s="94" customFormat="1"/>
    <row r="336" s="94" customFormat="1"/>
    <row r="337" s="94" customFormat="1"/>
    <row r="338" s="94" customFormat="1"/>
    <row r="339" s="94" customFormat="1"/>
    <row r="340" s="94" customFormat="1"/>
    <row r="341" s="94" customFormat="1"/>
    <row r="342" s="94" customFormat="1"/>
    <row r="343" s="94" customFormat="1"/>
    <row r="344" s="94" customFormat="1"/>
    <row r="345" s="94" customFormat="1"/>
    <row r="346" s="94" customFormat="1"/>
    <row r="347" s="94" customFormat="1"/>
    <row r="348" s="94" customFormat="1"/>
    <row r="349" s="94" customFormat="1"/>
    <row r="350" s="94" customFormat="1"/>
    <row r="351" s="94" customFormat="1"/>
    <row r="352" s="94" customFormat="1"/>
    <row r="353" s="94" customFormat="1"/>
    <row r="354" s="94" customFormat="1"/>
    <row r="355" s="94" customFormat="1"/>
    <row r="356" s="94" customFormat="1"/>
    <row r="357" s="94" customFormat="1"/>
    <row r="358" s="94" customFormat="1"/>
    <row r="359" s="94" customFormat="1"/>
    <row r="360" s="94" customFormat="1"/>
    <row r="361" s="94" customFormat="1"/>
    <row r="362" s="94" customFormat="1"/>
    <row r="363" s="94" customFormat="1"/>
    <row r="364" s="94" customFormat="1"/>
    <row r="365" s="94" customFormat="1"/>
    <row r="366" s="94" customFormat="1"/>
    <row r="367" s="94" customFormat="1"/>
    <row r="368" s="94" customFormat="1"/>
    <row r="369" s="94" customFormat="1"/>
    <row r="370" s="94" customFormat="1"/>
    <row r="371" s="94" customFormat="1"/>
    <row r="372" s="94" customFormat="1"/>
    <row r="373" s="94" customFormat="1"/>
    <row r="374" s="94" customFormat="1"/>
    <row r="375" s="94" customFormat="1"/>
    <row r="376" s="94" customFormat="1"/>
    <row r="377" s="94" customFormat="1"/>
    <row r="378" s="94" customFormat="1"/>
    <row r="379" s="94" customFormat="1"/>
    <row r="380" s="94" customFormat="1"/>
    <row r="381" s="94" customFormat="1"/>
    <row r="382" s="94" customFormat="1"/>
    <row r="383" s="94" customFormat="1"/>
    <row r="384" s="94" customFormat="1"/>
    <row r="385" s="94" customFormat="1"/>
    <row r="386" s="94" customFormat="1"/>
    <row r="387" s="94" customFormat="1"/>
    <row r="388" s="94" customFormat="1"/>
    <row r="389" s="94" customFormat="1"/>
    <row r="390" s="94" customFormat="1"/>
    <row r="391" s="94" customFormat="1"/>
    <row r="392" s="94" customFormat="1"/>
    <row r="393" s="94" customFormat="1"/>
    <row r="394" s="94" customFormat="1"/>
    <row r="395" s="94" customFormat="1"/>
    <row r="396" s="94" customFormat="1"/>
    <row r="397" s="94" customFormat="1"/>
    <row r="398" s="94" customFormat="1"/>
    <row r="399" s="94" customFormat="1"/>
    <row r="400" s="94" customFormat="1"/>
    <row r="401" s="94" customFormat="1"/>
    <row r="402" s="94" customFormat="1"/>
    <row r="403" s="94" customFormat="1"/>
    <row r="404" s="94" customFormat="1"/>
    <row r="405" s="94" customFormat="1"/>
    <row r="406" s="94" customFormat="1"/>
    <row r="407" s="94" customFormat="1"/>
    <row r="408" s="94" customFormat="1"/>
    <row r="409" s="94" customFormat="1"/>
    <row r="410" s="94" customFormat="1"/>
    <row r="411" s="94" customFormat="1"/>
    <row r="412" s="94" customFormat="1"/>
    <row r="413" s="94" customFormat="1"/>
    <row r="414" s="94" customFormat="1"/>
    <row r="415" s="94" customFormat="1"/>
    <row r="416" s="94" customFormat="1"/>
    <row r="417" s="94" customFormat="1"/>
    <row r="418" s="94" customFormat="1"/>
    <row r="419" s="94" customFormat="1"/>
    <row r="420" s="94" customFormat="1"/>
    <row r="421" s="94" customFormat="1"/>
    <row r="422" s="94" customFormat="1"/>
    <row r="423" s="94" customFormat="1"/>
    <row r="424" s="94" customFormat="1"/>
    <row r="425" s="94" customFormat="1"/>
    <row r="426" s="94" customFormat="1"/>
    <row r="427" s="94" customFormat="1"/>
    <row r="428" s="94" customFormat="1"/>
    <row r="429" s="94" customFormat="1"/>
    <row r="430" s="94" customFormat="1"/>
    <row r="431" s="94" customFormat="1"/>
    <row r="432" s="94" customFormat="1"/>
    <row r="433" s="94" customFormat="1"/>
    <row r="434" s="94" customFormat="1"/>
    <row r="435" s="94" customFormat="1"/>
    <row r="436" s="94" customFormat="1"/>
    <row r="437" s="94" customFormat="1"/>
    <row r="438" s="94" customFormat="1"/>
    <row r="439" s="94" customFormat="1"/>
    <row r="440" s="94" customFormat="1"/>
    <row r="441" s="94" customFormat="1"/>
    <row r="442" s="94" customFormat="1"/>
    <row r="443" s="94" customFormat="1"/>
    <row r="444" s="94" customFormat="1"/>
    <row r="445" s="94" customFormat="1"/>
    <row r="446" s="94" customFormat="1"/>
    <row r="447" s="94" customFormat="1"/>
    <row r="448" s="94" customFormat="1"/>
    <row r="449" s="94" customFormat="1"/>
    <row r="450" s="94" customFormat="1"/>
    <row r="451" s="94" customFormat="1"/>
    <row r="452" s="94" customFormat="1"/>
    <row r="453" s="94" customFormat="1"/>
    <row r="454" s="94" customFormat="1"/>
    <row r="455" s="94" customFormat="1"/>
    <row r="456" s="94" customFormat="1"/>
    <row r="457" s="94" customFormat="1"/>
    <row r="458" s="94" customFormat="1"/>
    <row r="459" s="94" customFormat="1"/>
    <row r="460" s="94" customFormat="1"/>
    <row r="461" s="94" customFormat="1"/>
    <row r="462" s="94" customFormat="1"/>
    <row r="463" s="94" customFormat="1"/>
    <row r="464" s="94" customFormat="1"/>
    <row r="465" s="94" customFormat="1"/>
    <row r="466" s="94" customFormat="1"/>
    <row r="467" s="94" customFormat="1"/>
    <row r="468" s="94" customFormat="1"/>
    <row r="469" s="94" customFormat="1"/>
    <row r="470" s="94" customFormat="1"/>
    <row r="471" s="94" customFormat="1"/>
    <row r="472" s="94" customFormat="1"/>
    <row r="473" s="94" customFormat="1"/>
    <row r="474" s="94" customFormat="1"/>
    <row r="475" s="94" customFormat="1"/>
    <row r="476" s="94" customFormat="1"/>
    <row r="477" s="94" customFormat="1"/>
    <row r="478" s="94" customFormat="1"/>
    <row r="479" s="94" customFormat="1"/>
    <row r="480" s="94" customFormat="1"/>
    <row r="481" s="94" customFormat="1"/>
    <row r="482" s="94" customFormat="1"/>
    <row r="483" s="94" customFormat="1"/>
    <row r="484" s="94" customFormat="1"/>
    <row r="485" s="94" customFormat="1"/>
    <row r="486" s="94" customFormat="1"/>
    <row r="487" s="94" customFormat="1"/>
    <row r="488" s="94" customFormat="1"/>
    <row r="489" s="94" customFormat="1"/>
    <row r="490" s="94" customFormat="1"/>
    <row r="491" s="94" customFormat="1"/>
    <row r="492" s="94" customFormat="1"/>
    <row r="493" s="94" customFormat="1"/>
    <row r="494" s="94" customFormat="1"/>
    <row r="495" s="94" customFormat="1"/>
    <row r="496" s="94" customFormat="1"/>
    <row r="497" s="94" customFormat="1"/>
    <row r="498" s="94" customFormat="1"/>
    <row r="499" s="94" customFormat="1"/>
    <row r="500" s="94" customFormat="1"/>
    <row r="501" s="94" customFormat="1"/>
    <row r="502" s="94" customFormat="1"/>
    <row r="503" s="94" customFormat="1"/>
    <row r="504" s="94" customFormat="1"/>
    <row r="505" s="94" customFormat="1"/>
    <row r="506" s="94" customFormat="1"/>
    <row r="507" s="94" customFormat="1"/>
    <row r="508" s="94" customFormat="1"/>
    <row r="509" s="94" customFormat="1"/>
    <row r="510" s="94" customFormat="1"/>
    <row r="511" s="94" customFormat="1"/>
    <row r="512" s="94" customFormat="1"/>
    <row r="513" s="94" customFormat="1"/>
    <row r="514" s="94" customFormat="1"/>
    <row r="515" s="94" customFormat="1"/>
    <row r="516" s="94" customFormat="1"/>
    <row r="517" s="94" customFormat="1"/>
    <row r="518" s="94" customFormat="1"/>
    <row r="519" s="94" customFormat="1"/>
    <row r="520" s="94" customFormat="1"/>
    <row r="521" s="94" customFormat="1"/>
    <row r="522" s="94" customFormat="1"/>
    <row r="523" s="94" customFormat="1"/>
    <row r="524" s="94" customFormat="1"/>
    <row r="525" s="94" customFormat="1"/>
    <row r="526" s="94" customFormat="1"/>
    <row r="527" s="94" customFormat="1"/>
    <row r="528" s="94" customFormat="1"/>
    <row r="529" s="94" customFormat="1"/>
    <row r="530" s="94" customFormat="1"/>
    <row r="531" s="94" customFormat="1"/>
    <row r="532" s="94" customFormat="1"/>
    <row r="533" s="94" customFormat="1"/>
    <row r="534" s="94" customFormat="1"/>
    <row r="535" s="94" customFormat="1"/>
    <row r="536" s="94" customFormat="1"/>
    <row r="537" s="94" customFormat="1"/>
    <row r="538" s="94" customFormat="1"/>
    <row r="539" s="94" customFormat="1"/>
    <row r="540" s="94" customFormat="1"/>
    <row r="541" s="94" customFormat="1"/>
    <row r="542" s="94" customFormat="1"/>
    <row r="543" s="94" customFormat="1"/>
    <row r="544" s="94" customFormat="1"/>
    <row r="545" s="94" customFormat="1"/>
    <row r="546" s="94" customFormat="1"/>
    <row r="547" s="94" customFormat="1"/>
    <row r="548" s="94" customFormat="1"/>
    <row r="549" s="94" customFormat="1"/>
    <row r="550" s="94" customFormat="1"/>
    <row r="551" s="94" customFormat="1"/>
    <row r="552" s="94" customFormat="1"/>
    <row r="553" s="94" customFormat="1"/>
    <row r="554" s="94" customFormat="1"/>
    <row r="555" s="94" customFormat="1"/>
    <row r="556" s="94" customFormat="1"/>
    <row r="557" s="94" customFormat="1"/>
    <row r="558" s="94" customFormat="1"/>
    <row r="559" s="94" customFormat="1"/>
    <row r="560" s="94" customFormat="1"/>
    <row r="561" s="94" customFormat="1"/>
    <row r="562" s="94" customFormat="1"/>
    <row r="563" s="94" customFormat="1"/>
    <row r="564" s="94" customFormat="1"/>
    <row r="565" s="94" customFormat="1"/>
    <row r="566" s="94" customFormat="1"/>
    <row r="567" s="94" customFormat="1"/>
    <row r="568" s="94" customFormat="1"/>
    <row r="569" s="94" customFormat="1"/>
    <row r="570" s="94" customFormat="1"/>
    <row r="571" s="94" customFormat="1"/>
    <row r="572" s="94" customFormat="1"/>
    <row r="573" s="94" customFormat="1"/>
    <row r="574" s="94" customFormat="1"/>
    <row r="575" s="94" customFormat="1"/>
    <row r="576" s="94" customFormat="1"/>
    <row r="577" s="94" customFormat="1"/>
    <row r="578" s="94" customFormat="1"/>
    <row r="579" s="94" customFormat="1"/>
    <row r="580" s="94" customFormat="1"/>
    <row r="581" s="94" customFormat="1"/>
    <row r="582" s="94" customFormat="1"/>
    <row r="583" s="94" customFormat="1"/>
    <row r="584" s="94" customFormat="1"/>
    <row r="585" s="94" customFormat="1"/>
    <row r="586" s="94" customFormat="1"/>
    <row r="587" s="94" customFormat="1"/>
    <row r="588" s="94" customFormat="1"/>
    <row r="589" s="94" customFormat="1"/>
    <row r="590" s="94" customFormat="1"/>
    <row r="591" s="94" customFormat="1"/>
    <row r="592" s="94" customFormat="1"/>
    <row r="593" s="94" customFormat="1"/>
    <row r="594" s="94" customFormat="1"/>
    <row r="595" s="94" customFormat="1"/>
    <row r="596" s="94" customFormat="1"/>
    <row r="597" s="94" customFormat="1"/>
    <row r="598" s="94" customFormat="1"/>
    <row r="599" s="94" customFormat="1"/>
    <row r="600" s="94" customFormat="1"/>
    <row r="601" s="94" customFormat="1"/>
    <row r="602" s="94" customFormat="1"/>
    <row r="603" s="94" customFormat="1"/>
    <row r="604" s="94" customFormat="1"/>
    <row r="605" s="94" customFormat="1"/>
    <row r="606" s="94" customFormat="1"/>
    <row r="607" s="94" customFormat="1"/>
    <row r="608" s="94" customFormat="1"/>
    <row r="609" s="94" customFormat="1"/>
    <row r="610" s="94" customFormat="1"/>
    <row r="611" s="94" customFormat="1"/>
    <row r="612" s="94" customFormat="1"/>
    <row r="613" s="94" customFormat="1"/>
    <row r="614" s="94" customFormat="1"/>
    <row r="615" s="94" customFormat="1"/>
    <row r="616" s="94" customFormat="1"/>
    <row r="617" s="94" customFormat="1"/>
    <row r="618" s="94" customFormat="1"/>
    <row r="619" s="94" customFormat="1"/>
    <row r="620" s="94" customFormat="1"/>
    <row r="621" s="94" customFormat="1"/>
    <row r="622" s="94" customFormat="1"/>
    <row r="623" s="94" customFormat="1"/>
    <row r="624" s="94" customFormat="1"/>
    <row r="625" s="94" customFormat="1"/>
    <row r="626" s="94" customFormat="1"/>
    <row r="627" s="94" customFormat="1"/>
    <row r="628" s="94" customFormat="1"/>
    <row r="629" s="94" customFormat="1"/>
    <row r="630" s="94" customFormat="1"/>
    <row r="631" s="94" customFormat="1"/>
    <row r="632" s="94" customFormat="1"/>
    <row r="633" s="94" customFormat="1"/>
    <row r="634" s="94" customFormat="1"/>
    <row r="635" s="94" customFormat="1"/>
    <row r="636" s="94" customFormat="1"/>
    <row r="637" s="94" customFormat="1"/>
    <row r="638" s="94" customFormat="1"/>
    <row r="639" s="94" customFormat="1"/>
    <row r="640" s="94" customFormat="1"/>
    <row r="641" s="94" customFormat="1"/>
    <row r="642" s="94" customFormat="1"/>
    <row r="643" s="94" customFormat="1"/>
    <row r="644" s="94" customFormat="1"/>
    <row r="645" s="94" customFormat="1"/>
    <row r="646" s="94" customFormat="1"/>
    <row r="647" s="94" customFormat="1"/>
    <row r="648" s="94" customFormat="1"/>
    <row r="649" s="94" customFormat="1"/>
    <row r="650" s="94" customFormat="1"/>
    <row r="651" s="94" customFormat="1"/>
    <row r="652" s="94" customFormat="1"/>
    <row r="653" s="94" customFormat="1"/>
    <row r="654" s="94" customFormat="1"/>
    <row r="655" s="94" customFormat="1"/>
    <row r="656" s="94" customFormat="1"/>
    <row r="657" s="94" customFormat="1"/>
    <row r="658" s="94" customFormat="1"/>
    <row r="659" s="94" customFormat="1"/>
    <row r="660" s="94" customFormat="1"/>
    <row r="661" s="94" customFormat="1"/>
    <row r="662" s="94" customFormat="1"/>
    <row r="663" s="94" customFormat="1"/>
    <row r="664" s="94" customFormat="1"/>
    <row r="665" s="94" customFormat="1"/>
    <row r="666" s="94" customFormat="1"/>
    <row r="667" s="94" customFormat="1"/>
    <row r="668" s="94" customFormat="1"/>
    <row r="669" s="94" customFormat="1"/>
    <row r="670" s="94" customFormat="1"/>
    <row r="671" s="94" customFormat="1"/>
    <row r="672" s="94" customFormat="1"/>
    <row r="673" s="94" customFormat="1"/>
    <row r="674" s="94" customFormat="1"/>
    <row r="675" s="94" customFormat="1"/>
    <row r="676" s="94" customFormat="1"/>
    <row r="677" s="94" customFormat="1"/>
    <row r="678" s="94" customFormat="1"/>
    <row r="679" s="94" customFormat="1"/>
    <row r="680" s="94" customFormat="1"/>
    <row r="681" s="94" customFormat="1"/>
    <row r="682" s="94" customFormat="1"/>
    <row r="683" s="94" customFormat="1"/>
    <row r="684" s="94" customFormat="1"/>
    <row r="685" s="94" customFormat="1"/>
    <row r="686" s="94" customFormat="1"/>
    <row r="687" s="94" customFormat="1"/>
    <row r="688" s="94" customFormat="1"/>
    <row r="689" s="94" customFormat="1"/>
    <row r="690" s="94" customFormat="1"/>
    <row r="691" s="94" customFormat="1"/>
    <row r="692" s="94" customFormat="1"/>
    <row r="693" s="94" customFormat="1"/>
    <row r="694" s="94" customFormat="1"/>
    <row r="695" s="94" customFormat="1"/>
    <row r="696" s="94" customFormat="1"/>
    <row r="697" s="94" customFormat="1"/>
    <row r="698" s="94" customFormat="1"/>
    <row r="699" s="94" customFormat="1"/>
    <row r="700" s="94" customFormat="1"/>
    <row r="701" s="94" customFormat="1"/>
    <row r="702" s="94" customFormat="1"/>
    <row r="703" s="94" customFormat="1"/>
    <row r="704" s="94" customFormat="1"/>
    <row r="705" s="94" customFormat="1"/>
    <row r="706" s="94" customFormat="1"/>
    <row r="707" s="94" customFormat="1"/>
    <row r="708" s="94" customFormat="1"/>
    <row r="709" s="94" customFormat="1"/>
    <row r="710" s="94" customFormat="1"/>
    <row r="711" s="94" customFormat="1"/>
    <row r="712" s="94" customFormat="1"/>
    <row r="713" s="94" customFormat="1"/>
    <row r="714" s="94" customFormat="1"/>
    <row r="715" s="94" customFormat="1"/>
    <row r="716" s="94" customFormat="1"/>
    <row r="717" s="94" customFormat="1"/>
    <row r="718" s="94" customFormat="1"/>
    <row r="719" s="94" customFormat="1"/>
    <row r="720" s="94" customFormat="1"/>
    <row r="721" s="94" customFormat="1"/>
    <row r="722" s="94" customFormat="1"/>
    <row r="723" s="94" customFormat="1"/>
    <row r="724" s="94" customFormat="1"/>
    <row r="725" s="94" customFormat="1"/>
    <row r="726" s="94" customFormat="1"/>
    <row r="727" s="94" customFormat="1"/>
    <row r="728" s="94" customFormat="1"/>
    <row r="729" s="94" customFormat="1"/>
    <row r="730" s="94" customFormat="1"/>
    <row r="731" s="94" customFormat="1"/>
    <row r="732" s="94" customFormat="1"/>
    <row r="733" s="94" customFormat="1"/>
    <row r="734" s="94" customFormat="1"/>
    <row r="735" s="94" customFormat="1"/>
    <row r="736" s="94" customFormat="1"/>
    <row r="737" s="94" customFormat="1"/>
    <row r="738" s="94" customFormat="1"/>
    <row r="739" s="94" customFormat="1"/>
    <row r="740" s="94" customFormat="1"/>
    <row r="741" s="94" customFormat="1"/>
    <row r="742" s="94" customFormat="1"/>
    <row r="743" s="94" customFormat="1"/>
    <row r="744" s="94" customFormat="1"/>
    <row r="745" s="94" customFormat="1"/>
    <row r="746" s="94" customFormat="1"/>
    <row r="747" s="94" customFormat="1"/>
    <row r="748" s="94" customFormat="1"/>
    <row r="749" s="94" customFormat="1"/>
    <row r="750" s="94" customFormat="1"/>
    <row r="751" s="94" customFormat="1"/>
    <row r="752" s="94" customFormat="1"/>
    <row r="753" s="94" customFormat="1"/>
    <row r="754" s="94" customFormat="1"/>
    <row r="755" s="94" customFormat="1"/>
    <row r="756" s="94" customFormat="1"/>
    <row r="757" s="94" customFormat="1"/>
    <row r="758" s="94" customFormat="1"/>
    <row r="759" s="94" customFormat="1"/>
    <row r="760" s="94" customFormat="1"/>
    <row r="761" s="94" customFormat="1"/>
    <row r="762" s="94" customFormat="1"/>
    <row r="763" s="94" customFormat="1"/>
    <row r="764" s="94" customFormat="1"/>
    <row r="765" s="94" customFormat="1"/>
    <row r="766" s="94" customFormat="1"/>
    <row r="767" s="94" customFormat="1"/>
    <row r="768" s="94" customFormat="1"/>
    <row r="769" s="94" customFormat="1"/>
    <row r="770" s="94" customFormat="1"/>
    <row r="771" s="94" customFormat="1"/>
    <row r="772" s="94" customFormat="1"/>
    <row r="773" s="94" customFormat="1"/>
    <row r="774" s="94" customFormat="1"/>
    <row r="775" s="94" customFormat="1"/>
    <row r="776" s="94" customFormat="1"/>
    <row r="777" s="94" customFormat="1"/>
    <row r="778" s="94" customFormat="1"/>
    <row r="779" s="94" customFormat="1"/>
    <row r="780" s="94" customFormat="1"/>
    <row r="781" s="94" customFormat="1"/>
    <row r="782" s="94" customFormat="1"/>
    <row r="783" s="94" customFormat="1"/>
    <row r="784" s="94" customFormat="1"/>
    <row r="785" s="94" customFormat="1"/>
    <row r="786" s="94" customFormat="1"/>
    <row r="787" s="94" customFormat="1"/>
    <row r="788" s="94" customFormat="1"/>
    <row r="789" s="94" customFormat="1"/>
    <row r="790" s="94" customFormat="1"/>
    <row r="791" s="94" customFormat="1"/>
    <row r="792" s="94" customFormat="1"/>
    <row r="793" s="94" customFormat="1"/>
    <row r="794" s="94" customFormat="1"/>
    <row r="795" s="94" customFormat="1"/>
    <row r="796" s="94" customFormat="1"/>
    <row r="797" s="94" customFormat="1"/>
    <row r="798" s="94" customFormat="1"/>
    <row r="799" s="94" customFormat="1"/>
    <row r="800" s="94" customFormat="1"/>
    <row r="801" s="94" customFormat="1"/>
    <row r="802" s="94" customFormat="1"/>
    <row r="803" s="94" customFormat="1"/>
    <row r="804" s="94" customFormat="1"/>
    <row r="805" s="94" customFormat="1"/>
    <row r="806" s="94" customFormat="1"/>
    <row r="807" s="94" customFormat="1"/>
    <row r="808" s="94" customFormat="1"/>
    <row r="809" s="94" customFormat="1"/>
    <row r="810" s="94" customFormat="1"/>
    <row r="811" s="94" customFormat="1"/>
    <row r="812" s="94" customFormat="1"/>
    <row r="813" s="94" customFormat="1"/>
    <row r="814" s="94" customFormat="1"/>
    <row r="815" s="94" customFormat="1"/>
    <row r="816" s="94" customFormat="1"/>
    <row r="817" s="94" customFormat="1"/>
    <row r="818" s="94" customFormat="1"/>
    <row r="819" s="94" customFormat="1"/>
    <row r="820" s="94" customFormat="1"/>
    <row r="821" s="94" customFormat="1"/>
    <row r="822" s="94" customFormat="1"/>
    <row r="823" s="94" customFormat="1"/>
    <row r="824" s="94" customFormat="1"/>
    <row r="825" s="94" customFormat="1"/>
    <row r="826" s="94" customFormat="1"/>
    <row r="827" s="94" customFormat="1"/>
    <row r="828" s="94" customFormat="1"/>
    <row r="829" s="94" customFormat="1"/>
    <row r="830" s="94" customFormat="1"/>
    <row r="831" s="94" customFormat="1"/>
    <row r="832" s="94" customFormat="1"/>
    <row r="833" s="94" customFormat="1"/>
    <row r="834" s="94" customFormat="1"/>
    <row r="835" s="94" customFormat="1"/>
    <row r="836" s="94" customFormat="1"/>
    <row r="837" s="94" customFormat="1"/>
    <row r="838" s="94" customFormat="1"/>
    <row r="839" s="94" customFormat="1"/>
    <row r="840" s="94" customFormat="1"/>
    <row r="841" s="94" customFormat="1"/>
    <row r="842" s="94" customFormat="1"/>
    <row r="843" s="94" customFormat="1"/>
    <row r="844" s="94" customFormat="1"/>
    <row r="845" s="94" customFormat="1"/>
    <row r="846" s="94" customFormat="1"/>
    <row r="847" s="94" customFormat="1"/>
    <row r="848" s="94" customFormat="1"/>
    <row r="849" s="94" customFormat="1"/>
    <row r="850" s="94" customFormat="1"/>
    <row r="851" s="94" customFormat="1"/>
    <row r="852" s="94" customFormat="1"/>
    <row r="853" s="94" customFormat="1"/>
    <row r="854" s="94" customFormat="1"/>
    <row r="855" s="94" customFormat="1"/>
    <row r="856" s="94" customFormat="1"/>
    <row r="857" s="94" customFormat="1"/>
    <row r="858" s="94" customFormat="1"/>
    <row r="859" s="94" customFormat="1"/>
    <row r="860" s="94" customFormat="1"/>
    <row r="861" s="94" customFormat="1"/>
    <row r="862" s="94" customFormat="1"/>
    <row r="863" s="94" customFormat="1"/>
    <row r="864" s="94" customFormat="1"/>
    <row r="865" s="94" customFormat="1"/>
    <row r="866" s="94" customFormat="1"/>
    <row r="867" s="94" customFormat="1"/>
    <row r="868" s="94" customFormat="1"/>
    <row r="869" s="94" customFormat="1"/>
    <row r="870" s="94" customFormat="1"/>
    <row r="871" s="94" customFormat="1"/>
    <row r="872" s="94" customFormat="1"/>
    <row r="873" s="94" customFormat="1"/>
    <row r="874" s="94" customFormat="1"/>
    <row r="875" s="94" customFormat="1"/>
    <row r="876" s="94" customFormat="1"/>
    <row r="877" s="94" customFormat="1"/>
    <row r="878" s="94" customFormat="1"/>
    <row r="879" s="94" customFormat="1"/>
    <row r="880" s="94" customFormat="1"/>
    <row r="881" s="94" customFormat="1"/>
    <row r="882" s="94" customFormat="1"/>
    <row r="883" s="94" customFormat="1"/>
    <row r="884" s="94" customFormat="1"/>
    <row r="885" s="94" customFormat="1"/>
    <row r="886" s="94" customFormat="1"/>
    <row r="887" s="94" customFormat="1"/>
    <row r="888" s="94" customFormat="1"/>
    <row r="889" s="94" customFormat="1"/>
    <row r="890" s="94" customFormat="1"/>
    <row r="891" s="94" customFormat="1"/>
    <row r="892" s="94" customFormat="1"/>
    <row r="893" s="94" customFormat="1"/>
    <row r="894" s="94" customFormat="1"/>
    <row r="895" s="94" customFormat="1"/>
    <row r="896" s="94" customFormat="1"/>
    <row r="897" s="94" customFormat="1"/>
    <row r="898" s="94" customFormat="1"/>
    <row r="899" s="94" customFormat="1"/>
    <row r="900" s="94" customFormat="1"/>
    <row r="901" s="94" customFormat="1"/>
    <row r="902" s="94" customFormat="1"/>
    <row r="903" s="94" customFormat="1"/>
    <row r="904" s="94" customFormat="1"/>
    <row r="905" s="94" customFormat="1"/>
    <row r="906" s="94" customFormat="1"/>
    <row r="907" s="94" customFormat="1"/>
    <row r="908" s="94" customFormat="1"/>
    <row r="909" s="94" customFormat="1"/>
    <row r="910" s="94" customFormat="1"/>
    <row r="911" s="94" customFormat="1"/>
    <row r="912" s="94" customFormat="1"/>
    <row r="913" s="94" customFormat="1"/>
    <row r="914" s="94" customFormat="1"/>
    <row r="915" s="94" customFormat="1"/>
    <row r="916" s="94" customFormat="1"/>
    <row r="917" s="94" customFormat="1"/>
    <row r="918" s="94" customFormat="1"/>
    <row r="919" s="94" customFormat="1"/>
    <row r="920" s="94" customFormat="1"/>
    <row r="921" s="94" customFormat="1"/>
    <row r="922" s="94" customFormat="1"/>
    <row r="923" s="94" customFormat="1"/>
    <row r="924" s="94" customFormat="1"/>
    <row r="925" s="94" customFormat="1"/>
    <row r="926" s="94" customFormat="1"/>
    <row r="927" s="94" customFormat="1"/>
    <row r="928" s="94" customFormat="1"/>
    <row r="929" s="94" customFormat="1"/>
    <row r="930" s="94" customFormat="1"/>
    <row r="931" s="94" customFormat="1"/>
    <row r="932" s="94" customFormat="1"/>
    <row r="933" s="94" customFormat="1"/>
    <row r="934" s="94" customFormat="1"/>
    <row r="935" s="94" customFormat="1"/>
    <row r="936" s="94" customFormat="1"/>
    <row r="937" s="94" customFormat="1"/>
    <row r="938" s="94" customFormat="1"/>
    <row r="939" s="94" customFormat="1"/>
    <row r="940" s="94" customFormat="1"/>
    <row r="941" s="94" customFormat="1"/>
    <row r="942" s="94" customFormat="1"/>
    <row r="943" s="94" customFormat="1"/>
    <row r="944" s="94" customFormat="1"/>
    <row r="945" s="94" customFormat="1"/>
    <row r="946" s="94" customFormat="1"/>
    <row r="947" s="94" customFormat="1"/>
    <row r="948" s="94" customFormat="1"/>
    <row r="949" s="94" customFormat="1"/>
    <row r="950" s="94" customFormat="1"/>
    <row r="951" s="94" customFormat="1"/>
    <row r="952" s="94" customFormat="1"/>
    <row r="953" s="94" customFormat="1"/>
    <row r="954" s="94" customFormat="1"/>
    <row r="955" s="94" customFormat="1"/>
    <row r="956" s="94" customFormat="1"/>
    <row r="957" s="94" customFormat="1"/>
    <row r="958" s="94" customFormat="1"/>
    <row r="959" s="94" customFormat="1"/>
    <row r="960" s="94" customFormat="1"/>
    <row r="961" s="94" customFormat="1"/>
    <row r="962" s="94" customFormat="1"/>
    <row r="963" s="94" customFormat="1"/>
    <row r="964" s="94" customFormat="1"/>
    <row r="965" s="94" customFormat="1"/>
    <row r="966" s="94" customFormat="1"/>
    <row r="967" s="94" customFormat="1"/>
    <row r="968" s="94" customFormat="1"/>
    <row r="969" s="94" customFormat="1"/>
    <row r="970" s="94" customFormat="1"/>
    <row r="971" s="94" customFormat="1"/>
    <row r="972" s="94" customFormat="1"/>
    <row r="973" s="94" customFormat="1"/>
    <row r="974" s="94" customFormat="1"/>
    <row r="975" s="94" customFormat="1"/>
    <row r="976" s="94" customFormat="1"/>
    <row r="977" s="94" customFormat="1"/>
    <row r="978" s="94" customFormat="1"/>
    <row r="979" s="94" customFormat="1"/>
    <row r="980" s="94" customFormat="1"/>
    <row r="981" s="94" customFormat="1"/>
    <row r="982" s="94" customFormat="1"/>
    <row r="983" s="94" customFormat="1"/>
    <row r="984" s="94" customFormat="1"/>
    <row r="985" s="94" customFormat="1"/>
    <row r="986" s="94" customFormat="1"/>
    <row r="987" s="94" customFormat="1"/>
    <row r="988" s="94" customFormat="1"/>
    <row r="989" s="94" customFormat="1"/>
    <row r="990" s="94" customFormat="1"/>
    <row r="991" s="94" customFormat="1"/>
    <row r="992" s="94" customFormat="1"/>
    <row r="993" s="94" customFormat="1"/>
    <row r="994" s="94" customFormat="1"/>
    <row r="995" s="94" customFormat="1"/>
    <row r="996" s="94" customFormat="1"/>
    <row r="997" s="94" customFormat="1"/>
    <row r="998" s="94" customFormat="1"/>
    <row r="999" s="94" customFormat="1"/>
    <row r="1000" s="94" customFormat="1"/>
    <row r="1001" s="94" customFormat="1"/>
    <row r="1002" s="94" customFormat="1"/>
    <row r="1003" s="94" customFormat="1"/>
    <row r="1004" s="94" customFormat="1"/>
    <row r="1005" s="94" customFormat="1"/>
    <row r="1006" s="94" customFormat="1"/>
    <row r="1007" s="94" customFormat="1"/>
    <row r="1008" s="94" customFormat="1"/>
    <row r="1009" s="94" customFormat="1"/>
    <row r="1010" s="94" customFormat="1"/>
    <row r="1011" s="94" customFormat="1"/>
    <row r="1012" s="94" customFormat="1"/>
    <row r="1013" s="94" customFormat="1"/>
    <row r="1014" s="94" customFormat="1"/>
    <row r="1015" s="94" customFormat="1"/>
    <row r="1016" s="94" customFormat="1"/>
    <row r="1017" s="94" customFormat="1"/>
    <row r="1018" s="94" customFormat="1"/>
    <row r="1019" s="94" customFormat="1"/>
    <row r="1020" s="94" customFormat="1"/>
    <row r="1021" s="94" customFormat="1"/>
    <row r="1022" s="94" customFormat="1"/>
    <row r="1023" s="94" customFormat="1"/>
    <row r="1024" s="94" customFormat="1"/>
    <row r="1025" s="94" customFormat="1"/>
    <row r="1026" s="94" customFormat="1"/>
    <row r="1027" s="94" customFormat="1"/>
    <row r="1028" s="94" customFormat="1"/>
    <row r="1029" s="94" customFormat="1"/>
    <row r="1030" s="94" customFormat="1"/>
    <row r="1031" s="94" customFormat="1"/>
    <row r="1032" s="94" customFormat="1"/>
    <row r="1033" s="94" customFormat="1"/>
    <row r="1034" s="94" customFormat="1"/>
    <row r="1035" s="94" customFormat="1"/>
    <row r="1036" s="94" customFormat="1"/>
    <row r="1037" s="94" customFormat="1"/>
    <row r="1038" s="94" customFormat="1"/>
    <row r="1039" s="94" customFormat="1"/>
    <row r="1040" s="94" customFormat="1"/>
    <row r="1041" s="94" customFormat="1"/>
    <row r="1042" s="94" customFormat="1"/>
    <row r="1043" s="94" customFormat="1"/>
    <row r="1044" s="94" customFormat="1"/>
    <row r="1045" s="94" customFormat="1"/>
    <row r="1046" s="94" customFormat="1"/>
    <row r="1047" s="94" customFormat="1"/>
    <row r="1048" s="94" customFormat="1"/>
    <row r="1049" s="94" customFormat="1"/>
    <row r="1050" s="94" customFormat="1"/>
    <row r="1051" s="94" customFormat="1"/>
    <row r="1052" s="94" customFormat="1"/>
    <row r="1053" s="94" customFormat="1"/>
    <row r="1054" s="94" customFormat="1"/>
    <row r="1055" s="94" customFormat="1"/>
    <row r="1056" s="94" customFormat="1"/>
    <row r="1057" s="94" customFormat="1"/>
    <row r="1058" s="94" customFormat="1"/>
    <row r="1059" s="94" customFormat="1"/>
    <row r="1060" s="94" customFormat="1"/>
    <row r="1061" s="94" customFormat="1"/>
    <row r="1062" s="94" customFormat="1"/>
    <row r="1063" s="94" customFormat="1"/>
    <row r="1064" s="94" customFormat="1"/>
    <row r="1065" s="94" customFormat="1"/>
    <row r="1066" s="94" customFormat="1"/>
    <row r="1067" s="94" customFormat="1"/>
  </sheetData>
  <sheetProtection password="F693" sheet="1" objects="1" scenarios="1" selectLockedCells="1"/>
  <customSheetViews>
    <customSheetView guid="{34BEBDC2-7578-4B7D-A7C5-77848E4CD0BB}" showGridLines="0" showRowCol="0" state="hidden">
      <selection activeCell="S8" sqref="S8"/>
      <pageMargins left="0.3" right="0.19" top="0.36" bottom="0.17" header="0.28000000000000003" footer="0.1"/>
      <pageSetup paperSize="9" scale="86" orientation="landscape" horizontalDpi="300" verticalDpi="300" r:id="rId1"/>
    </customSheetView>
    <customSheetView guid="{37DD68CE-9295-44D6-9BAE-7D01EB2C5AF4}" showGridLines="0" showRowCol="0" state="hidden">
      <selection activeCell="S8" sqref="S8"/>
      <pageMargins left="0.3" right="0.19" top="0.36" bottom="0.17" header="0.28000000000000003" footer="0.1"/>
      <pageSetup paperSize="9" scale="86" orientation="landscape" horizontalDpi="300" verticalDpi="300" r:id="rId2"/>
    </customSheetView>
    <customSheetView guid="{9CACA31B-9FE7-481A-8278-FF86DF5F6926}" showGridLines="0" showRowCol="0">
      <selection activeCell="AB12" sqref="AB12"/>
      <pageMargins left="0.3" right="0.19" top="0.36" bottom="0.17" header="0.28000000000000003" footer="0.1"/>
      <pageSetup paperSize="9" scale="86" orientation="landscape" horizontalDpi="300" verticalDpi="300" r:id="rId3"/>
    </customSheetView>
    <customSheetView guid="{340A9385-E852-4E4D-A583-AFEA31E6F2A2}" showGridLines="0" showRowCol="0">
      <selection activeCell="V2" sqref="V2"/>
      <pageMargins left="0.5" right="0.32" top="0.37" bottom="0.2" header="0.28000000000000003" footer="0.1"/>
      <pageSetup paperSize="9" scale="82" orientation="landscape" horizontalDpi="300" verticalDpi="300" r:id="rId4"/>
    </customSheetView>
    <customSheetView guid="{940E2FCB-B854-4F75-9AD7-E56C487E0C55}" showPageBreaks="1" showGridLines="0" showRowCol="0" printArea="1">
      <selection activeCell="Q33" sqref="Q33"/>
      <pageMargins left="0.3" right="0.19" top="0.36" bottom="0.17" header="0.28000000000000003" footer="0.1"/>
      <pageSetup paperSize="9" scale="86" orientation="landscape" horizontalDpi="300" verticalDpi="300" r:id="rId5"/>
    </customSheetView>
    <customSheetView guid="{3DEFF3FF-D6DE-4F8C-ACA9-8837C2EAEAE2}" showGridLines="0" showRowCol="0">
      <selection activeCell="AU4" sqref="AU4"/>
      <pageMargins left="0.3" right="0.19" top="0.36" bottom="0.17" header="0.28000000000000003" footer="0.1"/>
      <pageSetup paperSize="9" scale="86" orientation="landscape" horizontalDpi="300" verticalDpi="300" r:id="rId6"/>
    </customSheetView>
    <customSheetView guid="{CF090448-E3EB-4DF7-9F4D-6FAB00B12654}" showGridLines="0" showRowCol="0" state="hidden">
      <selection activeCell="S8" sqref="S8"/>
      <pageMargins left="0.3" right="0.19" top="0.36" bottom="0.17" header="0.28000000000000003" footer="0.1"/>
      <pageSetup paperSize="9" scale="86" orientation="landscape" horizontalDpi="300" verticalDpi="300" r:id="rId7"/>
    </customSheetView>
    <customSheetView guid="{DD7D8E5B-3733-44D0-920D-ACE6E22D5459}" showGridLines="0" showRowCol="0" state="hidden">
      <selection activeCell="S8" sqref="S8"/>
      <pageMargins left="0.3" right="0.19" top="0.36" bottom="0.17" header="0.28000000000000003" footer="0.1"/>
      <pageSetup paperSize="9" scale="86" orientation="landscape" horizontalDpi="300" verticalDpi="300" r:id="rId8"/>
    </customSheetView>
  </customSheetViews>
  <mergeCells count="44">
    <mergeCell ref="C25:G25"/>
    <mergeCell ref="H25:K25"/>
    <mergeCell ref="D27:T27"/>
    <mergeCell ref="F29:J29"/>
    <mergeCell ref="L29:O29"/>
    <mergeCell ref="P29:T29"/>
    <mergeCell ref="AL38:AT38"/>
    <mergeCell ref="L25:O25"/>
    <mergeCell ref="P25:Q25"/>
    <mergeCell ref="R25:U25"/>
    <mergeCell ref="AG18:AI18"/>
    <mergeCell ref="AJ18:AK18"/>
    <mergeCell ref="N18:O18"/>
    <mergeCell ref="AC20:AT20"/>
    <mergeCell ref="AL18:AN18"/>
    <mergeCell ref="AQ18:AT18"/>
    <mergeCell ref="AB22:AP22"/>
    <mergeCell ref="AQ22:AT22"/>
    <mergeCell ref="AA24:AO24"/>
    <mergeCell ref="F19:I19"/>
    <mergeCell ref="L19:O19"/>
    <mergeCell ref="Q19:S19"/>
    <mergeCell ref="F13:I13"/>
    <mergeCell ref="J13:L13"/>
    <mergeCell ref="M13:U13"/>
    <mergeCell ref="F18:G18"/>
    <mergeCell ref="H18:I18"/>
    <mergeCell ref="B2:U2"/>
    <mergeCell ref="Y2:AT2"/>
    <mergeCell ref="H3:O3"/>
    <mergeCell ref="Y3:AT3"/>
    <mergeCell ref="P5:U5"/>
    <mergeCell ref="B11:D11"/>
    <mergeCell ref="E11:I12"/>
    <mergeCell ref="AB6:AH6"/>
    <mergeCell ref="AP6:AS6"/>
    <mergeCell ref="AC9:AI9"/>
    <mergeCell ref="AO9:AS9"/>
    <mergeCell ref="D7:I7"/>
    <mergeCell ref="D9:I9"/>
    <mergeCell ref="Q9:U9"/>
    <mergeCell ref="D6:I6"/>
    <mergeCell ref="O6:P6"/>
    <mergeCell ref="Q6:U6"/>
  </mergeCells>
  <pageMargins left="0.3" right="0.19" top="0.36" bottom="0.17" header="0.28000000000000003" footer="0.1"/>
  <pageSetup paperSize="9" scale="86" orientation="landscape" horizontalDpi="300" verticalDpi="300" r:id="rId9"/>
  <ignoredErrors>
    <ignoredError sqref="B2:AT19 B21:AT39 B20:AC20" unlockedFormula="1"/>
  </ignoredErrors>
  <drawing r:id="rId10"/>
</worksheet>
</file>

<file path=xl/worksheets/sheet7.xml><?xml version="1.0" encoding="utf-8"?>
<worksheet xmlns="http://schemas.openxmlformats.org/spreadsheetml/2006/main" xmlns:r="http://schemas.openxmlformats.org/officeDocument/2006/relationships">
  <dimension ref="A2:I43"/>
  <sheetViews>
    <sheetView showGridLines="0" showRowColHeaders="0" workbookViewId="0">
      <selection activeCell="N13" sqref="N13"/>
    </sheetView>
  </sheetViews>
  <sheetFormatPr defaultRowHeight="15"/>
  <cols>
    <col min="3" max="3" width="9.7109375" customWidth="1"/>
    <col min="4" max="4" width="18.28515625" customWidth="1"/>
    <col min="5" max="5" width="10" customWidth="1"/>
  </cols>
  <sheetData>
    <row r="2" spans="1:9">
      <c r="A2" s="700" t="e">
        <f>CONCATENATE(" Statement Showing the P.Tax Recovery Schedule of  Annual Grade Increment  Bill of  ",DATA!BY287," ",DATA!F13,", ",DATA!BO304,", ",DATA!#REF!,", ",DATA!#REF!," ( Mandal ) ",", ",DATA!#REF!," ( Dt.)")</f>
        <v>#REF!</v>
      </c>
      <c r="B2" s="700"/>
      <c r="C2" s="700"/>
      <c r="D2" s="700"/>
      <c r="E2" s="700"/>
      <c r="F2" s="700"/>
      <c r="G2" s="700"/>
      <c r="H2" s="700"/>
    </row>
    <row r="3" spans="1:9" ht="18" customHeight="1">
      <c r="A3" s="700"/>
      <c r="B3" s="700"/>
      <c r="C3" s="700"/>
      <c r="D3" s="700"/>
      <c r="E3" s="700"/>
      <c r="F3" s="700"/>
      <c r="G3" s="700"/>
      <c r="H3" s="700"/>
    </row>
    <row r="4" spans="1:9">
      <c r="A4" s="701"/>
      <c r="B4" s="701"/>
      <c r="C4" s="701"/>
      <c r="D4" s="701"/>
      <c r="E4" s="701"/>
      <c r="F4" s="701"/>
      <c r="G4" s="701"/>
      <c r="H4" s="701"/>
    </row>
    <row r="5" spans="1:9">
      <c r="A5" s="28" t="s">
        <v>277</v>
      </c>
      <c r="B5" s="28"/>
      <c r="C5" s="29" t="e">
        <f>DATA!#REF!</f>
        <v>#REF!</v>
      </c>
      <c r="D5" s="30"/>
      <c r="E5" s="28" t="s">
        <v>281</v>
      </c>
      <c r="F5" s="33" t="e">
        <f>CONCATENATE(DATA!BY293,"  ",DATA!#REF!)</f>
        <v>#REF!</v>
      </c>
      <c r="G5" s="31"/>
      <c r="H5" s="31"/>
    </row>
    <row r="6" spans="1:9">
      <c r="A6" s="31" t="s">
        <v>284</v>
      </c>
      <c r="B6" s="28"/>
      <c r="C6" s="32"/>
      <c r="D6" s="28"/>
      <c r="E6" s="28" t="s">
        <v>278</v>
      </c>
      <c r="F6" s="705" t="e">
        <f>DATA!#REF!</f>
        <v>#REF!</v>
      </c>
      <c r="G6" s="705"/>
      <c r="H6" s="31"/>
    </row>
    <row r="7" spans="1:9">
      <c r="A7" s="28"/>
      <c r="B7" s="34"/>
      <c r="C7" s="35"/>
      <c r="D7" s="36"/>
      <c r="E7" s="34"/>
      <c r="F7" s="34"/>
      <c r="G7" s="37"/>
      <c r="H7" s="37"/>
    </row>
    <row r="8" spans="1:9" ht="26.25" customHeight="1">
      <c r="A8" s="37"/>
      <c r="B8" s="40" t="s">
        <v>279</v>
      </c>
      <c r="C8" s="40" t="s">
        <v>280</v>
      </c>
      <c r="D8" s="706" t="s">
        <v>285</v>
      </c>
      <c r="E8" s="707"/>
      <c r="F8" s="696" t="s">
        <v>288</v>
      </c>
      <c r="G8" s="697"/>
      <c r="H8" s="43"/>
      <c r="I8" s="44"/>
    </row>
    <row r="9" spans="1:9" ht="26.25" customHeight="1">
      <c r="B9" s="38">
        <v>1</v>
      </c>
      <c r="C9" s="38" t="e">
        <f>DATA!#REF!</f>
        <v>#REF!</v>
      </c>
      <c r="D9" s="702" t="str">
        <f>CONCATENATE(DATA!BY287," ",DATA!F13,", ",DATA!BO304)</f>
        <v xml:space="preserve">Sri. SA (BS), </v>
      </c>
      <c r="E9" s="703"/>
      <c r="F9" s="698">
        <f>Bill!O15</f>
        <v>112095</v>
      </c>
      <c r="G9" s="699"/>
      <c r="H9" s="42"/>
      <c r="I9" s="42"/>
    </row>
    <row r="10" spans="1:9" ht="23.25" customHeight="1">
      <c r="B10" s="693" t="s">
        <v>270</v>
      </c>
      <c r="C10" s="694"/>
      <c r="D10" s="694"/>
      <c r="E10" s="695"/>
      <c r="F10" s="693">
        <f>F9</f>
        <v>112095</v>
      </c>
      <c r="G10" s="695"/>
      <c r="H10" s="41"/>
      <c r="I10" s="41"/>
    </row>
    <row r="11" spans="1:9">
      <c r="A11" s="36"/>
      <c r="B11" s="36"/>
      <c r="C11" s="36"/>
      <c r="D11" s="36"/>
      <c r="E11" s="36"/>
      <c r="F11" s="36"/>
      <c r="G11" s="36"/>
      <c r="H11" s="36"/>
    </row>
    <row r="12" spans="1:9">
      <c r="A12" s="39" t="str">
        <f>CONCATENATE("Rs. In words: ",DATA!CA349)</f>
        <v xml:space="preserve">Rs. In words: </v>
      </c>
      <c r="B12" s="36"/>
      <c r="C12" s="36"/>
      <c r="D12" s="36"/>
      <c r="E12" s="36"/>
      <c r="F12" s="36"/>
      <c r="G12" s="36"/>
      <c r="H12" s="36"/>
    </row>
    <row r="13" spans="1:9">
      <c r="A13" s="36"/>
      <c r="B13" s="36"/>
      <c r="C13" s="36"/>
      <c r="D13" s="36"/>
      <c r="E13" s="36"/>
      <c r="F13" s="36"/>
      <c r="G13" s="36"/>
      <c r="H13" s="36"/>
    </row>
    <row r="14" spans="1:9">
      <c r="A14" s="36"/>
      <c r="B14" s="36"/>
      <c r="C14" s="36"/>
      <c r="D14" s="36"/>
      <c r="F14" s="36"/>
      <c r="G14" s="36"/>
      <c r="H14" s="36"/>
    </row>
    <row r="15" spans="1:9">
      <c r="A15" s="36"/>
      <c r="B15" s="36"/>
      <c r="C15" s="36"/>
      <c r="D15" s="36"/>
      <c r="E15" s="39" t="s">
        <v>262</v>
      </c>
      <c r="F15" s="36"/>
      <c r="G15" s="36"/>
      <c r="H15" s="36"/>
    </row>
    <row r="16" spans="1:9">
      <c r="A16" s="36"/>
      <c r="B16" s="36"/>
      <c r="C16" s="36"/>
      <c r="D16" s="36"/>
      <c r="E16" s="36"/>
      <c r="F16" s="36"/>
      <c r="G16" s="36"/>
      <c r="H16" s="36"/>
    </row>
    <row r="17" spans="1:8">
      <c r="A17" s="36"/>
      <c r="B17" s="36"/>
      <c r="C17" s="36"/>
      <c r="D17" s="36"/>
      <c r="E17" s="36"/>
      <c r="F17" s="36"/>
      <c r="G17" s="36"/>
      <c r="H17" s="36"/>
    </row>
    <row r="18" spans="1:8">
      <c r="A18" s="36"/>
      <c r="B18" s="36"/>
      <c r="C18" s="36"/>
      <c r="D18" s="36"/>
      <c r="E18" s="36"/>
      <c r="F18" s="36"/>
      <c r="G18" s="36"/>
      <c r="H18" s="36"/>
    </row>
    <row r="19" spans="1:8">
      <c r="A19" s="36"/>
      <c r="B19" s="36"/>
      <c r="C19" s="36"/>
      <c r="D19" s="36"/>
      <c r="E19" s="36"/>
      <c r="F19" s="36"/>
      <c r="G19" s="36"/>
      <c r="H19" s="36"/>
    </row>
    <row r="20" spans="1:8">
      <c r="A20" s="36"/>
      <c r="B20" s="36"/>
      <c r="C20" s="36"/>
      <c r="D20" s="36"/>
      <c r="E20" s="36"/>
      <c r="F20" s="36"/>
      <c r="G20" s="36"/>
      <c r="H20" s="36"/>
    </row>
    <row r="21" spans="1:8">
      <c r="A21" s="36"/>
      <c r="B21" s="36"/>
      <c r="C21" s="36"/>
      <c r="D21" s="36"/>
      <c r="E21" s="36"/>
      <c r="F21" s="36"/>
      <c r="G21" s="36"/>
      <c r="H21" s="36"/>
    </row>
    <row r="22" spans="1:8">
      <c r="A22" s="36"/>
      <c r="B22" s="36"/>
      <c r="C22" s="36"/>
      <c r="D22" s="36"/>
      <c r="E22" s="36"/>
      <c r="F22" s="36"/>
      <c r="G22" s="36"/>
      <c r="H22" s="36"/>
    </row>
    <row r="23" spans="1:8">
      <c r="A23" s="27"/>
      <c r="B23" s="27"/>
      <c r="C23" s="27"/>
      <c r="D23" s="27"/>
      <c r="E23" s="27"/>
      <c r="F23" s="27"/>
      <c r="G23" s="27"/>
      <c r="H23" s="27"/>
    </row>
    <row r="24" spans="1:8">
      <c r="A24" s="36"/>
      <c r="B24" s="36"/>
      <c r="C24" s="36"/>
      <c r="D24" s="36"/>
      <c r="E24" s="36"/>
      <c r="F24" s="36"/>
      <c r="G24" s="36"/>
      <c r="H24" s="36"/>
    </row>
    <row r="26" spans="1:8">
      <c r="A26" s="700" t="e">
        <f>A2</f>
        <v>#REF!</v>
      </c>
      <c r="B26" s="700"/>
      <c r="C26" s="700"/>
      <c r="D26" s="700"/>
      <c r="E26" s="700"/>
      <c r="F26" s="700"/>
      <c r="G26" s="700"/>
      <c r="H26" s="700"/>
    </row>
    <row r="27" spans="1:8" ht="26.25" customHeight="1">
      <c r="A27" s="700"/>
      <c r="B27" s="700"/>
      <c r="C27" s="700"/>
      <c r="D27" s="700"/>
      <c r="E27" s="700"/>
      <c r="F27" s="700"/>
      <c r="G27" s="700"/>
      <c r="H27" s="700"/>
    </row>
    <row r="28" spans="1:8">
      <c r="A28" s="701"/>
      <c r="B28" s="701"/>
      <c r="C28" s="701"/>
      <c r="D28" s="701"/>
      <c r="E28" s="701"/>
      <c r="F28" s="701"/>
      <c r="G28" s="701"/>
      <c r="H28" s="701"/>
    </row>
    <row r="29" spans="1:8">
      <c r="A29" s="28" t="s">
        <v>277</v>
      </c>
      <c r="B29" s="28"/>
      <c r="C29" s="29" t="e">
        <f>C5</f>
        <v>#REF!</v>
      </c>
      <c r="D29" s="30"/>
      <c r="E29" s="28" t="s">
        <v>281</v>
      </c>
      <c r="F29" s="45" t="e">
        <f>F5</f>
        <v>#REF!</v>
      </c>
      <c r="G29" s="31"/>
      <c r="H29" s="31"/>
    </row>
    <row r="30" spans="1:8">
      <c r="A30" s="46" t="s">
        <v>284</v>
      </c>
      <c r="B30" s="28"/>
      <c r="C30" s="32"/>
      <c r="D30" s="28"/>
      <c r="E30" s="28" t="s">
        <v>278</v>
      </c>
      <c r="F30" s="704" t="e">
        <f>F6</f>
        <v>#REF!</v>
      </c>
      <c r="G30" s="704"/>
      <c r="H30" s="31"/>
    </row>
    <row r="31" spans="1:8">
      <c r="A31" s="28"/>
      <c r="B31" s="34"/>
      <c r="C31" s="35"/>
      <c r="D31" s="36"/>
      <c r="E31" s="34"/>
      <c r="F31" s="34"/>
      <c r="G31" s="37"/>
      <c r="H31" s="37"/>
    </row>
    <row r="32" spans="1:8" ht="26.25" customHeight="1">
      <c r="A32" s="37"/>
      <c r="B32" s="40" t="s">
        <v>279</v>
      </c>
      <c r="C32" s="40" t="s">
        <v>280</v>
      </c>
      <c r="D32" s="706" t="s">
        <v>286</v>
      </c>
      <c r="E32" s="707"/>
      <c r="F32" s="696" t="s">
        <v>287</v>
      </c>
      <c r="G32" s="697"/>
      <c r="H32" s="43"/>
    </row>
    <row r="33" spans="1:8" ht="26.25" customHeight="1">
      <c r="B33" s="38">
        <v>1</v>
      </c>
      <c r="C33" s="38" t="e">
        <f>C9</f>
        <v>#REF!</v>
      </c>
      <c r="D33" s="702" t="str">
        <f>D9</f>
        <v xml:space="preserve">Sri. SA (BS), </v>
      </c>
      <c r="E33" s="703"/>
      <c r="F33" s="698">
        <f>F9</f>
        <v>112095</v>
      </c>
      <c r="G33" s="699"/>
      <c r="H33" s="42"/>
    </row>
    <row r="34" spans="1:8" ht="22.5" customHeight="1">
      <c r="B34" s="693" t="s">
        <v>270</v>
      </c>
      <c r="C34" s="694"/>
      <c r="D34" s="694"/>
      <c r="E34" s="695"/>
      <c r="F34" s="693">
        <f>F33</f>
        <v>112095</v>
      </c>
      <c r="G34" s="695"/>
      <c r="H34" s="41"/>
    </row>
    <row r="35" spans="1:8">
      <c r="A35" s="36"/>
      <c r="B35" s="36"/>
      <c r="C35" s="36"/>
      <c r="D35" s="36"/>
      <c r="E35" s="36"/>
      <c r="F35" s="36"/>
      <c r="G35" s="36"/>
      <c r="H35" s="36"/>
    </row>
    <row r="36" spans="1:8">
      <c r="A36" s="39" t="str">
        <f>A12</f>
        <v xml:space="preserve">Rs. In words: </v>
      </c>
      <c r="B36" s="36"/>
      <c r="C36" s="36"/>
      <c r="D36" s="36"/>
      <c r="E36" s="36"/>
      <c r="F36" s="36"/>
      <c r="G36" s="36"/>
      <c r="H36" s="36"/>
    </row>
    <row r="37" spans="1:8">
      <c r="A37" s="36"/>
      <c r="B37" s="36"/>
      <c r="C37" s="36"/>
      <c r="D37" s="36"/>
      <c r="E37" s="36"/>
      <c r="F37" s="36"/>
      <c r="G37" s="36"/>
      <c r="H37" s="36"/>
    </row>
    <row r="38" spans="1:8">
      <c r="A38" s="36"/>
      <c r="B38" s="36"/>
      <c r="C38" s="36"/>
      <c r="D38" s="36"/>
      <c r="F38" s="36"/>
      <c r="G38" s="36"/>
      <c r="H38" s="36"/>
    </row>
    <row r="39" spans="1:8">
      <c r="A39" s="36"/>
      <c r="B39" s="36"/>
      <c r="C39" s="36"/>
      <c r="D39" s="36"/>
      <c r="E39" s="39" t="s">
        <v>262</v>
      </c>
      <c r="F39" s="36"/>
      <c r="G39" s="36"/>
      <c r="H39" s="36"/>
    </row>
    <row r="40" spans="1:8">
      <c r="A40" s="36"/>
      <c r="B40" s="36"/>
      <c r="C40" s="36"/>
      <c r="D40" s="36"/>
      <c r="E40" s="36"/>
      <c r="F40" s="36"/>
      <c r="G40" s="36"/>
      <c r="H40" s="36"/>
    </row>
    <row r="41" spans="1:8">
      <c r="A41" s="36"/>
      <c r="B41" s="36"/>
      <c r="C41" s="36"/>
      <c r="D41" s="36"/>
      <c r="E41" s="36"/>
      <c r="F41" s="36"/>
      <c r="G41" s="36"/>
      <c r="H41" s="36"/>
    </row>
    <row r="42" spans="1:8">
      <c r="A42" s="36"/>
      <c r="B42" s="36"/>
      <c r="C42" s="36"/>
      <c r="D42" s="36"/>
      <c r="E42" s="36"/>
      <c r="F42" s="36"/>
      <c r="G42" s="36"/>
      <c r="H42" s="36"/>
    </row>
    <row r="43" spans="1:8">
      <c r="A43" s="36"/>
      <c r="B43" s="36"/>
      <c r="C43" s="36"/>
      <c r="D43" s="36"/>
      <c r="E43" s="36"/>
      <c r="F43" s="36"/>
      <c r="G43" s="36"/>
      <c r="H43" s="36"/>
    </row>
  </sheetData>
  <sheetProtection selectLockedCells="1" selectUnlockedCells="1"/>
  <customSheetViews>
    <customSheetView guid="{34BEBDC2-7578-4B7D-A7C5-77848E4CD0BB}" showGridLines="0" showRowCol="0" state="hidden">
      <selection activeCell="N13" sqref="N13"/>
      <pageMargins left="0.48" right="0.7" top="0.65" bottom="0.75" header="0.3" footer="0.3"/>
      <pageSetup paperSize="9" orientation="portrait" horizontalDpi="300" verticalDpi="300" r:id="rId1"/>
    </customSheetView>
    <customSheetView guid="{37DD68CE-9295-44D6-9BAE-7D01EB2C5AF4}" showGridLines="0" showRowCol="0" state="hidden">
      <selection activeCell="N13" sqref="N13"/>
      <pageMargins left="0.48" right="0.7" top="0.65" bottom="0.75" header="0.3" footer="0.3"/>
      <pageSetup paperSize="9" orientation="portrait" horizontalDpi="300" verticalDpi="300" r:id="rId2"/>
    </customSheetView>
    <customSheetView guid="{9CACA31B-9FE7-481A-8278-FF86DF5F6926}" showGridLines="0" showRowCol="0" state="hidden">
      <selection activeCell="N13" sqref="N13"/>
      <pageMargins left="0.48" right="0.7" top="0.65" bottom="0.75" header="0.3" footer="0.3"/>
      <pageSetup paperSize="9" orientation="portrait" horizontalDpi="300" verticalDpi="300" r:id="rId3"/>
    </customSheetView>
    <customSheetView guid="{340A9385-E852-4E4D-A583-AFEA31E6F2A2}" showGridLines="0" showRowCol="0">
      <pageMargins left="0.48" right="0.7" top="0.65" bottom="0.75" header="0.3" footer="0.3"/>
      <pageSetup paperSize="9" orientation="portrait" horizontalDpi="300" verticalDpi="300" r:id="rId4"/>
    </customSheetView>
    <customSheetView guid="{940E2FCB-B854-4F75-9AD7-E56C487E0C55}" showGridLines="0" showRowCol="0" state="hidden">
      <selection activeCell="N13" sqref="N13"/>
      <pageMargins left="0.48" right="0.7" top="0.65" bottom="0.75" header="0.3" footer="0.3"/>
      <pageSetup paperSize="9" orientation="portrait" horizontalDpi="300" verticalDpi="300" r:id="rId5"/>
    </customSheetView>
    <customSheetView guid="{3DEFF3FF-D6DE-4F8C-ACA9-8837C2EAEAE2}" showGridLines="0" showRowCol="0" state="hidden">
      <selection activeCell="N13" sqref="N13"/>
      <pageMargins left="0.48" right="0.7" top="0.65" bottom="0.75" header="0.3" footer="0.3"/>
      <pageSetup paperSize="9" orientation="portrait" horizontalDpi="300" verticalDpi="300" r:id="rId6"/>
    </customSheetView>
    <customSheetView guid="{CF090448-E3EB-4DF7-9F4D-6FAB00B12654}" showGridLines="0" showRowCol="0" state="hidden">
      <selection activeCell="N13" sqref="N13"/>
      <pageMargins left="0.48" right="0.7" top="0.65" bottom="0.75" header="0.3" footer="0.3"/>
      <pageSetup paperSize="9" orientation="portrait" horizontalDpi="300" verticalDpi="300" r:id="rId7"/>
    </customSheetView>
    <customSheetView guid="{DD7D8E5B-3733-44D0-920D-ACE6E22D5459}" showGridLines="0" showRowCol="0" state="hidden">
      <selection activeCell="N13" sqref="N13"/>
      <pageMargins left="0.48" right="0.7" top="0.65" bottom="0.75" header="0.3" footer="0.3"/>
      <pageSetup paperSize="9" orientation="portrait" horizontalDpi="300" verticalDpi="300" r:id="rId8"/>
    </customSheetView>
  </customSheetViews>
  <mergeCells count="18">
    <mergeCell ref="A2:H3"/>
    <mergeCell ref="A4:H4"/>
    <mergeCell ref="F6:G6"/>
    <mergeCell ref="D8:E8"/>
    <mergeCell ref="D32:E32"/>
    <mergeCell ref="B34:E34"/>
    <mergeCell ref="F34:G34"/>
    <mergeCell ref="F8:G8"/>
    <mergeCell ref="F9:G9"/>
    <mergeCell ref="F10:G10"/>
    <mergeCell ref="B10:E10"/>
    <mergeCell ref="A26:H27"/>
    <mergeCell ref="A28:H28"/>
    <mergeCell ref="D9:E9"/>
    <mergeCell ref="F30:G30"/>
    <mergeCell ref="F32:G32"/>
    <mergeCell ref="D33:E33"/>
    <mergeCell ref="F33:G33"/>
  </mergeCells>
  <pageMargins left="0.48" right="0.7" top="0.65" bottom="0.75" header="0.3" footer="0.3"/>
  <pageSetup paperSize="9" orientation="portrait" horizontalDpi="300" verticalDpi="300" r:id="rId9"/>
</worksheet>
</file>

<file path=xl/worksheets/sheet8.xml><?xml version="1.0" encoding="utf-8"?>
<worksheet xmlns="http://schemas.openxmlformats.org/spreadsheetml/2006/main" xmlns:r="http://schemas.openxmlformats.org/officeDocument/2006/relationships">
  <dimension ref="A1:CX836"/>
  <sheetViews>
    <sheetView showGridLines="0" showRowColHeaders="0" topLeftCell="A76" workbookViewId="0">
      <selection activeCell="D7" sqref="D7"/>
    </sheetView>
  </sheetViews>
  <sheetFormatPr defaultRowHeight="15"/>
  <cols>
    <col min="1" max="1" width="4.7109375" style="94" customWidth="1"/>
    <col min="2" max="2" width="5.7109375" customWidth="1"/>
    <col min="3" max="3" width="11.85546875" customWidth="1"/>
    <col min="4" max="4" width="11.28515625" customWidth="1"/>
    <col min="5" max="5" width="11" customWidth="1"/>
    <col min="6" max="6" width="15.85546875" customWidth="1"/>
    <col min="7" max="7" width="20" customWidth="1"/>
    <col min="8" max="8" width="15.140625" customWidth="1"/>
    <col min="9" max="9" width="11.85546875" style="86" customWidth="1"/>
    <col min="10" max="102" width="9.140625" style="94" customWidth="1"/>
  </cols>
  <sheetData>
    <row r="1" spans="2:10" s="94" customFormat="1" ht="15.75" thickBot="1">
      <c r="I1" s="92"/>
    </row>
    <row r="2" spans="2:10" ht="23.25" thickTop="1">
      <c r="B2" s="719" t="s">
        <v>350</v>
      </c>
      <c r="C2" s="720"/>
      <c r="D2" s="720"/>
      <c r="E2" s="720"/>
      <c r="F2" s="720"/>
      <c r="G2" s="720"/>
      <c r="H2" s="720"/>
      <c r="I2" s="721"/>
      <c r="J2" s="188"/>
    </row>
    <row r="3" spans="2:10">
      <c r="B3" s="722" t="s">
        <v>300</v>
      </c>
      <c r="C3" s="723"/>
      <c r="D3" s="723"/>
      <c r="E3" s="723"/>
      <c r="F3" s="723"/>
      <c r="G3" s="723"/>
      <c r="H3" s="723"/>
      <c r="I3" s="724"/>
      <c r="J3" s="188"/>
    </row>
    <row r="4" spans="2:10">
      <c r="B4" s="722" t="s">
        <v>301</v>
      </c>
      <c r="C4" s="723"/>
      <c r="D4" s="723"/>
      <c r="E4" s="723"/>
      <c r="F4" s="723"/>
      <c r="G4" s="723"/>
      <c r="H4" s="723"/>
      <c r="I4" s="724"/>
      <c r="J4" s="188"/>
    </row>
    <row r="5" spans="2:10">
      <c r="B5" s="220" t="s">
        <v>302</v>
      </c>
      <c r="C5" s="221"/>
      <c r="D5" s="189"/>
      <c r="E5" s="189"/>
      <c r="F5" s="191" t="s">
        <v>334</v>
      </c>
      <c r="G5" s="191"/>
      <c r="H5" s="191"/>
      <c r="I5" s="222"/>
      <c r="J5" s="188"/>
    </row>
    <row r="6" spans="2:10">
      <c r="B6" s="220" t="s">
        <v>303</v>
      </c>
      <c r="C6" s="221"/>
      <c r="D6" s="190"/>
      <c r="E6" s="190"/>
      <c r="F6" s="223"/>
      <c r="G6" s="223"/>
      <c r="H6" s="223"/>
      <c r="I6" s="222"/>
      <c r="J6" s="188"/>
    </row>
    <row r="7" spans="2:10">
      <c r="B7" s="220" t="s">
        <v>304</v>
      </c>
      <c r="C7" s="221"/>
      <c r="D7" s="189">
        <f>DATA!BR293</f>
        <v>0</v>
      </c>
      <c r="E7" s="189"/>
      <c r="F7" s="191" t="s">
        <v>333</v>
      </c>
      <c r="G7" s="191"/>
      <c r="H7" s="191"/>
      <c r="I7" s="222"/>
      <c r="J7" s="188"/>
    </row>
    <row r="8" spans="2:10" ht="31.5">
      <c r="B8" s="192" t="s">
        <v>293</v>
      </c>
      <c r="C8" s="193" t="s">
        <v>328</v>
      </c>
      <c r="D8" s="708" t="s">
        <v>296</v>
      </c>
      <c r="E8" s="709"/>
      <c r="F8" s="193" t="s">
        <v>330</v>
      </c>
      <c r="G8" s="194" t="s">
        <v>324</v>
      </c>
      <c r="H8" s="194" t="s">
        <v>338</v>
      </c>
      <c r="I8" s="195" t="s">
        <v>329</v>
      </c>
      <c r="J8" s="114"/>
    </row>
    <row r="9" spans="2:10" ht="15.75">
      <c r="B9" s="196">
        <v>1</v>
      </c>
      <c r="C9" s="197" t="str">
        <f>Bill!C5</f>
        <v>1103431</v>
      </c>
      <c r="D9" s="708" t="str">
        <f>CONCATENATE(Proceeding!D21," ",Proceeding!E21)</f>
        <v>Sri. G Nandakumar</v>
      </c>
      <c r="E9" s="709"/>
      <c r="F9" s="198">
        <f>IF(DATA!Y13="","",DATA!Y13)</f>
        <v>11586945872</v>
      </c>
      <c r="G9" s="113" t="str">
        <f>IF(DATA!Z13="","",DATA!Z13)</f>
        <v>SBI, Pathikonda</v>
      </c>
      <c r="H9" s="113" t="str">
        <f>IF(DATA!AA13="","",DATA!AA13)</f>
        <v>SBIN0015396</v>
      </c>
      <c r="I9" s="199">
        <f>Bill!T5</f>
        <v>135868</v>
      </c>
      <c r="J9" s="101">
        <f t="shared" ref="J9:J58" si="0">IF(I9="",0,1)</f>
        <v>1</v>
      </c>
    </row>
    <row r="10" spans="2:10" ht="15.75">
      <c r="B10" s="200">
        <f>IF(C10="","",2)</f>
        <v>2</v>
      </c>
      <c r="C10" s="197" t="str">
        <f>Bill!C6</f>
        <v>1103135</v>
      </c>
      <c r="D10" s="708" t="str">
        <f>CONCATENATE(Proceeding!D22," ",Proceeding!E22)</f>
        <v>Sri. E S Krishna Reddy</v>
      </c>
      <c r="E10" s="709"/>
      <c r="F10" s="198" t="str">
        <f>IF(DATA!Y14="","",DATA!Y14)</f>
        <v/>
      </c>
      <c r="G10" s="113" t="str">
        <f>IF(DATA!Z14="","",DATA!Z14)</f>
        <v/>
      </c>
      <c r="H10" s="113" t="str">
        <f>IF(DATA!AA14="","",DATA!AA14)</f>
        <v/>
      </c>
      <c r="I10" s="199">
        <f>Bill!T6</f>
        <v>135918</v>
      </c>
      <c r="J10" s="101">
        <f t="shared" si="0"/>
        <v>1</v>
      </c>
    </row>
    <row r="11" spans="2:10" ht="15.75">
      <c r="B11" s="200">
        <f>IF(C11="","",3)</f>
        <v>3</v>
      </c>
      <c r="C11" s="197" t="str">
        <f>Bill!C7</f>
        <v>1125179</v>
      </c>
      <c r="D11" s="708" t="str">
        <f>CONCATENATE(Proceeding!D23," ",Proceeding!E23)</f>
        <v>Sri. S Shanmuga Sundaram</v>
      </c>
      <c r="E11" s="709"/>
      <c r="F11" s="198" t="str">
        <f>IF(DATA!Y15="","",DATA!Y15)</f>
        <v/>
      </c>
      <c r="G11" s="113" t="str">
        <f>IF(DATA!Z15="","",DATA!Z15)</f>
        <v/>
      </c>
      <c r="H11" s="113" t="str">
        <f>IF(DATA!AA15="","",DATA!AA15)</f>
        <v/>
      </c>
      <c r="I11" s="199">
        <f>Bill!T7</f>
        <v>56621</v>
      </c>
      <c r="J11" s="101">
        <f t="shared" si="0"/>
        <v>1</v>
      </c>
    </row>
    <row r="12" spans="2:10" ht="15.75">
      <c r="B12" s="200">
        <f>IF(C12="","",4)</f>
        <v>4</v>
      </c>
      <c r="C12" s="197" t="str">
        <f>Bill!C8</f>
        <v>1103127</v>
      </c>
      <c r="D12" s="708" t="str">
        <f>CONCATENATE(Proceeding!D24," ",Proceeding!E24)</f>
        <v>Sri. E J Vijayakrishna Reddy</v>
      </c>
      <c r="E12" s="709"/>
      <c r="F12" s="198" t="str">
        <f>IF(DATA!Y16="","",DATA!Y16)</f>
        <v/>
      </c>
      <c r="G12" s="113" t="str">
        <f>IF(DATA!Z16="","",DATA!Z16)</f>
        <v/>
      </c>
      <c r="H12" s="113" t="str">
        <f>IF(DATA!AA16="","",DATA!AA16)</f>
        <v/>
      </c>
      <c r="I12" s="199">
        <f>Bill!T8</f>
        <v>150185</v>
      </c>
      <c r="J12" s="101">
        <f t="shared" si="0"/>
        <v>1</v>
      </c>
    </row>
    <row r="13" spans="2:10" ht="15.75">
      <c r="B13" s="200">
        <f>IF(C13="","",5)</f>
        <v>5</v>
      </c>
      <c r="C13" s="197">
        <f>Bill!C9</f>
        <v>0</v>
      </c>
      <c r="D13" s="708" t="e">
        <f>CONCATENATE(Proceeding!#REF!," ",Proceeding!#REF!)</f>
        <v>#REF!</v>
      </c>
      <c r="E13" s="709"/>
      <c r="F13" s="198" t="str">
        <f>IF(DATA!Y17="","",DATA!Y17)</f>
        <v/>
      </c>
      <c r="G13" s="113" t="str">
        <f>IF(DATA!Z17="","",DATA!Z17)</f>
        <v/>
      </c>
      <c r="H13" s="113" t="str">
        <f>IF(DATA!AA17="","",DATA!AA17)</f>
        <v/>
      </c>
      <c r="I13" s="199">
        <f>Bill!T9</f>
        <v>0</v>
      </c>
      <c r="J13" s="101">
        <f t="shared" si="0"/>
        <v>1</v>
      </c>
    </row>
    <row r="14" spans="2:10" ht="15.75">
      <c r="B14" s="200">
        <f>IF(C14="","",6)</f>
        <v>6</v>
      </c>
      <c r="C14" s="197">
        <f>Bill!C10</f>
        <v>0</v>
      </c>
      <c r="D14" s="708" t="e">
        <f>CONCATENATE(Proceeding!#REF!," ",Proceeding!#REF!)</f>
        <v>#REF!</v>
      </c>
      <c r="E14" s="709"/>
      <c r="F14" s="198" t="str">
        <f>IF(DATA!Y18="","",DATA!Y18)</f>
        <v/>
      </c>
      <c r="G14" s="113" t="str">
        <f>IF(DATA!Z18="","",DATA!Z18)</f>
        <v/>
      </c>
      <c r="H14" s="113" t="str">
        <f>IF(DATA!AA18="","",DATA!AA18)</f>
        <v/>
      </c>
      <c r="I14" s="199">
        <f>Bill!T10</f>
        <v>0</v>
      </c>
      <c r="J14" s="101">
        <f t="shared" si="0"/>
        <v>1</v>
      </c>
    </row>
    <row r="15" spans="2:10" ht="15.75">
      <c r="B15" s="200">
        <f>IF(C15="","",7)</f>
        <v>7</v>
      </c>
      <c r="C15" s="197">
        <f>Bill!C11</f>
        <v>0</v>
      </c>
      <c r="D15" s="708" t="e">
        <f>CONCATENATE(Proceeding!#REF!," ",Proceeding!#REF!)</f>
        <v>#REF!</v>
      </c>
      <c r="E15" s="709"/>
      <c r="F15" s="198" t="str">
        <f>IF(DATA!Y19="","",DATA!Y19)</f>
        <v/>
      </c>
      <c r="G15" s="113" t="str">
        <f>IF(DATA!Z19="","",DATA!Z19)</f>
        <v/>
      </c>
      <c r="H15" s="113" t="str">
        <f>IF(DATA!AA19="","",DATA!AA19)</f>
        <v/>
      </c>
      <c r="I15" s="199">
        <f>Bill!T11</f>
        <v>0</v>
      </c>
      <c r="J15" s="101">
        <f t="shared" si="0"/>
        <v>1</v>
      </c>
    </row>
    <row r="16" spans="2:10" ht="15.75">
      <c r="B16" s="200">
        <f>IF(C16="","",8)</f>
        <v>8</v>
      </c>
      <c r="C16" s="197">
        <f>Bill!C12</f>
        <v>0</v>
      </c>
      <c r="D16" s="708" t="e">
        <f>CONCATENATE(Proceeding!#REF!," ",Proceeding!#REF!)</f>
        <v>#REF!</v>
      </c>
      <c r="E16" s="709"/>
      <c r="F16" s="198" t="str">
        <f>IF(DATA!Y20="","",DATA!Y20)</f>
        <v/>
      </c>
      <c r="G16" s="113" t="str">
        <f>IF(DATA!Z20="","",DATA!Z20)</f>
        <v/>
      </c>
      <c r="H16" s="113" t="str">
        <f>IF(DATA!AA20="","",DATA!AA20)</f>
        <v/>
      </c>
      <c r="I16" s="199">
        <f>Bill!T12</f>
        <v>0</v>
      </c>
      <c r="J16" s="101">
        <f t="shared" si="0"/>
        <v>1</v>
      </c>
    </row>
    <row r="17" spans="2:10" ht="15.75">
      <c r="B17" s="200">
        <f>IF(C17="","",9)</f>
        <v>9</v>
      </c>
      <c r="C17" s="197">
        <f>Bill!C13</f>
        <v>0</v>
      </c>
      <c r="D17" s="708" t="e">
        <f>CONCATENATE(Proceeding!#REF!," ",Proceeding!#REF!)</f>
        <v>#REF!</v>
      </c>
      <c r="E17" s="709"/>
      <c r="F17" s="198" t="str">
        <f>IF(DATA!Y21="","",DATA!Y21)</f>
        <v/>
      </c>
      <c r="G17" s="113" t="str">
        <f>IF(DATA!Z21="","",DATA!Z21)</f>
        <v/>
      </c>
      <c r="H17" s="113" t="str">
        <f>IF(DATA!AA21="","",DATA!AA21)</f>
        <v/>
      </c>
      <c r="I17" s="199">
        <f>Bill!T13</f>
        <v>0</v>
      </c>
      <c r="J17" s="101">
        <f t="shared" si="0"/>
        <v>1</v>
      </c>
    </row>
    <row r="18" spans="2:10" ht="15.75">
      <c r="B18" s="200" t="str">
        <f>IF(C18="","",10)</f>
        <v/>
      </c>
      <c r="C18" s="197" t="str">
        <f>Bill!C14</f>
        <v/>
      </c>
      <c r="D18" s="708" t="str">
        <f>CONCATENATE(Proceeding!D25," ",Proceeding!E25)</f>
        <v xml:space="preserve"> </v>
      </c>
      <c r="E18" s="709"/>
      <c r="F18" s="198" t="str">
        <f>IF(DATA!Y22="","",DATA!Y22)</f>
        <v/>
      </c>
      <c r="G18" s="113" t="str">
        <f>IF(DATA!Z22="","",DATA!Z22)</f>
        <v/>
      </c>
      <c r="H18" s="113" t="str">
        <f>IF(DATA!AA22="","",DATA!AA22)</f>
        <v/>
      </c>
      <c r="I18" s="199" t="str">
        <f>Bill!T14</f>
        <v/>
      </c>
      <c r="J18" s="101">
        <f t="shared" si="0"/>
        <v>0</v>
      </c>
    </row>
    <row r="19" spans="2:10" ht="15.75">
      <c r="B19" s="200" t="e">
        <f>IF(C19="","",11)</f>
        <v>#REF!</v>
      </c>
      <c r="C19" s="197" t="e">
        <f>Bill!#REF!</f>
        <v>#REF!</v>
      </c>
      <c r="D19" s="708" t="e">
        <f>CONCATENATE(Proceeding!#REF!," ",Proceeding!#REF!)</f>
        <v>#REF!</v>
      </c>
      <c r="E19" s="709"/>
      <c r="F19" s="198" t="str">
        <f>IF(DATA!Y23="","",DATA!Y23)</f>
        <v/>
      </c>
      <c r="G19" s="113" t="str">
        <f>IF(DATA!Z23="","",DATA!Z23)</f>
        <v/>
      </c>
      <c r="H19" s="113" t="str">
        <f>IF(DATA!AA23="","",DATA!AA23)</f>
        <v/>
      </c>
      <c r="I19" s="199" t="e">
        <f>Bill!#REF!</f>
        <v>#REF!</v>
      </c>
      <c r="J19" s="101" t="e">
        <f t="shared" si="0"/>
        <v>#REF!</v>
      </c>
    </row>
    <row r="20" spans="2:10" ht="15.75">
      <c r="B20" s="200" t="e">
        <f>IF(C20="","",12)</f>
        <v>#REF!</v>
      </c>
      <c r="C20" s="197" t="e">
        <f>Bill!#REF!</f>
        <v>#REF!</v>
      </c>
      <c r="D20" s="708" t="e">
        <f>CONCATENATE(Proceeding!#REF!," ",Proceeding!#REF!)</f>
        <v>#REF!</v>
      </c>
      <c r="E20" s="709"/>
      <c r="F20" s="198" t="str">
        <f>IF(DATA!Y24="","",DATA!Y24)</f>
        <v/>
      </c>
      <c r="G20" s="113" t="str">
        <f>IF(DATA!Z24="","",DATA!Z24)</f>
        <v/>
      </c>
      <c r="H20" s="113" t="str">
        <f>IF(DATA!AA24="","",DATA!AA24)</f>
        <v/>
      </c>
      <c r="I20" s="199" t="e">
        <f>Bill!#REF!</f>
        <v>#REF!</v>
      </c>
      <c r="J20" s="101" t="e">
        <f t="shared" si="0"/>
        <v>#REF!</v>
      </c>
    </row>
    <row r="21" spans="2:10" ht="15.75">
      <c r="B21" s="200" t="e">
        <f>IF(C21="","",13)</f>
        <v>#REF!</v>
      </c>
      <c r="C21" s="197" t="e">
        <f>Bill!#REF!</f>
        <v>#REF!</v>
      </c>
      <c r="D21" s="708" t="e">
        <f>CONCATENATE(Proceeding!#REF!," ",Proceeding!#REF!)</f>
        <v>#REF!</v>
      </c>
      <c r="E21" s="709"/>
      <c r="F21" s="198" t="str">
        <f>IF(DATA!Y25="","",DATA!Y25)</f>
        <v/>
      </c>
      <c r="G21" s="113" t="str">
        <f>IF(DATA!Z25="","",DATA!Z25)</f>
        <v/>
      </c>
      <c r="H21" s="113" t="str">
        <f>IF(DATA!AA25="","",DATA!AA25)</f>
        <v/>
      </c>
      <c r="I21" s="199" t="e">
        <f>Bill!#REF!</f>
        <v>#REF!</v>
      </c>
      <c r="J21" s="101" t="e">
        <f t="shared" si="0"/>
        <v>#REF!</v>
      </c>
    </row>
    <row r="22" spans="2:10" ht="15.75">
      <c r="B22" s="200" t="e">
        <f>IF(C22="","",14)</f>
        <v>#REF!</v>
      </c>
      <c r="C22" s="197" t="e">
        <f>Bill!#REF!</f>
        <v>#REF!</v>
      </c>
      <c r="D22" s="708" t="e">
        <f>CONCATENATE(Proceeding!#REF!," ",Proceeding!#REF!)</f>
        <v>#REF!</v>
      </c>
      <c r="E22" s="709"/>
      <c r="F22" s="198" t="str">
        <f>IF(DATA!Y26="","",DATA!Y26)</f>
        <v/>
      </c>
      <c r="G22" s="113" t="str">
        <f>IF(DATA!Z26="","",DATA!Z26)</f>
        <v/>
      </c>
      <c r="H22" s="113" t="str">
        <f>IF(DATA!AA26="","",DATA!AA26)</f>
        <v/>
      </c>
      <c r="I22" s="199" t="e">
        <f>Bill!#REF!</f>
        <v>#REF!</v>
      </c>
      <c r="J22" s="101" t="e">
        <f t="shared" si="0"/>
        <v>#REF!</v>
      </c>
    </row>
    <row r="23" spans="2:10" ht="15.75">
      <c r="B23" s="200" t="e">
        <f>IF(C23="","",15)</f>
        <v>#REF!</v>
      </c>
      <c r="C23" s="197" t="e">
        <f>Bill!#REF!</f>
        <v>#REF!</v>
      </c>
      <c r="D23" s="708" t="e">
        <f>CONCATENATE(Proceeding!#REF!," ",Proceeding!#REF!)</f>
        <v>#REF!</v>
      </c>
      <c r="E23" s="709"/>
      <c r="F23" s="198" t="str">
        <f>IF(DATA!Y27="","",DATA!Y27)</f>
        <v/>
      </c>
      <c r="G23" s="113" t="str">
        <f>IF(DATA!Z27="","",DATA!Z27)</f>
        <v/>
      </c>
      <c r="H23" s="113" t="str">
        <f>IF(DATA!AA27="","",DATA!AA27)</f>
        <v/>
      </c>
      <c r="I23" s="199" t="e">
        <f>Bill!#REF!</f>
        <v>#REF!</v>
      </c>
      <c r="J23" s="101" t="e">
        <f t="shared" si="0"/>
        <v>#REF!</v>
      </c>
    </row>
    <row r="24" spans="2:10" ht="15.75">
      <c r="B24" s="200" t="e">
        <f>IF(C24="","",16)</f>
        <v>#REF!</v>
      </c>
      <c r="C24" s="197" t="e">
        <f>Bill!#REF!</f>
        <v>#REF!</v>
      </c>
      <c r="D24" s="708" t="e">
        <f>CONCATENATE(Proceeding!#REF!," ",Proceeding!#REF!)</f>
        <v>#REF!</v>
      </c>
      <c r="E24" s="709"/>
      <c r="F24" s="198" t="str">
        <f>IF(DATA!Y28="","",DATA!Y28)</f>
        <v/>
      </c>
      <c r="G24" s="113" t="str">
        <f>IF(DATA!Z28="","",DATA!Z28)</f>
        <v/>
      </c>
      <c r="H24" s="113" t="str">
        <f>IF(DATA!AA28="","",DATA!AA28)</f>
        <v/>
      </c>
      <c r="I24" s="199" t="e">
        <f>Bill!#REF!</f>
        <v>#REF!</v>
      </c>
      <c r="J24" s="101" t="e">
        <f t="shared" si="0"/>
        <v>#REF!</v>
      </c>
    </row>
    <row r="25" spans="2:10" ht="15.75">
      <c r="B25" s="200" t="e">
        <f>IF(C25="","",17)</f>
        <v>#REF!</v>
      </c>
      <c r="C25" s="197" t="e">
        <f>Bill!#REF!</f>
        <v>#REF!</v>
      </c>
      <c r="D25" s="708" t="e">
        <f>CONCATENATE(Proceeding!#REF!," ",Proceeding!#REF!)</f>
        <v>#REF!</v>
      </c>
      <c r="E25" s="709"/>
      <c r="F25" s="198" t="str">
        <f>IF(DATA!Y29="","",DATA!Y29)</f>
        <v/>
      </c>
      <c r="G25" s="113" t="str">
        <f>IF(DATA!Z29="","",DATA!Z29)</f>
        <v/>
      </c>
      <c r="H25" s="113" t="str">
        <f>IF(DATA!AA29="","",DATA!AA29)</f>
        <v/>
      </c>
      <c r="I25" s="199" t="e">
        <f>Bill!#REF!</f>
        <v>#REF!</v>
      </c>
      <c r="J25" s="101" t="e">
        <f t="shared" si="0"/>
        <v>#REF!</v>
      </c>
    </row>
    <row r="26" spans="2:10" ht="15.75">
      <c r="B26" s="200" t="e">
        <f>IF(C26="","",18)</f>
        <v>#REF!</v>
      </c>
      <c r="C26" s="197" t="e">
        <f>Bill!#REF!</f>
        <v>#REF!</v>
      </c>
      <c r="D26" s="708" t="e">
        <f>CONCATENATE(Proceeding!#REF!," ",Proceeding!#REF!)</f>
        <v>#REF!</v>
      </c>
      <c r="E26" s="709"/>
      <c r="F26" s="198" t="str">
        <f>IF(DATA!Y30="","",DATA!Y30)</f>
        <v/>
      </c>
      <c r="G26" s="113" t="str">
        <f>IF(DATA!Z30="","",DATA!Z30)</f>
        <v/>
      </c>
      <c r="H26" s="113" t="str">
        <f>IF(DATA!AA30="","",DATA!AA30)</f>
        <v/>
      </c>
      <c r="I26" s="199" t="e">
        <f>Bill!#REF!</f>
        <v>#REF!</v>
      </c>
      <c r="J26" s="101" t="e">
        <f t="shared" si="0"/>
        <v>#REF!</v>
      </c>
    </row>
    <row r="27" spans="2:10" ht="15.75">
      <c r="B27" s="200" t="e">
        <f>IF(C27="","",19)</f>
        <v>#REF!</v>
      </c>
      <c r="C27" s="197" t="e">
        <f>Bill!#REF!</f>
        <v>#REF!</v>
      </c>
      <c r="D27" s="708" t="e">
        <f>CONCATENATE(Proceeding!#REF!," ",Proceeding!#REF!)</f>
        <v>#REF!</v>
      </c>
      <c r="E27" s="709"/>
      <c r="F27" s="198" t="str">
        <f>IF(DATA!Y31="","",DATA!Y31)</f>
        <v/>
      </c>
      <c r="G27" s="113" t="str">
        <f>IF(DATA!Z31="","",DATA!Z31)</f>
        <v/>
      </c>
      <c r="H27" s="113" t="str">
        <f>IF(DATA!AA31="","",DATA!AA31)</f>
        <v/>
      </c>
      <c r="I27" s="199" t="e">
        <f>Bill!#REF!</f>
        <v>#REF!</v>
      </c>
      <c r="J27" s="101" t="e">
        <f t="shared" si="0"/>
        <v>#REF!</v>
      </c>
    </row>
    <row r="28" spans="2:10" ht="15.75">
      <c r="B28" s="200" t="e">
        <f>IF(C28="","",20)</f>
        <v>#REF!</v>
      </c>
      <c r="C28" s="197" t="e">
        <f>Bill!#REF!</f>
        <v>#REF!</v>
      </c>
      <c r="D28" s="708" t="e">
        <f>CONCATENATE(Proceeding!#REF!," ",Proceeding!#REF!)</f>
        <v>#REF!</v>
      </c>
      <c r="E28" s="709"/>
      <c r="F28" s="198" t="str">
        <f>IF(DATA!Y32="","",DATA!Y32)</f>
        <v/>
      </c>
      <c r="G28" s="113" t="str">
        <f>IF(DATA!Z32="","",DATA!Z32)</f>
        <v/>
      </c>
      <c r="H28" s="113" t="str">
        <f>IF(DATA!AA32="","",DATA!AA32)</f>
        <v/>
      </c>
      <c r="I28" s="199" t="e">
        <f>Bill!#REF!</f>
        <v>#REF!</v>
      </c>
      <c r="J28" s="101" t="e">
        <f t="shared" si="0"/>
        <v>#REF!</v>
      </c>
    </row>
    <row r="29" spans="2:10" ht="15.75">
      <c r="B29" s="200" t="e">
        <f>IF(C29="","",21)</f>
        <v>#REF!</v>
      </c>
      <c r="C29" s="197" t="e">
        <f>Bill!#REF!</f>
        <v>#REF!</v>
      </c>
      <c r="D29" s="708" t="e">
        <f>CONCATENATE(Proceeding!#REF!," ",Proceeding!#REF!)</f>
        <v>#REF!</v>
      </c>
      <c r="E29" s="709"/>
      <c r="F29" s="198" t="str">
        <f>IF(DATA!Y33="","",DATA!Y33)</f>
        <v/>
      </c>
      <c r="G29" s="113" t="str">
        <f>IF(DATA!Z33="","",DATA!Z33)</f>
        <v/>
      </c>
      <c r="H29" s="113" t="str">
        <f>IF(DATA!AA33="","",DATA!AA33)</f>
        <v/>
      </c>
      <c r="I29" s="199" t="e">
        <f>Bill!#REF!</f>
        <v>#REF!</v>
      </c>
      <c r="J29" s="101" t="e">
        <f t="shared" si="0"/>
        <v>#REF!</v>
      </c>
    </row>
    <row r="30" spans="2:10" ht="15.75">
      <c r="B30" s="200" t="e">
        <f>IF(C30="","",22)</f>
        <v>#REF!</v>
      </c>
      <c r="C30" s="197" t="e">
        <f>Bill!#REF!</f>
        <v>#REF!</v>
      </c>
      <c r="D30" s="708" t="e">
        <f>CONCATENATE(Proceeding!#REF!," ",Proceeding!#REF!)</f>
        <v>#REF!</v>
      </c>
      <c r="E30" s="709"/>
      <c r="F30" s="198" t="str">
        <f>IF(DATA!Y34="","",DATA!Y34)</f>
        <v/>
      </c>
      <c r="G30" s="113" t="str">
        <f>IF(DATA!Z34="","",DATA!Z34)</f>
        <v/>
      </c>
      <c r="H30" s="113" t="str">
        <f>IF(DATA!AA34="","",DATA!AA34)</f>
        <v/>
      </c>
      <c r="I30" s="199" t="e">
        <f>Bill!#REF!</f>
        <v>#REF!</v>
      </c>
      <c r="J30" s="101" t="e">
        <f t="shared" si="0"/>
        <v>#REF!</v>
      </c>
    </row>
    <row r="31" spans="2:10" ht="15.75">
      <c r="B31" s="200" t="e">
        <f>IF(C31="","",23)</f>
        <v>#REF!</v>
      </c>
      <c r="C31" s="197" t="e">
        <f>Bill!#REF!</f>
        <v>#REF!</v>
      </c>
      <c r="D31" s="708" t="e">
        <f>CONCATENATE(Proceeding!#REF!," ",Proceeding!#REF!)</f>
        <v>#REF!</v>
      </c>
      <c r="E31" s="709"/>
      <c r="F31" s="198" t="str">
        <f>IF(DATA!Y35="","",DATA!Y35)</f>
        <v/>
      </c>
      <c r="G31" s="113" t="str">
        <f>IF(DATA!Z35="","",DATA!Z35)</f>
        <v/>
      </c>
      <c r="H31" s="113" t="str">
        <f>IF(DATA!AA35="","",DATA!AA35)</f>
        <v/>
      </c>
      <c r="I31" s="199" t="e">
        <f>Bill!#REF!</f>
        <v>#REF!</v>
      </c>
      <c r="J31" s="101" t="e">
        <f t="shared" si="0"/>
        <v>#REF!</v>
      </c>
    </row>
    <row r="32" spans="2:10" ht="15.75">
      <c r="B32" s="200" t="e">
        <f>IF(C32="","",24)</f>
        <v>#REF!</v>
      </c>
      <c r="C32" s="197" t="e">
        <f>Bill!#REF!</f>
        <v>#REF!</v>
      </c>
      <c r="D32" s="708" t="e">
        <f>CONCATENATE(Proceeding!#REF!," ",Proceeding!#REF!)</f>
        <v>#REF!</v>
      </c>
      <c r="E32" s="709"/>
      <c r="F32" s="198" t="str">
        <f>IF(DATA!Y36="","",DATA!Y36)</f>
        <v/>
      </c>
      <c r="G32" s="113" t="str">
        <f>IF(DATA!Z36="","",DATA!Z36)</f>
        <v/>
      </c>
      <c r="H32" s="113" t="str">
        <f>IF(DATA!AA36="","",DATA!AA36)</f>
        <v/>
      </c>
      <c r="I32" s="199" t="e">
        <f>Bill!#REF!</f>
        <v>#REF!</v>
      </c>
      <c r="J32" s="101" t="e">
        <f t="shared" si="0"/>
        <v>#REF!</v>
      </c>
    </row>
    <row r="33" spans="2:10" ht="15.75">
      <c r="B33" s="200" t="e">
        <f>IF(C33="","",25)</f>
        <v>#REF!</v>
      </c>
      <c r="C33" s="197" t="e">
        <f>Bill!#REF!</f>
        <v>#REF!</v>
      </c>
      <c r="D33" s="708" t="e">
        <f>CONCATENATE(Proceeding!#REF!," ",Proceeding!#REF!)</f>
        <v>#REF!</v>
      </c>
      <c r="E33" s="709"/>
      <c r="F33" s="198" t="str">
        <f>IF(DATA!Y37="","",DATA!Y37)</f>
        <v/>
      </c>
      <c r="G33" s="113" t="str">
        <f>IF(DATA!Z37="","",DATA!Z37)</f>
        <v/>
      </c>
      <c r="H33" s="113" t="str">
        <f>IF(DATA!AA37="","",DATA!AA37)</f>
        <v/>
      </c>
      <c r="I33" s="199" t="e">
        <f>Bill!#REF!</f>
        <v>#REF!</v>
      </c>
      <c r="J33" s="101" t="e">
        <f t="shared" si="0"/>
        <v>#REF!</v>
      </c>
    </row>
    <row r="34" spans="2:10" ht="15.75">
      <c r="B34" s="200" t="e">
        <f>IF(C34="","",26)</f>
        <v>#REF!</v>
      </c>
      <c r="C34" s="197" t="e">
        <f>Bill!#REF!</f>
        <v>#REF!</v>
      </c>
      <c r="D34" s="708" t="e">
        <f>CONCATENATE(Proceeding!#REF!," ",Proceeding!#REF!)</f>
        <v>#REF!</v>
      </c>
      <c r="E34" s="709"/>
      <c r="F34" s="198" t="str">
        <f>IF(DATA!Y38="","",DATA!Y38)</f>
        <v/>
      </c>
      <c r="G34" s="113" t="str">
        <f>IF(DATA!Z38="","",DATA!Z38)</f>
        <v/>
      </c>
      <c r="H34" s="113" t="str">
        <f>IF(DATA!AA38="","",DATA!AA38)</f>
        <v/>
      </c>
      <c r="I34" s="199" t="e">
        <f>Bill!#REF!</f>
        <v>#REF!</v>
      </c>
      <c r="J34" s="101" t="e">
        <f t="shared" si="0"/>
        <v>#REF!</v>
      </c>
    </row>
    <row r="35" spans="2:10" ht="15.75">
      <c r="B35" s="200" t="e">
        <f>IF(C35="","",27)</f>
        <v>#REF!</v>
      </c>
      <c r="C35" s="197" t="e">
        <f>Bill!#REF!</f>
        <v>#REF!</v>
      </c>
      <c r="D35" s="708" t="e">
        <f>CONCATENATE(Proceeding!#REF!," ",Proceeding!#REF!)</f>
        <v>#REF!</v>
      </c>
      <c r="E35" s="709"/>
      <c r="F35" s="198" t="str">
        <f>IF(DATA!Y39="","",DATA!Y39)</f>
        <v/>
      </c>
      <c r="G35" s="113" t="str">
        <f>IF(DATA!Z39="","",DATA!Z39)</f>
        <v/>
      </c>
      <c r="H35" s="113" t="str">
        <f>IF(DATA!AA39="","",DATA!AA39)</f>
        <v/>
      </c>
      <c r="I35" s="199" t="e">
        <f>Bill!#REF!</f>
        <v>#REF!</v>
      </c>
      <c r="J35" s="101" t="e">
        <f t="shared" si="0"/>
        <v>#REF!</v>
      </c>
    </row>
    <row r="36" spans="2:10" ht="15.75">
      <c r="B36" s="200" t="e">
        <f>IF(C36="","",28)</f>
        <v>#REF!</v>
      </c>
      <c r="C36" s="197" t="e">
        <f>Bill!#REF!</f>
        <v>#REF!</v>
      </c>
      <c r="D36" s="708" t="e">
        <f>CONCATENATE(Proceeding!#REF!," ",Proceeding!#REF!)</f>
        <v>#REF!</v>
      </c>
      <c r="E36" s="709"/>
      <c r="F36" s="198" t="str">
        <f>IF(DATA!Y40="","",DATA!Y40)</f>
        <v/>
      </c>
      <c r="G36" s="113" t="str">
        <f>IF(DATA!Z40="","",DATA!Z40)</f>
        <v/>
      </c>
      <c r="H36" s="113" t="str">
        <f>IF(DATA!AA40="","",DATA!AA40)</f>
        <v/>
      </c>
      <c r="I36" s="199" t="e">
        <f>Bill!#REF!</f>
        <v>#REF!</v>
      </c>
      <c r="J36" s="101" t="e">
        <f t="shared" si="0"/>
        <v>#REF!</v>
      </c>
    </row>
    <row r="37" spans="2:10" ht="15.75">
      <c r="B37" s="200" t="e">
        <f>IF(C37="","",29)</f>
        <v>#REF!</v>
      </c>
      <c r="C37" s="197" t="e">
        <f>Bill!#REF!</f>
        <v>#REF!</v>
      </c>
      <c r="D37" s="708" t="e">
        <f>CONCATENATE(Proceeding!#REF!," ",Proceeding!#REF!)</f>
        <v>#REF!</v>
      </c>
      <c r="E37" s="709"/>
      <c r="F37" s="198" t="str">
        <f>IF(DATA!Y41="","",DATA!Y41)</f>
        <v/>
      </c>
      <c r="G37" s="113" t="str">
        <f>IF(DATA!Z41="","",DATA!Z41)</f>
        <v/>
      </c>
      <c r="H37" s="113" t="str">
        <f>IF(DATA!AA41="","",DATA!AA41)</f>
        <v/>
      </c>
      <c r="I37" s="199" t="e">
        <f>Bill!#REF!</f>
        <v>#REF!</v>
      </c>
      <c r="J37" s="101" t="e">
        <f t="shared" si="0"/>
        <v>#REF!</v>
      </c>
    </row>
    <row r="38" spans="2:10" ht="15.75">
      <c r="B38" s="200" t="e">
        <f>IF(C38="","",30)</f>
        <v>#REF!</v>
      </c>
      <c r="C38" s="197" t="e">
        <f>Bill!#REF!</f>
        <v>#REF!</v>
      </c>
      <c r="D38" s="708" t="e">
        <f>CONCATENATE(Proceeding!#REF!," ",Proceeding!#REF!)</f>
        <v>#REF!</v>
      </c>
      <c r="E38" s="709"/>
      <c r="F38" s="198" t="str">
        <f>IF(DATA!Y42="","",DATA!Y42)</f>
        <v/>
      </c>
      <c r="G38" s="113" t="str">
        <f>IF(DATA!Z42="","",DATA!Z42)</f>
        <v/>
      </c>
      <c r="H38" s="113" t="str">
        <f>IF(DATA!AA42="","",DATA!AA42)</f>
        <v/>
      </c>
      <c r="I38" s="199" t="e">
        <f>Bill!#REF!</f>
        <v>#REF!</v>
      </c>
      <c r="J38" s="101" t="e">
        <f t="shared" si="0"/>
        <v>#REF!</v>
      </c>
    </row>
    <row r="39" spans="2:10" ht="15.75">
      <c r="B39" s="200" t="e">
        <f>IF(C39="","",31)</f>
        <v>#REF!</v>
      </c>
      <c r="C39" s="197" t="e">
        <f>Bill!#REF!</f>
        <v>#REF!</v>
      </c>
      <c r="D39" s="708" t="e">
        <f>CONCATENATE(Proceeding!#REF!," ",Proceeding!#REF!)</f>
        <v>#REF!</v>
      </c>
      <c r="E39" s="709"/>
      <c r="F39" s="198" t="str">
        <f>IF(DATA!Y43="","",DATA!Y43)</f>
        <v/>
      </c>
      <c r="G39" s="113" t="str">
        <f>IF(DATA!Z43="","",DATA!Z43)</f>
        <v/>
      </c>
      <c r="H39" s="113" t="str">
        <f>IF(DATA!AA43="","",DATA!AA43)</f>
        <v/>
      </c>
      <c r="I39" s="199" t="e">
        <f>Bill!#REF!</f>
        <v>#REF!</v>
      </c>
      <c r="J39" s="101" t="e">
        <f t="shared" si="0"/>
        <v>#REF!</v>
      </c>
    </row>
    <row r="40" spans="2:10" ht="15.75">
      <c r="B40" s="200" t="e">
        <f>IF(C40="","",32)</f>
        <v>#REF!</v>
      </c>
      <c r="C40" s="197" t="e">
        <f>Bill!#REF!</f>
        <v>#REF!</v>
      </c>
      <c r="D40" s="708" t="e">
        <f>CONCATENATE(Proceeding!#REF!," ",Proceeding!#REF!)</f>
        <v>#REF!</v>
      </c>
      <c r="E40" s="709"/>
      <c r="F40" s="198" t="str">
        <f>IF(DATA!Y44="","",DATA!Y44)</f>
        <v/>
      </c>
      <c r="G40" s="113" t="str">
        <f>IF(DATA!Z44="","",DATA!Z44)</f>
        <v/>
      </c>
      <c r="H40" s="113" t="str">
        <f>IF(DATA!AA44="","",DATA!AA44)</f>
        <v/>
      </c>
      <c r="I40" s="199" t="e">
        <f>Bill!#REF!</f>
        <v>#REF!</v>
      </c>
      <c r="J40" s="101" t="e">
        <f t="shared" si="0"/>
        <v>#REF!</v>
      </c>
    </row>
    <row r="41" spans="2:10" ht="15.75">
      <c r="B41" s="200" t="e">
        <f>IF(C41="","",33)</f>
        <v>#REF!</v>
      </c>
      <c r="C41" s="197" t="e">
        <f>Bill!#REF!</f>
        <v>#REF!</v>
      </c>
      <c r="D41" s="708" t="e">
        <f>CONCATENATE(Proceeding!#REF!," ",Proceeding!#REF!)</f>
        <v>#REF!</v>
      </c>
      <c r="E41" s="709"/>
      <c r="F41" s="198" t="str">
        <f>IF(DATA!Y45="","",DATA!Y45)</f>
        <v/>
      </c>
      <c r="G41" s="113" t="str">
        <f>IF(DATA!Z45="","",DATA!Z45)</f>
        <v/>
      </c>
      <c r="H41" s="113" t="str">
        <f>IF(DATA!AA45="","",DATA!AA45)</f>
        <v/>
      </c>
      <c r="I41" s="199" t="e">
        <f>Bill!#REF!</f>
        <v>#REF!</v>
      </c>
      <c r="J41" s="101" t="e">
        <f t="shared" si="0"/>
        <v>#REF!</v>
      </c>
    </row>
    <row r="42" spans="2:10" ht="15.75">
      <c r="B42" s="200" t="e">
        <f>IF(C42="","",34)</f>
        <v>#REF!</v>
      </c>
      <c r="C42" s="197" t="e">
        <f>Bill!#REF!</f>
        <v>#REF!</v>
      </c>
      <c r="D42" s="708" t="e">
        <f>CONCATENATE(Proceeding!#REF!," ",Proceeding!#REF!)</f>
        <v>#REF!</v>
      </c>
      <c r="E42" s="709"/>
      <c r="F42" s="198" t="str">
        <f>IF(DATA!Y46="","",DATA!Y46)</f>
        <v/>
      </c>
      <c r="G42" s="113" t="str">
        <f>IF(DATA!Z46="","",DATA!Z46)</f>
        <v/>
      </c>
      <c r="H42" s="113" t="str">
        <f>IF(DATA!AA46="","",DATA!AA46)</f>
        <v/>
      </c>
      <c r="I42" s="199" t="e">
        <f>Bill!#REF!</f>
        <v>#REF!</v>
      </c>
      <c r="J42" s="101" t="e">
        <f t="shared" si="0"/>
        <v>#REF!</v>
      </c>
    </row>
    <row r="43" spans="2:10" ht="15.75">
      <c r="B43" s="200" t="e">
        <f>IF(C43="","",35)</f>
        <v>#REF!</v>
      </c>
      <c r="C43" s="197" t="e">
        <f>Bill!#REF!</f>
        <v>#REF!</v>
      </c>
      <c r="D43" s="708" t="e">
        <f>CONCATENATE(Proceeding!#REF!," ",Proceeding!#REF!)</f>
        <v>#REF!</v>
      </c>
      <c r="E43" s="709"/>
      <c r="F43" s="198" t="str">
        <f>IF(DATA!Y47="","",DATA!Y47)</f>
        <v/>
      </c>
      <c r="G43" s="113" t="str">
        <f>IF(DATA!Z47="","",DATA!Z47)</f>
        <v/>
      </c>
      <c r="H43" s="113" t="str">
        <f>IF(DATA!AA47="","",DATA!AA47)</f>
        <v/>
      </c>
      <c r="I43" s="199" t="e">
        <f>Bill!#REF!</f>
        <v>#REF!</v>
      </c>
      <c r="J43" s="101" t="e">
        <f t="shared" si="0"/>
        <v>#REF!</v>
      </c>
    </row>
    <row r="44" spans="2:10" ht="15.75">
      <c r="B44" s="200" t="e">
        <f>IF(C44="","",36)</f>
        <v>#REF!</v>
      </c>
      <c r="C44" s="197" t="e">
        <f>Bill!#REF!</f>
        <v>#REF!</v>
      </c>
      <c r="D44" s="708" t="e">
        <f>CONCATENATE(Proceeding!#REF!," ",Proceeding!#REF!)</f>
        <v>#REF!</v>
      </c>
      <c r="E44" s="709"/>
      <c r="F44" s="198" t="str">
        <f>IF(DATA!Y48="","",DATA!Y48)</f>
        <v/>
      </c>
      <c r="G44" s="113" t="str">
        <f>IF(DATA!Z48="","",DATA!Z48)</f>
        <v/>
      </c>
      <c r="H44" s="113" t="str">
        <f>IF(DATA!AA48="","",DATA!AA48)</f>
        <v/>
      </c>
      <c r="I44" s="199" t="e">
        <f>Bill!#REF!</f>
        <v>#REF!</v>
      </c>
      <c r="J44" s="101" t="e">
        <f t="shared" si="0"/>
        <v>#REF!</v>
      </c>
    </row>
    <row r="45" spans="2:10" ht="15.75">
      <c r="B45" s="200" t="e">
        <f>IF(C45="","",37)</f>
        <v>#REF!</v>
      </c>
      <c r="C45" s="197" t="e">
        <f>Bill!#REF!</f>
        <v>#REF!</v>
      </c>
      <c r="D45" s="708" t="e">
        <f>CONCATENATE(Proceeding!#REF!," ",Proceeding!#REF!)</f>
        <v>#REF!</v>
      </c>
      <c r="E45" s="709"/>
      <c r="F45" s="198" t="str">
        <f>IF(DATA!Y49="","",DATA!Y49)</f>
        <v/>
      </c>
      <c r="G45" s="113" t="str">
        <f>IF(DATA!Z49="","",DATA!Z49)</f>
        <v/>
      </c>
      <c r="H45" s="113" t="str">
        <f>IF(DATA!AA49="","",DATA!AA49)</f>
        <v/>
      </c>
      <c r="I45" s="199" t="e">
        <f>Bill!#REF!</f>
        <v>#REF!</v>
      </c>
      <c r="J45" s="101" t="e">
        <f t="shared" si="0"/>
        <v>#REF!</v>
      </c>
    </row>
    <row r="46" spans="2:10" ht="15.75">
      <c r="B46" s="200" t="e">
        <f>IF(C46="","",38)</f>
        <v>#REF!</v>
      </c>
      <c r="C46" s="197" t="e">
        <f>Bill!#REF!</f>
        <v>#REF!</v>
      </c>
      <c r="D46" s="708" t="e">
        <f>CONCATENATE(Proceeding!#REF!," ",Proceeding!#REF!)</f>
        <v>#REF!</v>
      </c>
      <c r="E46" s="709"/>
      <c r="F46" s="198" t="str">
        <f>IF(DATA!Y50="","",DATA!Y50)</f>
        <v/>
      </c>
      <c r="G46" s="113" t="str">
        <f>IF(DATA!Z50="","",DATA!Z50)</f>
        <v/>
      </c>
      <c r="H46" s="113" t="str">
        <f>IF(DATA!AA50="","",DATA!AA50)</f>
        <v/>
      </c>
      <c r="I46" s="199" t="e">
        <f>Bill!#REF!</f>
        <v>#REF!</v>
      </c>
      <c r="J46" s="101" t="e">
        <f t="shared" si="0"/>
        <v>#REF!</v>
      </c>
    </row>
    <row r="47" spans="2:10" ht="15.75">
      <c r="B47" s="200" t="e">
        <f>IF(C47="","",39)</f>
        <v>#REF!</v>
      </c>
      <c r="C47" s="197" t="e">
        <f>Bill!#REF!</f>
        <v>#REF!</v>
      </c>
      <c r="D47" s="708" t="e">
        <f>CONCATENATE(Proceeding!#REF!," ",Proceeding!#REF!)</f>
        <v>#REF!</v>
      </c>
      <c r="E47" s="709"/>
      <c r="F47" s="198" t="str">
        <f>IF(DATA!Y51="","",DATA!Y51)</f>
        <v/>
      </c>
      <c r="G47" s="113" t="str">
        <f>IF(DATA!Z51="","",DATA!Z51)</f>
        <v/>
      </c>
      <c r="H47" s="113" t="str">
        <f>IF(DATA!AA51="","",DATA!AA51)</f>
        <v/>
      </c>
      <c r="I47" s="199" t="e">
        <f>Bill!#REF!</f>
        <v>#REF!</v>
      </c>
      <c r="J47" s="101" t="e">
        <f t="shared" si="0"/>
        <v>#REF!</v>
      </c>
    </row>
    <row r="48" spans="2:10" ht="15.75">
      <c r="B48" s="200" t="e">
        <f>IF(C48="","",40)</f>
        <v>#REF!</v>
      </c>
      <c r="C48" s="197" t="e">
        <f>Bill!#REF!</f>
        <v>#REF!</v>
      </c>
      <c r="D48" s="708" t="e">
        <f>CONCATENATE(Proceeding!#REF!," ",Proceeding!#REF!)</f>
        <v>#REF!</v>
      </c>
      <c r="E48" s="709"/>
      <c r="F48" s="198" t="str">
        <f>IF(DATA!Y52="","",DATA!Y52)</f>
        <v/>
      </c>
      <c r="G48" s="113" t="str">
        <f>IF(DATA!Z52="","",DATA!Z52)</f>
        <v/>
      </c>
      <c r="H48" s="113" t="str">
        <f>IF(DATA!AA52="","",DATA!AA52)</f>
        <v/>
      </c>
      <c r="I48" s="199" t="e">
        <f>Bill!#REF!</f>
        <v>#REF!</v>
      </c>
      <c r="J48" s="101" t="e">
        <f t="shared" si="0"/>
        <v>#REF!</v>
      </c>
    </row>
    <row r="49" spans="2:10" ht="15.75">
      <c r="B49" s="200" t="e">
        <f>IF(C49="","",41)</f>
        <v>#REF!</v>
      </c>
      <c r="C49" s="197" t="e">
        <f>Bill!#REF!</f>
        <v>#REF!</v>
      </c>
      <c r="D49" s="708" t="e">
        <f>CONCATENATE(Proceeding!#REF!," ",Proceeding!#REF!)</f>
        <v>#REF!</v>
      </c>
      <c r="E49" s="709"/>
      <c r="F49" s="198" t="str">
        <f>IF(DATA!Y53="","",DATA!Y53)</f>
        <v/>
      </c>
      <c r="G49" s="113" t="str">
        <f>IF(DATA!Z53="","",DATA!Z53)</f>
        <v/>
      </c>
      <c r="H49" s="113" t="str">
        <f>IF(DATA!AA53="","",DATA!AA53)</f>
        <v/>
      </c>
      <c r="I49" s="199" t="e">
        <f>Bill!#REF!</f>
        <v>#REF!</v>
      </c>
      <c r="J49" s="101" t="e">
        <f t="shared" si="0"/>
        <v>#REF!</v>
      </c>
    </row>
    <row r="50" spans="2:10" ht="15.75">
      <c r="B50" s="200" t="e">
        <f>IF(C50="","",42)</f>
        <v>#REF!</v>
      </c>
      <c r="C50" s="197" t="e">
        <f>Bill!#REF!</f>
        <v>#REF!</v>
      </c>
      <c r="D50" s="708" t="e">
        <f>CONCATENATE(Proceeding!#REF!," ",Proceeding!#REF!)</f>
        <v>#REF!</v>
      </c>
      <c r="E50" s="709"/>
      <c r="F50" s="198" t="str">
        <f>IF(DATA!Y54="","",DATA!Y54)</f>
        <v/>
      </c>
      <c r="G50" s="113" t="str">
        <f>IF(DATA!Z54="","",DATA!Z54)</f>
        <v/>
      </c>
      <c r="H50" s="113" t="str">
        <f>IF(DATA!AA54="","",DATA!AA54)</f>
        <v/>
      </c>
      <c r="I50" s="199" t="e">
        <f>Bill!#REF!</f>
        <v>#REF!</v>
      </c>
      <c r="J50" s="101" t="e">
        <f t="shared" si="0"/>
        <v>#REF!</v>
      </c>
    </row>
    <row r="51" spans="2:10" ht="15.75">
      <c r="B51" s="200" t="e">
        <f>IF(C51="","",43)</f>
        <v>#REF!</v>
      </c>
      <c r="C51" s="197" t="e">
        <f>Bill!#REF!</f>
        <v>#REF!</v>
      </c>
      <c r="D51" s="708" t="e">
        <f>CONCATENATE(Proceeding!#REF!," ",Proceeding!#REF!)</f>
        <v>#REF!</v>
      </c>
      <c r="E51" s="709"/>
      <c r="F51" s="198" t="str">
        <f>IF(DATA!Y55="","",DATA!Y55)</f>
        <v/>
      </c>
      <c r="G51" s="113" t="str">
        <f>IF(DATA!Z55="","",DATA!Z55)</f>
        <v/>
      </c>
      <c r="H51" s="113" t="str">
        <f>IF(DATA!AA55="","",DATA!AA55)</f>
        <v/>
      </c>
      <c r="I51" s="199" t="e">
        <f>Bill!#REF!</f>
        <v>#REF!</v>
      </c>
      <c r="J51" s="101" t="e">
        <f t="shared" si="0"/>
        <v>#REF!</v>
      </c>
    </row>
    <row r="52" spans="2:10" ht="15.75">
      <c r="B52" s="200" t="e">
        <f>IF(C52="","",44)</f>
        <v>#REF!</v>
      </c>
      <c r="C52" s="197" t="e">
        <f>Bill!#REF!</f>
        <v>#REF!</v>
      </c>
      <c r="D52" s="708" t="e">
        <f>CONCATENATE(Proceeding!#REF!," ",Proceeding!#REF!)</f>
        <v>#REF!</v>
      </c>
      <c r="E52" s="709"/>
      <c r="F52" s="198" t="str">
        <f>IF(DATA!Y56="","",DATA!Y56)</f>
        <v/>
      </c>
      <c r="G52" s="113" t="str">
        <f>IF(DATA!Z56="","",DATA!Z56)</f>
        <v/>
      </c>
      <c r="H52" s="113" t="str">
        <f>IF(DATA!AA56="","",DATA!AA56)</f>
        <v/>
      </c>
      <c r="I52" s="199" t="e">
        <f>Bill!#REF!</f>
        <v>#REF!</v>
      </c>
      <c r="J52" s="101" t="e">
        <f t="shared" si="0"/>
        <v>#REF!</v>
      </c>
    </row>
    <row r="53" spans="2:10" ht="15.75">
      <c r="B53" s="200" t="e">
        <f>IF(C53="","",45)</f>
        <v>#REF!</v>
      </c>
      <c r="C53" s="197" t="e">
        <f>Bill!#REF!</f>
        <v>#REF!</v>
      </c>
      <c r="D53" s="708" t="e">
        <f>CONCATENATE(Proceeding!#REF!," ",Proceeding!#REF!)</f>
        <v>#REF!</v>
      </c>
      <c r="E53" s="709"/>
      <c r="F53" s="198" t="str">
        <f>IF(DATA!Y57="","",DATA!Y57)</f>
        <v/>
      </c>
      <c r="G53" s="113" t="str">
        <f>IF(DATA!Z57="","",DATA!Z57)</f>
        <v/>
      </c>
      <c r="H53" s="113" t="str">
        <f>IF(DATA!AA57="","",DATA!AA57)</f>
        <v/>
      </c>
      <c r="I53" s="199" t="e">
        <f>Bill!#REF!</f>
        <v>#REF!</v>
      </c>
      <c r="J53" s="101" t="e">
        <f t="shared" si="0"/>
        <v>#REF!</v>
      </c>
    </row>
    <row r="54" spans="2:10" ht="15.75">
      <c r="B54" s="200" t="e">
        <f>IF(C54="","",46)</f>
        <v>#REF!</v>
      </c>
      <c r="C54" s="197" t="e">
        <f>Bill!#REF!</f>
        <v>#REF!</v>
      </c>
      <c r="D54" s="708" t="e">
        <f>CONCATENATE(Proceeding!#REF!," ",Proceeding!#REF!)</f>
        <v>#REF!</v>
      </c>
      <c r="E54" s="709"/>
      <c r="F54" s="198" t="str">
        <f>IF(DATA!Y58="","",DATA!Y58)</f>
        <v/>
      </c>
      <c r="G54" s="113" t="str">
        <f>IF(DATA!Z58="","",DATA!Z58)</f>
        <v/>
      </c>
      <c r="H54" s="113" t="str">
        <f>IF(DATA!AA58="","",DATA!AA58)</f>
        <v/>
      </c>
      <c r="I54" s="199" t="e">
        <f>Bill!#REF!</f>
        <v>#REF!</v>
      </c>
      <c r="J54" s="101" t="e">
        <f t="shared" si="0"/>
        <v>#REF!</v>
      </c>
    </row>
    <row r="55" spans="2:10" ht="15.75">
      <c r="B55" s="200" t="e">
        <f>IF(C55="","",47)</f>
        <v>#REF!</v>
      </c>
      <c r="C55" s="197" t="e">
        <f>Bill!#REF!</f>
        <v>#REF!</v>
      </c>
      <c r="D55" s="708" t="e">
        <f>CONCATENATE(Proceeding!#REF!," ",Proceeding!#REF!)</f>
        <v>#REF!</v>
      </c>
      <c r="E55" s="709"/>
      <c r="F55" s="198" t="str">
        <f>IF(DATA!Y59="","",DATA!Y59)</f>
        <v/>
      </c>
      <c r="G55" s="113" t="str">
        <f>IF(DATA!Z59="","",DATA!Z59)</f>
        <v/>
      </c>
      <c r="H55" s="113" t="str">
        <f>IF(DATA!AA59="","",DATA!AA59)</f>
        <v/>
      </c>
      <c r="I55" s="199" t="e">
        <f>Bill!#REF!</f>
        <v>#REF!</v>
      </c>
      <c r="J55" s="101" t="e">
        <f t="shared" si="0"/>
        <v>#REF!</v>
      </c>
    </row>
    <row r="56" spans="2:10" ht="15.75">
      <c r="B56" s="200" t="e">
        <f>IF(C56="","",48)</f>
        <v>#REF!</v>
      </c>
      <c r="C56" s="197" t="e">
        <f>Bill!#REF!</f>
        <v>#REF!</v>
      </c>
      <c r="D56" s="708" t="e">
        <f>CONCATENATE(Proceeding!#REF!," ",Proceeding!#REF!)</f>
        <v>#REF!</v>
      </c>
      <c r="E56" s="709"/>
      <c r="F56" s="198" t="str">
        <f>IF(DATA!Y60="","",DATA!Y60)</f>
        <v/>
      </c>
      <c r="G56" s="113" t="str">
        <f>IF(DATA!Z60="","",DATA!Z60)</f>
        <v/>
      </c>
      <c r="H56" s="113" t="str">
        <f>IF(DATA!AA60="","",DATA!AA60)</f>
        <v/>
      </c>
      <c r="I56" s="199" t="e">
        <f>Bill!#REF!</f>
        <v>#REF!</v>
      </c>
      <c r="J56" s="101" t="e">
        <f t="shared" si="0"/>
        <v>#REF!</v>
      </c>
    </row>
    <row r="57" spans="2:10" ht="15.75">
      <c r="B57" s="200" t="e">
        <f>IF(C57="","",49)</f>
        <v>#REF!</v>
      </c>
      <c r="C57" s="197" t="e">
        <f>Bill!#REF!</f>
        <v>#REF!</v>
      </c>
      <c r="D57" s="708" t="e">
        <f>CONCATENATE(Proceeding!#REF!," ",Proceeding!#REF!)</f>
        <v>#REF!</v>
      </c>
      <c r="E57" s="709"/>
      <c r="F57" s="198" t="str">
        <f>IF(DATA!Y61="","",DATA!Y61)</f>
        <v/>
      </c>
      <c r="G57" s="113" t="str">
        <f>IF(DATA!Z61="","",DATA!Z61)</f>
        <v/>
      </c>
      <c r="H57" s="113" t="str">
        <f>IF(DATA!AA61="","",DATA!AA61)</f>
        <v/>
      </c>
      <c r="I57" s="199" t="e">
        <f>Bill!#REF!</f>
        <v>#REF!</v>
      </c>
      <c r="J57" s="101" t="e">
        <f t="shared" si="0"/>
        <v>#REF!</v>
      </c>
    </row>
    <row r="58" spans="2:10" ht="15.75">
      <c r="B58" s="200" t="e">
        <f>IF(C58="","",50)</f>
        <v>#REF!</v>
      </c>
      <c r="C58" s="197" t="e">
        <f>Bill!#REF!</f>
        <v>#REF!</v>
      </c>
      <c r="D58" s="708" t="e">
        <f>CONCATENATE(Proceeding!#REF!," ",Proceeding!#REF!)</f>
        <v>#REF!</v>
      </c>
      <c r="E58" s="709"/>
      <c r="F58" s="198" t="str">
        <f>IF(DATA!Y62="","",DATA!Y62)</f>
        <v/>
      </c>
      <c r="G58" s="113" t="str">
        <f>IF(DATA!Z62="","",DATA!Z62)</f>
        <v/>
      </c>
      <c r="H58" s="113" t="str">
        <f>IF(DATA!AA62="","",DATA!AA62)</f>
        <v/>
      </c>
      <c r="I58" s="199" t="e">
        <f>Bill!#REF!</f>
        <v>#REF!</v>
      </c>
      <c r="J58" s="101" t="e">
        <f t="shared" si="0"/>
        <v>#REF!</v>
      </c>
    </row>
    <row r="59" spans="2:10" ht="21" customHeight="1">
      <c r="B59" s="710" t="s">
        <v>331</v>
      </c>
      <c r="C59" s="711"/>
      <c r="D59" s="711"/>
      <c r="E59" s="711"/>
      <c r="F59" s="711"/>
      <c r="G59" s="711"/>
      <c r="H59" s="712"/>
      <c r="I59" s="201" t="e">
        <f>SUM(I9:I58)</f>
        <v>#REF!</v>
      </c>
    </row>
    <row r="60" spans="2:10" ht="15.75">
      <c r="B60" s="202" t="str">
        <f>Bill!E18</f>
        <v xml:space="preserve">Rs. 478592 Four Lakhs Seventy Eight Thousands Five Hundred and Ninty Two   Rupees only </v>
      </c>
      <c r="C60" s="203"/>
      <c r="D60" s="224"/>
      <c r="E60" s="224"/>
      <c r="F60" s="225"/>
      <c r="G60" s="225"/>
      <c r="H60" s="225"/>
      <c r="I60" s="226"/>
    </row>
    <row r="61" spans="2:10">
      <c r="B61" s="102"/>
      <c r="C61" s="103"/>
      <c r="D61" s="103"/>
      <c r="E61" s="103"/>
      <c r="F61" s="104"/>
      <c r="G61" s="104"/>
      <c r="H61" s="104"/>
      <c r="I61" s="105"/>
    </row>
    <row r="62" spans="2:10">
      <c r="B62" s="102"/>
      <c r="C62" s="103"/>
      <c r="D62" s="103"/>
      <c r="E62" s="103"/>
      <c r="F62" s="104"/>
      <c r="G62" s="104"/>
      <c r="H62" s="104"/>
      <c r="I62" s="105"/>
    </row>
    <row r="63" spans="2:10">
      <c r="B63" s="102"/>
      <c r="C63" s="103"/>
      <c r="D63" s="103"/>
      <c r="E63" s="103"/>
      <c r="F63" s="104"/>
      <c r="G63" s="104"/>
      <c r="H63" s="104"/>
      <c r="I63" s="105"/>
    </row>
    <row r="64" spans="2:10" ht="15.75">
      <c r="B64" s="716" t="s">
        <v>264</v>
      </c>
      <c r="C64" s="717"/>
      <c r="D64" s="227"/>
      <c r="E64" s="227"/>
      <c r="F64" s="717" t="s">
        <v>305</v>
      </c>
      <c r="G64" s="717"/>
      <c r="H64" s="717"/>
      <c r="I64" s="718"/>
    </row>
    <row r="65" spans="2:9">
      <c r="B65" s="713" t="s">
        <v>306</v>
      </c>
      <c r="C65" s="714"/>
      <c r="D65" s="229"/>
      <c r="E65" s="229"/>
      <c r="F65" s="714" t="s">
        <v>306</v>
      </c>
      <c r="G65" s="714"/>
      <c r="H65" s="714"/>
      <c r="I65" s="715"/>
    </row>
    <row r="66" spans="2:9">
      <c r="B66" s="230"/>
      <c r="C66" s="229"/>
      <c r="D66" s="229"/>
      <c r="E66" s="229"/>
      <c r="F66" s="228"/>
      <c r="G66" s="228"/>
      <c r="H66" s="228"/>
      <c r="I66" s="231"/>
    </row>
    <row r="67" spans="2:9">
      <c r="B67" s="102"/>
      <c r="C67" s="103"/>
      <c r="D67" s="103"/>
      <c r="E67" s="103"/>
      <c r="F67" s="104"/>
      <c r="G67" s="104"/>
      <c r="H67" s="104"/>
      <c r="I67" s="105"/>
    </row>
    <row r="68" spans="2:9">
      <c r="B68" s="102"/>
      <c r="C68" s="103"/>
      <c r="D68" s="103"/>
      <c r="E68" s="103"/>
      <c r="F68" s="104"/>
      <c r="G68" s="104"/>
      <c r="H68" s="104"/>
      <c r="I68" s="105"/>
    </row>
    <row r="69" spans="2:9" ht="18.75">
      <c r="B69" s="725" t="s">
        <v>307</v>
      </c>
      <c r="C69" s="726"/>
      <c r="D69" s="726"/>
      <c r="E69" s="726"/>
      <c r="F69" s="726"/>
      <c r="G69" s="726"/>
      <c r="H69" s="726"/>
      <c r="I69" s="727"/>
    </row>
    <row r="70" spans="2:9" ht="18">
      <c r="B70" s="205" t="str">
        <f>CONCATENATE("DDO Code: ",D6)</f>
        <v xml:space="preserve">DDO Code: </v>
      </c>
      <c r="C70" s="204"/>
      <c r="D70" s="204"/>
      <c r="E70" s="204"/>
      <c r="F70" s="211"/>
      <c r="G70" s="211"/>
      <c r="H70" s="211"/>
      <c r="I70" s="215"/>
    </row>
    <row r="71" spans="2:9" ht="15.75">
      <c r="B71" s="206" t="e">
        <f>CONCATENATE("DDO Name and Desig : ",DATA!BY287,DATA!#REF!,",",DATA!BR293)</f>
        <v>#REF!</v>
      </c>
      <c r="C71" s="216"/>
      <c r="D71" s="217"/>
      <c r="E71" s="217"/>
      <c r="F71" s="209"/>
      <c r="G71" s="209" t="s">
        <v>258</v>
      </c>
      <c r="H71" s="209"/>
      <c r="I71" s="218"/>
    </row>
    <row r="72" spans="2:9" ht="18">
      <c r="B72" s="207" t="str">
        <f>CONCATENATE("Name of the Link Bank: ",D5)</f>
        <v xml:space="preserve">Name of the Link Bank: </v>
      </c>
      <c r="C72" s="204"/>
      <c r="D72" s="216"/>
      <c r="E72" s="216"/>
      <c r="F72" s="211"/>
      <c r="G72" s="210" t="s">
        <v>308</v>
      </c>
      <c r="H72" s="211"/>
      <c r="I72" s="215"/>
    </row>
    <row r="73" spans="2:9" ht="18">
      <c r="B73" s="208" t="e">
        <f>CONCATENATE("Bank IFSC Code : ",DATA!#REF!)</f>
        <v>#REF!</v>
      </c>
      <c r="C73" s="219"/>
      <c r="D73" s="219"/>
      <c r="E73" s="216"/>
      <c r="F73" s="211"/>
      <c r="G73" s="211"/>
      <c r="H73" s="211"/>
      <c r="I73" s="215"/>
    </row>
    <row r="74" spans="2:9">
      <c r="B74" s="106"/>
      <c r="C74" s="107"/>
      <c r="D74" s="107"/>
      <c r="E74" s="107"/>
      <c r="F74" s="108"/>
      <c r="G74" s="108"/>
      <c r="H74" s="108"/>
      <c r="I74" s="109"/>
    </row>
    <row r="75" spans="2:9" ht="50.25" customHeight="1">
      <c r="B75" s="232" t="s">
        <v>293</v>
      </c>
      <c r="C75" s="728" t="s">
        <v>309</v>
      </c>
      <c r="D75" s="729"/>
      <c r="E75" s="736" t="s">
        <v>267</v>
      </c>
      <c r="F75" s="737"/>
      <c r="G75" s="737"/>
      <c r="H75" s="738"/>
      <c r="I75" s="233" t="s">
        <v>310</v>
      </c>
    </row>
    <row r="76" spans="2:9" ht="64.5" customHeight="1">
      <c r="B76" s="212">
        <v>1</v>
      </c>
      <c r="C76" s="730">
        <f>D5</f>
        <v>0</v>
      </c>
      <c r="D76" s="730"/>
      <c r="E76" s="728" t="e">
        <f>CONCATENATE(" Surrender Leave Bill of Teaching Staff of   ",DATA!BS293,", ",DATA!#REF!,", ", DATA!#REF!," ( Mandal ) ",", ",DATA!#REF!," ( Dt.)")</f>
        <v>#REF!</v>
      </c>
      <c r="F76" s="739"/>
      <c r="G76" s="739"/>
      <c r="H76" s="729"/>
      <c r="I76" s="213" t="e">
        <f>I59</f>
        <v>#REF!</v>
      </c>
    </row>
    <row r="77" spans="2:9" ht="11.25" customHeight="1">
      <c r="B77" s="110"/>
      <c r="C77" s="87"/>
      <c r="D77" s="87"/>
      <c r="E77" s="87"/>
      <c r="F77" s="88"/>
      <c r="G77" s="88"/>
      <c r="H77" s="88"/>
      <c r="I77" s="111"/>
    </row>
    <row r="78" spans="2:9">
      <c r="B78" s="733" t="str">
        <f>B60</f>
        <v xml:space="preserve">Rs. 478592 Four Lakhs Seventy Eight Thousands Five Hundred and Ninty Two   Rupees only </v>
      </c>
      <c r="C78" s="734"/>
      <c r="D78" s="734"/>
      <c r="E78" s="734"/>
      <c r="F78" s="734"/>
      <c r="G78" s="734"/>
      <c r="H78" s="734"/>
      <c r="I78" s="735"/>
    </row>
    <row r="79" spans="2:9">
      <c r="B79" s="102"/>
      <c r="C79" s="103"/>
      <c r="D79" s="103"/>
      <c r="E79" s="103"/>
      <c r="F79" s="103"/>
      <c r="G79" s="103"/>
      <c r="H79" s="103"/>
      <c r="I79" s="105"/>
    </row>
    <row r="80" spans="2:9">
      <c r="B80" s="102"/>
      <c r="C80" s="103"/>
      <c r="D80" s="103"/>
      <c r="E80" s="103"/>
      <c r="F80" s="103"/>
      <c r="G80" s="103"/>
      <c r="H80" s="103"/>
      <c r="I80" s="105"/>
    </row>
    <row r="81" spans="2:9">
      <c r="B81" s="102"/>
      <c r="C81" s="103"/>
      <c r="D81" s="103"/>
      <c r="E81" s="103"/>
      <c r="F81" s="103"/>
      <c r="G81" s="103"/>
      <c r="H81" s="103"/>
      <c r="I81" s="105"/>
    </row>
    <row r="82" spans="2:9" ht="15.75" thickBot="1">
      <c r="B82" s="234"/>
      <c r="C82" s="235" t="s">
        <v>264</v>
      </c>
      <c r="D82" s="235"/>
      <c r="E82" s="235"/>
      <c r="F82" s="731" t="s">
        <v>311</v>
      </c>
      <c r="G82" s="731"/>
      <c r="H82" s="731"/>
      <c r="I82" s="732"/>
    </row>
    <row r="83" spans="2:9" s="94" customFormat="1" ht="15.75" thickTop="1">
      <c r="B83" s="99"/>
      <c r="C83" s="99"/>
      <c r="D83" s="99"/>
      <c r="E83" s="99"/>
      <c r="F83" s="99"/>
      <c r="G83" s="99"/>
      <c r="H83" s="99"/>
      <c r="I83" s="100"/>
    </row>
    <row r="84" spans="2:9" s="94" customFormat="1">
      <c r="B84" s="99"/>
      <c r="C84" s="99"/>
      <c r="D84" s="99"/>
      <c r="E84" s="99"/>
      <c r="F84" s="99"/>
      <c r="G84" s="99"/>
      <c r="H84" s="99"/>
      <c r="I84" s="100"/>
    </row>
    <row r="85" spans="2:9" s="94" customFormat="1">
      <c r="I85" s="92"/>
    </row>
    <row r="86" spans="2:9" s="94" customFormat="1">
      <c r="I86" s="92"/>
    </row>
    <row r="87" spans="2:9" s="94" customFormat="1">
      <c r="I87" s="92"/>
    </row>
    <row r="88" spans="2:9" s="94" customFormat="1">
      <c r="I88" s="92"/>
    </row>
    <row r="89" spans="2:9" s="94" customFormat="1">
      <c r="I89" s="92"/>
    </row>
    <row r="90" spans="2:9" s="94" customFormat="1">
      <c r="I90" s="92"/>
    </row>
    <row r="91" spans="2:9" s="94" customFormat="1">
      <c r="I91" s="92"/>
    </row>
    <row r="92" spans="2:9" s="94" customFormat="1">
      <c r="I92" s="92"/>
    </row>
    <row r="93" spans="2:9" s="94" customFormat="1">
      <c r="I93" s="92"/>
    </row>
    <row r="94" spans="2:9" s="94" customFormat="1">
      <c r="I94" s="92"/>
    </row>
    <row r="95" spans="2:9" s="94" customFormat="1">
      <c r="I95" s="92"/>
    </row>
    <row r="96" spans="2:9" s="94" customFormat="1">
      <c r="I96" s="92"/>
    </row>
    <row r="97" spans="9:9" s="94" customFormat="1">
      <c r="I97" s="92"/>
    </row>
    <row r="98" spans="9:9" s="94" customFormat="1">
      <c r="I98" s="92"/>
    </row>
    <row r="99" spans="9:9" s="94" customFormat="1">
      <c r="I99" s="92"/>
    </row>
    <row r="100" spans="9:9" s="94" customFormat="1">
      <c r="I100" s="92"/>
    </row>
    <row r="101" spans="9:9" s="94" customFormat="1">
      <c r="I101" s="92"/>
    </row>
    <row r="102" spans="9:9" s="94" customFormat="1">
      <c r="I102" s="92"/>
    </row>
    <row r="103" spans="9:9" s="94" customFormat="1">
      <c r="I103" s="92"/>
    </row>
    <row r="104" spans="9:9" s="94" customFormat="1">
      <c r="I104" s="92"/>
    </row>
    <row r="105" spans="9:9" s="94" customFormat="1">
      <c r="I105" s="92"/>
    </row>
    <row r="106" spans="9:9" s="94" customFormat="1">
      <c r="I106" s="92"/>
    </row>
    <row r="107" spans="9:9" s="94" customFormat="1">
      <c r="I107" s="92"/>
    </row>
    <row r="108" spans="9:9" s="94" customFormat="1">
      <c r="I108" s="92"/>
    </row>
    <row r="109" spans="9:9" s="94" customFormat="1">
      <c r="I109" s="92"/>
    </row>
    <row r="110" spans="9:9" s="94" customFormat="1">
      <c r="I110" s="92"/>
    </row>
    <row r="111" spans="9:9" s="94" customFormat="1">
      <c r="I111" s="92"/>
    </row>
    <row r="112" spans="9:9" s="94" customFormat="1">
      <c r="I112" s="92"/>
    </row>
    <row r="113" spans="9:9" s="94" customFormat="1">
      <c r="I113" s="92"/>
    </row>
    <row r="114" spans="9:9" s="94" customFormat="1">
      <c r="I114" s="92"/>
    </row>
    <row r="115" spans="9:9" s="94" customFormat="1">
      <c r="I115" s="92"/>
    </row>
    <row r="116" spans="9:9" s="94" customFormat="1">
      <c r="I116" s="92"/>
    </row>
    <row r="117" spans="9:9" s="94" customFormat="1">
      <c r="I117" s="92"/>
    </row>
    <row r="118" spans="9:9" s="94" customFormat="1">
      <c r="I118" s="92"/>
    </row>
    <row r="119" spans="9:9" s="94" customFormat="1">
      <c r="I119" s="92"/>
    </row>
    <row r="120" spans="9:9" s="94" customFormat="1">
      <c r="I120" s="92"/>
    </row>
    <row r="121" spans="9:9" s="94" customFormat="1">
      <c r="I121" s="92"/>
    </row>
    <row r="122" spans="9:9" s="94" customFormat="1">
      <c r="I122" s="92"/>
    </row>
    <row r="123" spans="9:9" s="94" customFormat="1">
      <c r="I123" s="92"/>
    </row>
    <row r="124" spans="9:9" s="94" customFormat="1">
      <c r="I124" s="92"/>
    </row>
    <row r="125" spans="9:9" s="94" customFormat="1">
      <c r="I125" s="92"/>
    </row>
    <row r="126" spans="9:9" s="94" customFormat="1">
      <c r="I126" s="92"/>
    </row>
    <row r="127" spans="9:9" s="94" customFormat="1">
      <c r="I127" s="92"/>
    </row>
    <row r="128" spans="9:9" s="94" customFormat="1">
      <c r="I128" s="92"/>
    </row>
    <row r="129" spans="9:9" s="94" customFormat="1">
      <c r="I129" s="92"/>
    </row>
    <row r="130" spans="9:9" s="94" customFormat="1">
      <c r="I130" s="92"/>
    </row>
    <row r="131" spans="9:9" s="94" customFormat="1">
      <c r="I131" s="92"/>
    </row>
    <row r="132" spans="9:9" s="94" customFormat="1">
      <c r="I132" s="92"/>
    </row>
    <row r="133" spans="9:9" s="94" customFormat="1">
      <c r="I133" s="92"/>
    </row>
    <row r="134" spans="9:9" s="94" customFormat="1">
      <c r="I134" s="92"/>
    </row>
    <row r="135" spans="9:9" s="94" customFormat="1">
      <c r="I135" s="92"/>
    </row>
    <row r="136" spans="9:9" s="94" customFormat="1">
      <c r="I136" s="92"/>
    </row>
    <row r="137" spans="9:9" s="94" customFormat="1">
      <c r="I137" s="92"/>
    </row>
    <row r="138" spans="9:9" s="94" customFormat="1">
      <c r="I138" s="92"/>
    </row>
    <row r="139" spans="9:9" s="94" customFormat="1">
      <c r="I139" s="92"/>
    </row>
    <row r="140" spans="9:9" s="94" customFormat="1">
      <c r="I140" s="92"/>
    </row>
    <row r="141" spans="9:9" s="94" customFormat="1">
      <c r="I141" s="92"/>
    </row>
    <row r="142" spans="9:9" s="94" customFormat="1">
      <c r="I142" s="92"/>
    </row>
    <row r="143" spans="9:9" s="94" customFormat="1">
      <c r="I143" s="92"/>
    </row>
    <row r="144" spans="9:9" s="94" customFormat="1">
      <c r="I144" s="92"/>
    </row>
    <row r="145" spans="9:9" s="94" customFormat="1">
      <c r="I145" s="92"/>
    </row>
    <row r="146" spans="9:9" s="94" customFormat="1">
      <c r="I146" s="92"/>
    </row>
    <row r="147" spans="9:9" s="94" customFormat="1">
      <c r="I147" s="92"/>
    </row>
    <row r="148" spans="9:9" s="94" customFormat="1">
      <c r="I148" s="92"/>
    </row>
    <row r="149" spans="9:9" s="94" customFormat="1">
      <c r="I149" s="92"/>
    </row>
    <row r="150" spans="9:9" s="94" customFormat="1">
      <c r="I150" s="92"/>
    </row>
    <row r="151" spans="9:9" s="94" customFormat="1">
      <c r="I151" s="92"/>
    </row>
    <row r="152" spans="9:9" s="94" customFormat="1">
      <c r="I152" s="92"/>
    </row>
    <row r="153" spans="9:9" s="94" customFormat="1">
      <c r="I153" s="92"/>
    </row>
    <row r="154" spans="9:9" s="94" customFormat="1">
      <c r="I154" s="92"/>
    </row>
    <row r="155" spans="9:9" s="94" customFormat="1">
      <c r="I155" s="92"/>
    </row>
    <row r="156" spans="9:9" s="94" customFormat="1">
      <c r="I156" s="92"/>
    </row>
    <row r="157" spans="9:9" s="94" customFormat="1">
      <c r="I157" s="92"/>
    </row>
    <row r="158" spans="9:9" s="94" customFormat="1">
      <c r="I158" s="92"/>
    </row>
    <row r="159" spans="9:9" s="94" customFormat="1">
      <c r="I159" s="92"/>
    </row>
    <row r="160" spans="9:9" s="94" customFormat="1">
      <c r="I160" s="92"/>
    </row>
    <row r="161" spans="9:9" s="94" customFormat="1">
      <c r="I161" s="92"/>
    </row>
    <row r="162" spans="9:9" s="94" customFormat="1">
      <c r="I162" s="92"/>
    </row>
    <row r="163" spans="9:9" s="94" customFormat="1">
      <c r="I163" s="92"/>
    </row>
    <row r="164" spans="9:9" s="94" customFormat="1">
      <c r="I164" s="92"/>
    </row>
    <row r="165" spans="9:9" s="94" customFormat="1">
      <c r="I165" s="92"/>
    </row>
    <row r="166" spans="9:9" s="94" customFormat="1">
      <c r="I166" s="92"/>
    </row>
    <row r="167" spans="9:9" s="94" customFormat="1">
      <c r="I167" s="92"/>
    </row>
    <row r="168" spans="9:9" s="94" customFormat="1">
      <c r="I168" s="92"/>
    </row>
    <row r="169" spans="9:9" s="94" customFormat="1">
      <c r="I169" s="92"/>
    </row>
    <row r="170" spans="9:9" s="94" customFormat="1">
      <c r="I170" s="92"/>
    </row>
    <row r="171" spans="9:9" s="94" customFormat="1">
      <c r="I171" s="92"/>
    </row>
    <row r="172" spans="9:9" s="94" customFormat="1">
      <c r="I172" s="92"/>
    </row>
    <row r="173" spans="9:9" s="94" customFormat="1">
      <c r="I173" s="92"/>
    </row>
    <row r="174" spans="9:9" s="94" customFormat="1">
      <c r="I174" s="92"/>
    </row>
    <row r="175" spans="9:9" s="94" customFormat="1">
      <c r="I175" s="92"/>
    </row>
    <row r="176" spans="9:9" s="94" customFormat="1">
      <c r="I176" s="92"/>
    </row>
    <row r="177" spans="9:9" s="94" customFormat="1">
      <c r="I177" s="92"/>
    </row>
    <row r="178" spans="9:9" s="94" customFormat="1">
      <c r="I178" s="92"/>
    </row>
    <row r="179" spans="9:9" s="94" customFormat="1">
      <c r="I179" s="92"/>
    </row>
    <row r="180" spans="9:9" s="94" customFormat="1">
      <c r="I180" s="92"/>
    </row>
    <row r="181" spans="9:9" s="94" customFormat="1">
      <c r="I181" s="92"/>
    </row>
    <row r="182" spans="9:9" s="94" customFormat="1">
      <c r="I182" s="92"/>
    </row>
    <row r="183" spans="9:9" s="94" customFormat="1">
      <c r="I183" s="92"/>
    </row>
    <row r="184" spans="9:9" s="94" customFormat="1">
      <c r="I184" s="92"/>
    </row>
    <row r="185" spans="9:9" s="94" customFormat="1">
      <c r="I185" s="92"/>
    </row>
    <row r="186" spans="9:9" s="94" customFormat="1">
      <c r="I186" s="92"/>
    </row>
    <row r="187" spans="9:9" s="94" customFormat="1">
      <c r="I187" s="92"/>
    </row>
    <row r="188" spans="9:9" s="94" customFormat="1">
      <c r="I188" s="92"/>
    </row>
    <row r="189" spans="9:9" s="94" customFormat="1">
      <c r="I189" s="92"/>
    </row>
    <row r="190" spans="9:9" s="94" customFormat="1">
      <c r="I190" s="92"/>
    </row>
    <row r="191" spans="9:9" s="94" customFormat="1">
      <c r="I191" s="92"/>
    </row>
    <row r="192" spans="9:9" s="94" customFormat="1">
      <c r="I192" s="92"/>
    </row>
    <row r="193" spans="9:9" s="94" customFormat="1">
      <c r="I193" s="92"/>
    </row>
    <row r="194" spans="9:9" s="94" customFormat="1">
      <c r="I194" s="92"/>
    </row>
    <row r="195" spans="9:9" s="94" customFormat="1">
      <c r="I195" s="92"/>
    </row>
    <row r="196" spans="9:9" s="94" customFormat="1">
      <c r="I196" s="92"/>
    </row>
    <row r="197" spans="9:9" s="94" customFormat="1">
      <c r="I197" s="92"/>
    </row>
    <row r="198" spans="9:9" s="94" customFormat="1">
      <c r="I198" s="92"/>
    </row>
    <row r="199" spans="9:9" s="94" customFormat="1">
      <c r="I199" s="92"/>
    </row>
    <row r="200" spans="9:9" s="94" customFormat="1">
      <c r="I200" s="92"/>
    </row>
    <row r="201" spans="9:9" s="94" customFormat="1">
      <c r="I201" s="92"/>
    </row>
    <row r="202" spans="9:9" s="94" customFormat="1">
      <c r="I202" s="92"/>
    </row>
    <row r="203" spans="9:9" s="94" customFormat="1">
      <c r="I203" s="92"/>
    </row>
    <row r="204" spans="9:9" s="94" customFormat="1">
      <c r="I204" s="92"/>
    </row>
    <row r="205" spans="9:9" s="94" customFormat="1">
      <c r="I205" s="92"/>
    </row>
    <row r="206" spans="9:9" s="94" customFormat="1">
      <c r="I206" s="92"/>
    </row>
    <row r="207" spans="9:9" s="94" customFormat="1">
      <c r="I207" s="92"/>
    </row>
    <row r="208" spans="9:9" s="94" customFormat="1">
      <c r="I208" s="92"/>
    </row>
    <row r="209" spans="9:9" s="94" customFormat="1">
      <c r="I209" s="92"/>
    </row>
    <row r="210" spans="9:9" s="94" customFormat="1">
      <c r="I210" s="92"/>
    </row>
    <row r="211" spans="9:9" s="94" customFormat="1">
      <c r="I211" s="92"/>
    </row>
    <row r="212" spans="9:9" s="94" customFormat="1">
      <c r="I212" s="92"/>
    </row>
    <row r="213" spans="9:9" s="94" customFormat="1">
      <c r="I213" s="92"/>
    </row>
    <row r="214" spans="9:9" s="94" customFormat="1">
      <c r="I214" s="92"/>
    </row>
    <row r="215" spans="9:9" s="94" customFormat="1">
      <c r="I215" s="92"/>
    </row>
    <row r="216" spans="9:9" s="94" customFormat="1">
      <c r="I216" s="92"/>
    </row>
    <row r="217" spans="9:9" s="94" customFormat="1">
      <c r="I217" s="92"/>
    </row>
    <row r="218" spans="9:9" s="94" customFormat="1">
      <c r="I218" s="92"/>
    </row>
    <row r="219" spans="9:9" s="94" customFormat="1">
      <c r="I219" s="92"/>
    </row>
    <row r="220" spans="9:9" s="94" customFormat="1">
      <c r="I220" s="92"/>
    </row>
    <row r="221" spans="9:9" s="94" customFormat="1">
      <c r="I221" s="92"/>
    </row>
    <row r="222" spans="9:9" s="94" customFormat="1">
      <c r="I222" s="92"/>
    </row>
    <row r="223" spans="9:9" s="94" customFormat="1">
      <c r="I223" s="92"/>
    </row>
    <row r="224" spans="9:9" s="94" customFormat="1">
      <c r="I224" s="92"/>
    </row>
    <row r="225" spans="9:9" s="94" customFormat="1">
      <c r="I225" s="92"/>
    </row>
    <row r="226" spans="9:9" s="94" customFormat="1">
      <c r="I226" s="92"/>
    </row>
    <row r="227" spans="9:9" s="94" customFormat="1">
      <c r="I227" s="92"/>
    </row>
    <row r="228" spans="9:9" s="94" customFormat="1">
      <c r="I228" s="92"/>
    </row>
    <row r="229" spans="9:9" s="94" customFormat="1">
      <c r="I229" s="92"/>
    </row>
    <row r="230" spans="9:9" s="94" customFormat="1">
      <c r="I230" s="92"/>
    </row>
    <row r="231" spans="9:9" s="94" customFormat="1">
      <c r="I231" s="92"/>
    </row>
    <row r="232" spans="9:9" s="94" customFormat="1">
      <c r="I232" s="92"/>
    </row>
    <row r="233" spans="9:9" s="94" customFormat="1">
      <c r="I233" s="92"/>
    </row>
    <row r="234" spans="9:9" s="94" customFormat="1">
      <c r="I234" s="92"/>
    </row>
    <row r="235" spans="9:9" s="94" customFormat="1">
      <c r="I235" s="92"/>
    </row>
    <row r="236" spans="9:9" s="94" customFormat="1">
      <c r="I236" s="92"/>
    </row>
    <row r="237" spans="9:9" s="94" customFormat="1">
      <c r="I237" s="92"/>
    </row>
    <row r="238" spans="9:9" s="94" customFormat="1">
      <c r="I238" s="92"/>
    </row>
    <row r="239" spans="9:9" s="94" customFormat="1">
      <c r="I239" s="92"/>
    </row>
    <row r="240" spans="9:9" s="94" customFormat="1">
      <c r="I240" s="92"/>
    </row>
    <row r="241" spans="9:9" s="94" customFormat="1">
      <c r="I241" s="92"/>
    </row>
    <row r="242" spans="9:9" s="94" customFormat="1">
      <c r="I242" s="92"/>
    </row>
    <row r="243" spans="9:9" s="94" customFormat="1">
      <c r="I243" s="92"/>
    </row>
    <row r="244" spans="9:9" s="94" customFormat="1">
      <c r="I244" s="92"/>
    </row>
    <row r="245" spans="9:9" s="94" customFormat="1">
      <c r="I245" s="92"/>
    </row>
    <row r="246" spans="9:9" s="94" customFormat="1">
      <c r="I246" s="92"/>
    </row>
    <row r="247" spans="9:9" s="94" customFormat="1">
      <c r="I247" s="92"/>
    </row>
    <row r="248" spans="9:9" s="94" customFormat="1">
      <c r="I248" s="92"/>
    </row>
    <row r="249" spans="9:9" s="94" customFormat="1">
      <c r="I249" s="92"/>
    </row>
    <row r="250" spans="9:9" s="94" customFormat="1">
      <c r="I250" s="92"/>
    </row>
    <row r="251" spans="9:9" s="94" customFormat="1">
      <c r="I251" s="92"/>
    </row>
    <row r="252" spans="9:9" s="94" customFormat="1">
      <c r="I252" s="92"/>
    </row>
    <row r="253" spans="9:9" s="94" customFormat="1">
      <c r="I253" s="92"/>
    </row>
    <row r="254" spans="9:9" s="94" customFormat="1">
      <c r="I254" s="92"/>
    </row>
    <row r="255" spans="9:9" s="94" customFormat="1">
      <c r="I255" s="92"/>
    </row>
    <row r="256" spans="9:9" s="94" customFormat="1">
      <c r="I256" s="92"/>
    </row>
    <row r="257" spans="9:9" s="94" customFormat="1">
      <c r="I257" s="92"/>
    </row>
    <row r="258" spans="9:9" s="94" customFormat="1">
      <c r="I258" s="92"/>
    </row>
    <row r="259" spans="9:9" s="94" customFormat="1">
      <c r="I259" s="92"/>
    </row>
    <row r="260" spans="9:9" s="94" customFormat="1">
      <c r="I260" s="92"/>
    </row>
    <row r="261" spans="9:9" s="94" customFormat="1">
      <c r="I261" s="92"/>
    </row>
    <row r="262" spans="9:9" s="94" customFormat="1">
      <c r="I262" s="92"/>
    </row>
    <row r="263" spans="9:9" s="94" customFormat="1">
      <c r="I263" s="92"/>
    </row>
    <row r="264" spans="9:9" s="94" customFormat="1">
      <c r="I264" s="92"/>
    </row>
    <row r="265" spans="9:9" s="94" customFormat="1">
      <c r="I265" s="92"/>
    </row>
    <row r="266" spans="9:9" s="94" customFormat="1">
      <c r="I266" s="92"/>
    </row>
    <row r="267" spans="9:9" s="94" customFormat="1">
      <c r="I267" s="92"/>
    </row>
    <row r="268" spans="9:9" s="94" customFormat="1">
      <c r="I268" s="92"/>
    </row>
    <row r="269" spans="9:9" s="94" customFormat="1">
      <c r="I269" s="92"/>
    </row>
    <row r="270" spans="9:9" s="94" customFormat="1">
      <c r="I270" s="92"/>
    </row>
    <row r="271" spans="9:9" s="94" customFormat="1">
      <c r="I271" s="92"/>
    </row>
    <row r="272" spans="9:9" s="94" customFormat="1">
      <c r="I272" s="92"/>
    </row>
    <row r="273" spans="9:9" s="94" customFormat="1">
      <c r="I273" s="92"/>
    </row>
    <row r="274" spans="9:9" s="94" customFormat="1">
      <c r="I274" s="92"/>
    </row>
    <row r="275" spans="9:9" s="94" customFormat="1">
      <c r="I275" s="92"/>
    </row>
    <row r="276" spans="9:9" s="94" customFormat="1">
      <c r="I276" s="92"/>
    </row>
    <row r="277" spans="9:9" s="94" customFormat="1">
      <c r="I277" s="92"/>
    </row>
    <row r="278" spans="9:9" s="94" customFormat="1">
      <c r="I278" s="92"/>
    </row>
    <row r="279" spans="9:9" s="94" customFormat="1">
      <c r="I279" s="92"/>
    </row>
    <row r="280" spans="9:9" s="94" customFormat="1">
      <c r="I280" s="92"/>
    </row>
    <row r="281" spans="9:9" s="94" customFormat="1">
      <c r="I281" s="92"/>
    </row>
    <row r="282" spans="9:9" s="94" customFormat="1">
      <c r="I282" s="92"/>
    </row>
    <row r="283" spans="9:9" s="94" customFormat="1">
      <c r="I283" s="92"/>
    </row>
    <row r="284" spans="9:9" s="94" customFormat="1">
      <c r="I284" s="92"/>
    </row>
    <row r="285" spans="9:9" s="94" customFormat="1">
      <c r="I285" s="92"/>
    </row>
    <row r="286" spans="9:9" s="94" customFormat="1">
      <c r="I286" s="92"/>
    </row>
    <row r="287" spans="9:9" s="94" customFormat="1">
      <c r="I287" s="92"/>
    </row>
    <row r="288" spans="9:9" s="94" customFormat="1">
      <c r="I288" s="92"/>
    </row>
    <row r="289" spans="9:9" s="94" customFormat="1">
      <c r="I289" s="92"/>
    </row>
    <row r="290" spans="9:9" s="94" customFormat="1">
      <c r="I290" s="92"/>
    </row>
    <row r="291" spans="9:9" s="94" customFormat="1">
      <c r="I291" s="92"/>
    </row>
    <row r="292" spans="9:9" s="94" customFormat="1">
      <c r="I292" s="92"/>
    </row>
    <row r="293" spans="9:9" s="94" customFormat="1">
      <c r="I293" s="92"/>
    </row>
    <row r="294" spans="9:9" s="94" customFormat="1">
      <c r="I294" s="92"/>
    </row>
    <row r="295" spans="9:9" s="94" customFormat="1">
      <c r="I295" s="92"/>
    </row>
    <row r="296" spans="9:9" s="94" customFormat="1">
      <c r="I296" s="92"/>
    </row>
    <row r="297" spans="9:9" s="94" customFormat="1">
      <c r="I297" s="92"/>
    </row>
    <row r="298" spans="9:9" s="94" customFormat="1">
      <c r="I298" s="92"/>
    </row>
    <row r="299" spans="9:9" s="94" customFormat="1">
      <c r="I299" s="92"/>
    </row>
    <row r="300" spans="9:9" s="94" customFormat="1">
      <c r="I300" s="92"/>
    </row>
    <row r="301" spans="9:9" s="94" customFormat="1">
      <c r="I301" s="92"/>
    </row>
    <row r="302" spans="9:9" s="94" customFormat="1">
      <c r="I302" s="92"/>
    </row>
    <row r="303" spans="9:9" s="94" customFormat="1">
      <c r="I303" s="92"/>
    </row>
    <row r="304" spans="9:9" s="94" customFormat="1">
      <c r="I304" s="92"/>
    </row>
    <row r="305" spans="9:9" s="94" customFormat="1">
      <c r="I305" s="92"/>
    </row>
    <row r="306" spans="9:9" s="94" customFormat="1">
      <c r="I306" s="92"/>
    </row>
    <row r="307" spans="9:9" s="94" customFormat="1">
      <c r="I307" s="92"/>
    </row>
    <row r="308" spans="9:9" s="94" customFormat="1">
      <c r="I308" s="92"/>
    </row>
    <row r="309" spans="9:9" s="94" customFormat="1">
      <c r="I309" s="92"/>
    </row>
    <row r="310" spans="9:9" s="94" customFormat="1">
      <c r="I310" s="92"/>
    </row>
    <row r="311" spans="9:9" s="94" customFormat="1">
      <c r="I311" s="92"/>
    </row>
    <row r="312" spans="9:9" s="94" customFormat="1">
      <c r="I312" s="92"/>
    </row>
    <row r="313" spans="9:9" s="94" customFormat="1">
      <c r="I313" s="92"/>
    </row>
    <row r="314" spans="9:9" s="94" customFormat="1">
      <c r="I314" s="92"/>
    </row>
    <row r="315" spans="9:9" s="94" customFormat="1">
      <c r="I315" s="92"/>
    </row>
    <row r="316" spans="9:9" s="94" customFormat="1">
      <c r="I316" s="92"/>
    </row>
    <row r="317" spans="9:9" s="94" customFormat="1">
      <c r="I317" s="92"/>
    </row>
    <row r="318" spans="9:9" s="94" customFormat="1">
      <c r="I318" s="92"/>
    </row>
    <row r="319" spans="9:9" s="94" customFormat="1">
      <c r="I319" s="92"/>
    </row>
    <row r="320" spans="9:9" s="94" customFormat="1">
      <c r="I320" s="92"/>
    </row>
    <row r="321" spans="9:9" s="94" customFormat="1">
      <c r="I321" s="92"/>
    </row>
    <row r="322" spans="9:9" s="94" customFormat="1">
      <c r="I322" s="92"/>
    </row>
    <row r="323" spans="9:9" s="94" customFormat="1">
      <c r="I323" s="92"/>
    </row>
    <row r="324" spans="9:9" s="94" customFormat="1">
      <c r="I324" s="92"/>
    </row>
    <row r="325" spans="9:9" s="94" customFormat="1">
      <c r="I325" s="92"/>
    </row>
    <row r="326" spans="9:9" s="94" customFormat="1">
      <c r="I326" s="92"/>
    </row>
    <row r="327" spans="9:9" s="94" customFormat="1">
      <c r="I327" s="92"/>
    </row>
    <row r="328" spans="9:9" s="94" customFormat="1">
      <c r="I328" s="92"/>
    </row>
    <row r="329" spans="9:9" s="94" customFormat="1">
      <c r="I329" s="92"/>
    </row>
    <row r="330" spans="9:9" s="94" customFormat="1">
      <c r="I330" s="92"/>
    </row>
    <row r="331" spans="9:9" s="94" customFormat="1">
      <c r="I331" s="92"/>
    </row>
    <row r="332" spans="9:9" s="94" customFormat="1">
      <c r="I332" s="92"/>
    </row>
    <row r="333" spans="9:9" s="94" customFormat="1">
      <c r="I333" s="92"/>
    </row>
    <row r="334" spans="9:9" s="94" customFormat="1">
      <c r="I334" s="92"/>
    </row>
    <row r="335" spans="9:9" s="94" customFormat="1">
      <c r="I335" s="92"/>
    </row>
    <row r="336" spans="9:9" s="94" customFormat="1">
      <c r="I336" s="92"/>
    </row>
    <row r="337" spans="9:9" s="94" customFormat="1">
      <c r="I337" s="92"/>
    </row>
    <row r="338" spans="9:9" s="94" customFormat="1">
      <c r="I338" s="92"/>
    </row>
    <row r="339" spans="9:9" s="94" customFormat="1">
      <c r="I339" s="92"/>
    </row>
    <row r="340" spans="9:9" s="94" customFormat="1">
      <c r="I340" s="92"/>
    </row>
    <row r="341" spans="9:9" s="94" customFormat="1">
      <c r="I341" s="92"/>
    </row>
    <row r="342" spans="9:9" s="94" customFormat="1">
      <c r="I342" s="92"/>
    </row>
    <row r="343" spans="9:9" s="94" customFormat="1">
      <c r="I343" s="92"/>
    </row>
    <row r="344" spans="9:9" s="94" customFormat="1">
      <c r="I344" s="92"/>
    </row>
    <row r="345" spans="9:9" s="94" customFormat="1">
      <c r="I345" s="92"/>
    </row>
    <row r="346" spans="9:9" s="94" customFormat="1">
      <c r="I346" s="92"/>
    </row>
    <row r="347" spans="9:9" s="94" customFormat="1">
      <c r="I347" s="92"/>
    </row>
    <row r="348" spans="9:9" s="94" customFormat="1">
      <c r="I348" s="92"/>
    </row>
    <row r="349" spans="9:9" s="94" customFormat="1">
      <c r="I349" s="92"/>
    </row>
    <row r="350" spans="9:9" s="94" customFormat="1">
      <c r="I350" s="92"/>
    </row>
    <row r="351" spans="9:9" s="94" customFormat="1">
      <c r="I351" s="92"/>
    </row>
    <row r="352" spans="9:9" s="94" customFormat="1">
      <c r="I352" s="92"/>
    </row>
    <row r="353" spans="9:9" s="94" customFormat="1">
      <c r="I353" s="92"/>
    </row>
    <row r="354" spans="9:9" s="94" customFormat="1">
      <c r="I354" s="92"/>
    </row>
    <row r="355" spans="9:9" s="94" customFormat="1">
      <c r="I355" s="92"/>
    </row>
    <row r="356" spans="9:9" s="94" customFormat="1">
      <c r="I356" s="92"/>
    </row>
    <row r="357" spans="9:9" s="94" customFormat="1">
      <c r="I357" s="92"/>
    </row>
    <row r="358" spans="9:9" s="94" customFormat="1">
      <c r="I358" s="92"/>
    </row>
    <row r="359" spans="9:9" s="94" customFormat="1">
      <c r="I359" s="92"/>
    </row>
    <row r="360" spans="9:9" s="94" customFormat="1">
      <c r="I360" s="92"/>
    </row>
    <row r="361" spans="9:9" s="94" customFormat="1">
      <c r="I361" s="92"/>
    </row>
    <row r="362" spans="9:9" s="94" customFormat="1">
      <c r="I362" s="92"/>
    </row>
    <row r="363" spans="9:9" s="94" customFormat="1">
      <c r="I363" s="92"/>
    </row>
    <row r="364" spans="9:9" s="94" customFormat="1">
      <c r="I364" s="92"/>
    </row>
    <row r="365" spans="9:9" s="94" customFormat="1">
      <c r="I365" s="92"/>
    </row>
    <row r="366" spans="9:9" s="94" customFormat="1">
      <c r="I366" s="92"/>
    </row>
    <row r="367" spans="9:9" s="94" customFormat="1">
      <c r="I367" s="92"/>
    </row>
    <row r="368" spans="9:9" s="94" customFormat="1">
      <c r="I368" s="92"/>
    </row>
    <row r="369" spans="9:9" s="94" customFormat="1">
      <c r="I369" s="92"/>
    </row>
    <row r="370" spans="9:9" s="94" customFormat="1">
      <c r="I370" s="92"/>
    </row>
    <row r="371" spans="9:9" s="94" customFormat="1">
      <c r="I371" s="92"/>
    </row>
    <row r="372" spans="9:9" s="94" customFormat="1">
      <c r="I372" s="92"/>
    </row>
    <row r="373" spans="9:9" s="94" customFormat="1">
      <c r="I373" s="92"/>
    </row>
    <row r="374" spans="9:9" s="94" customFormat="1">
      <c r="I374" s="92"/>
    </row>
    <row r="375" spans="9:9" s="94" customFormat="1">
      <c r="I375" s="92"/>
    </row>
    <row r="376" spans="9:9" s="94" customFormat="1">
      <c r="I376" s="92"/>
    </row>
    <row r="377" spans="9:9" s="94" customFormat="1">
      <c r="I377" s="92"/>
    </row>
    <row r="378" spans="9:9" s="94" customFormat="1">
      <c r="I378" s="92"/>
    </row>
    <row r="379" spans="9:9" s="94" customFormat="1">
      <c r="I379" s="92"/>
    </row>
    <row r="380" spans="9:9" s="94" customFormat="1">
      <c r="I380" s="92"/>
    </row>
    <row r="381" spans="9:9" s="94" customFormat="1">
      <c r="I381" s="92"/>
    </row>
    <row r="382" spans="9:9" s="94" customFormat="1">
      <c r="I382" s="92"/>
    </row>
    <row r="383" spans="9:9" s="94" customFormat="1">
      <c r="I383" s="92"/>
    </row>
    <row r="384" spans="9:9" s="94" customFormat="1">
      <c r="I384" s="92"/>
    </row>
    <row r="385" spans="9:9" s="94" customFormat="1">
      <c r="I385" s="92"/>
    </row>
    <row r="386" spans="9:9" s="94" customFormat="1">
      <c r="I386" s="92"/>
    </row>
    <row r="387" spans="9:9" s="94" customFormat="1">
      <c r="I387" s="92"/>
    </row>
    <row r="388" spans="9:9" s="94" customFormat="1">
      <c r="I388" s="92"/>
    </row>
    <row r="389" spans="9:9" s="94" customFormat="1">
      <c r="I389" s="92"/>
    </row>
    <row r="390" spans="9:9" s="94" customFormat="1">
      <c r="I390" s="92"/>
    </row>
    <row r="391" spans="9:9" s="94" customFormat="1">
      <c r="I391" s="92"/>
    </row>
    <row r="392" spans="9:9" s="94" customFormat="1">
      <c r="I392" s="92"/>
    </row>
    <row r="393" spans="9:9" s="94" customFormat="1">
      <c r="I393" s="92"/>
    </row>
    <row r="394" spans="9:9" s="94" customFormat="1">
      <c r="I394" s="92"/>
    </row>
    <row r="395" spans="9:9" s="94" customFormat="1">
      <c r="I395" s="92"/>
    </row>
    <row r="396" spans="9:9" s="94" customFormat="1">
      <c r="I396" s="92"/>
    </row>
    <row r="397" spans="9:9" s="94" customFormat="1">
      <c r="I397" s="92"/>
    </row>
    <row r="398" spans="9:9" s="94" customFormat="1">
      <c r="I398" s="92"/>
    </row>
    <row r="399" spans="9:9" s="94" customFormat="1">
      <c r="I399" s="92"/>
    </row>
    <row r="400" spans="9:9" s="94" customFormat="1">
      <c r="I400" s="92"/>
    </row>
    <row r="401" spans="9:9" s="94" customFormat="1">
      <c r="I401" s="92"/>
    </row>
    <row r="402" spans="9:9" s="94" customFormat="1">
      <c r="I402" s="92"/>
    </row>
    <row r="403" spans="9:9" s="94" customFormat="1">
      <c r="I403" s="92"/>
    </row>
    <row r="404" spans="9:9" s="94" customFormat="1">
      <c r="I404" s="92"/>
    </row>
    <row r="405" spans="9:9" s="94" customFormat="1">
      <c r="I405" s="92"/>
    </row>
    <row r="406" spans="9:9" s="94" customFormat="1">
      <c r="I406" s="92"/>
    </row>
    <row r="407" spans="9:9" s="94" customFormat="1">
      <c r="I407" s="92"/>
    </row>
    <row r="408" spans="9:9" s="94" customFormat="1">
      <c r="I408" s="92"/>
    </row>
    <row r="409" spans="9:9" s="94" customFormat="1">
      <c r="I409" s="92"/>
    </row>
    <row r="410" spans="9:9" s="94" customFormat="1">
      <c r="I410" s="92"/>
    </row>
    <row r="411" spans="9:9" s="94" customFormat="1">
      <c r="I411" s="92"/>
    </row>
    <row r="412" spans="9:9" s="94" customFormat="1">
      <c r="I412" s="92"/>
    </row>
    <row r="413" spans="9:9" s="94" customFormat="1">
      <c r="I413" s="92"/>
    </row>
    <row r="414" spans="9:9" s="94" customFormat="1">
      <c r="I414" s="92"/>
    </row>
    <row r="415" spans="9:9" s="94" customFormat="1">
      <c r="I415" s="92"/>
    </row>
    <row r="416" spans="9:9" s="94" customFormat="1">
      <c r="I416" s="92"/>
    </row>
    <row r="417" spans="9:9" s="94" customFormat="1">
      <c r="I417" s="92"/>
    </row>
    <row r="418" spans="9:9" s="94" customFormat="1">
      <c r="I418" s="92"/>
    </row>
    <row r="419" spans="9:9" s="94" customFormat="1">
      <c r="I419" s="92"/>
    </row>
    <row r="420" spans="9:9" s="94" customFormat="1">
      <c r="I420" s="92"/>
    </row>
    <row r="421" spans="9:9" s="94" customFormat="1">
      <c r="I421" s="92"/>
    </row>
    <row r="422" spans="9:9" s="94" customFormat="1">
      <c r="I422" s="92"/>
    </row>
    <row r="423" spans="9:9" s="94" customFormat="1">
      <c r="I423" s="92"/>
    </row>
    <row r="424" spans="9:9" s="94" customFormat="1">
      <c r="I424" s="92"/>
    </row>
    <row r="425" spans="9:9" s="94" customFormat="1">
      <c r="I425" s="92"/>
    </row>
    <row r="426" spans="9:9" s="94" customFormat="1">
      <c r="I426" s="92"/>
    </row>
    <row r="427" spans="9:9" s="94" customFormat="1">
      <c r="I427" s="92"/>
    </row>
    <row r="428" spans="9:9" s="94" customFormat="1">
      <c r="I428" s="92"/>
    </row>
    <row r="429" spans="9:9" s="94" customFormat="1">
      <c r="I429" s="92"/>
    </row>
    <row r="430" spans="9:9" s="94" customFormat="1">
      <c r="I430" s="92"/>
    </row>
    <row r="431" spans="9:9" s="94" customFormat="1">
      <c r="I431" s="92"/>
    </row>
    <row r="432" spans="9:9" s="94" customFormat="1">
      <c r="I432" s="92"/>
    </row>
    <row r="433" spans="9:9" s="94" customFormat="1">
      <c r="I433" s="92"/>
    </row>
    <row r="434" spans="9:9" s="94" customFormat="1">
      <c r="I434" s="92"/>
    </row>
    <row r="435" spans="9:9" s="94" customFormat="1">
      <c r="I435" s="92"/>
    </row>
    <row r="436" spans="9:9" s="94" customFormat="1">
      <c r="I436" s="92"/>
    </row>
    <row r="437" spans="9:9" s="94" customFormat="1">
      <c r="I437" s="92"/>
    </row>
    <row r="438" spans="9:9" s="94" customFormat="1">
      <c r="I438" s="92"/>
    </row>
    <row r="439" spans="9:9" s="94" customFormat="1">
      <c r="I439" s="92"/>
    </row>
    <row r="440" spans="9:9" s="94" customFormat="1">
      <c r="I440" s="92"/>
    </row>
    <row r="441" spans="9:9" s="94" customFormat="1">
      <c r="I441" s="92"/>
    </row>
    <row r="442" spans="9:9" s="94" customFormat="1">
      <c r="I442" s="92"/>
    </row>
    <row r="443" spans="9:9" s="94" customFormat="1">
      <c r="I443" s="92"/>
    </row>
    <row r="444" spans="9:9" s="94" customFormat="1">
      <c r="I444" s="92"/>
    </row>
    <row r="445" spans="9:9" s="94" customFormat="1">
      <c r="I445" s="92"/>
    </row>
    <row r="446" spans="9:9" s="94" customFormat="1">
      <c r="I446" s="92"/>
    </row>
    <row r="447" spans="9:9" s="94" customFormat="1">
      <c r="I447" s="92"/>
    </row>
    <row r="448" spans="9:9" s="94" customFormat="1">
      <c r="I448" s="92"/>
    </row>
    <row r="449" spans="9:9" s="94" customFormat="1">
      <c r="I449" s="92"/>
    </row>
    <row r="450" spans="9:9" s="94" customFormat="1">
      <c r="I450" s="92"/>
    </row>
    <row r="451" spans="9:9" s="94" customFormat="1">
      <c r="I451" s="92"/>
    </row>
    <row r="452" spans="9:9" s="94" customFormat="1">
      <c r="I452" s="92"/>
    </row>
    <row r="453" spans="9:9" s="94" customFormat="1">
      <c r="I453" s="92"/>
    </row>
    <row r="454" spans="9:9" s="94" customFormat="1">
      <c r="I454" s="92"/>
    </row>
    <row r="455" spans="9:9" s="94" customFormat="1">
      <c r="I455" s="92"/>
    </row>
    <row r="456" spans="9:9" s="94" customFormat="1">
      <c r="I456" s="92"/>
    </row>
    <row r="457" spans="9:9" s="94" customFormat="1">
      <c r="I457" s="92"/>
    </row>
    <row r="458" spans="9:9" s="94" customFormat="1">
      <c r="I458" s="92"/>
    </row>
    <row r="459" spans="9:9" s="94" customFormat="1">
      <c r="I459" s="92"/>
    </row>
    <row r="460" spans="9:9" s="94" customFormat="1">
      <c r="I460" s="92"/>
    </row>
    <row r="461" spans="9:9" s="94" customFormat="1">
      <c r="I461" s="92"/>
    </row>
    <row r="462" spans="9:9" s="94" customFormat="1">
      <c r="I462" s="92"/>
    </row>
    <row r="463" spans="9:9" s="94" customFormat="1">
      <c r="I463" s="92"/>
    </row>
    <row r="464" spans="9:9" s="94" customFormat="1">
      <c r="I464" s="92"/>
    </row>
    <row r="465" spans="9:9" s="94" customFormat="1">
      <c r="I465" s="92"/>
    </row>
    <row r="466" spans="9:9" s="94" customFormat="1">
      <c r="I466" s="92"/>
    </row>
    <row r="467" spans="9:9" s="94" customFormat="1">
      <c r="I467" s="92"/>
    </row>
    <row r="468" spans="9:9" s="94" customFormat="1">
      <c r="I468" s="92"/>
    </row>
    <row r="469" spans="9:9" s="94" customFormat="1">
      <c r="I469" s="92"/>
    </row>
    <row r="470" spans="9:9" s="94" customFormat="1">
      <c r="I470" s="92"/>
    </row>
    <row r="471" spans="9:9" s="94" customFormat="1">
      <c r="I471" s="92"/>
    </row>
    <row r="472" spans="9:9" s="94" customFormat="1">
      <c r="I472" s="92"/>
    </row>
    <row r="473" spans="9:9" s="94" customFormat="1">
      <c r="I473" s="92"/>
    </row>
    <row r="474" spans="9:9" s="94" customFormat="1">
      <c r="I474" s="92"/>
    </row>
    <row r="475" spans="9:9" s="94" customFormat="1">
      <c r="I475" s="92"/>
    </row>
    <row r="476" spans="9:9" s="94" customFormat="1">
      <c r="I476" s="92"/>
    </row>
    <row r="477" spans="9:9" s="94" customFormat="1">
      <c r="I477" s="92"/>
    </row>
    <row r="478" spans="9:9" s="94" customFormat="1">
      <c r="I478" s="92"/>
    </row>
    <row r="479" spans="9:9" s="94" customFormat="1">
      <c r="I479" s="92"/>
    </row>
    <row r="480" spans="9:9" s="94" customFormat="1">
      <c r="I480" s="92"/>
    </row>
    <row r="481" spans="9:9" s="94" customFormat="1">
      <c r="I481" s="92"/>
    </row>
    <row r="482" spans="9:9" s="94" customFormat="1">
      <c r="I482" s="92"/>
    </row>
    <row r="483" spans="9:9" s="94" customFormat="1">
      <c r="I483" s="92"/>
    </row>
    <row r="484" spans="9:9" s="94" customFormat="1">
      <c r="I484" s="92"/>
    </row>
    <row r="485" spans="9:9" s="94" customFormat="1">
      <c r="I485" s="92"/>
    </row>
    <row r="486" spans="9:9" s="94" customFormat="1">
      <c r="I486" s="92"/>
    </row>
    <row r="487" spans="9:9" s="94" customFormat="1">
      <c r="I487" s="92"/>
    </row>
    <row r="488" spans="9:9" s="94" customFormat="1">
      <c r="I488" s="92"/>
    </row>
    <row r="489" spans="9:9" s="94" customFormat="1">
      <c r="I489" s="92"/>
    </row>
    <row r="490" spans="9:9" s="94" customFormat="1">
      <c r="I490" s="92"/>
    </row>
    <row r="491" spans="9:9" s="94" customFormat="1">
      <c r="I491" s="92"/>
    </row>
    <row r="492" spans="9:9" s="94" customFormat="1">
      <c r="I492" s="92"/>
    </row>
    <row r="493" spans="9:9" s="94" customFormat="1">
      <c r="I493" s="92"/>
    </row>
    <row r="494" spans="9:9" s="94" customFormat="1">
      <c r="I494" s="92"/>
    </row>
    <row r="495" spans="9:9" s="94" customFormat="1">
      <c r="I495" s="92"/>
    </row>
    <row r="496" spans="9:9" s="94" customFormat="1">
      <c r="I496" s="92"/>
    </row>
    <row r="497" spans="9:9" s="94" customFormat="1">
      <c r="I497" s="92"/>
    </row>
    <row r="498" spans="9:9" s="94" customFormat="1">
      <c r="I498" s="92"/>
    </row>
    <row r="499" spans="9:9" s="94" customFormat="1">
      <c r="I499" s="92"/>
    </row>
    <row r="500" spans="9:9" s="94" customFormat="1">
      <c r="I500" s="92"/>
    </row>
    <row r="501" spans="9:9" s="94" customFormat="1">
      <c r="I501" s="92"/>
    </row>
    <row r="502" spans="9:9" s="94" customFormat="1">
      <c r="I502" s="92"/>
    </row>
    <row r="503" spans="9:9" s="94" customFormat="1">
      <c r="I503" s="92"/>
    </row>
    <row r="504" spans="9:9" s="94" customFormat="1">
      <c r="I504" s="92"/>
    </row>
    <row r="505" spans="9:9" s="94" customFormat="1">
      <c r="I505" s="92"/>
    </row>
    <row r="506" spans="9:9" s="94" customFormat="1">
      <c r="I506" s="92"/>
    </row>
    <row r="507" spans="9:9" s="94" customFormat="1">
      <c r="I507" s="92"/>
    </row>
    <row r="508" spans="9:9" s="94" customFormat="1">
      <c r="I508" s="92"/>
    </row>
    <row r="509" spans="9:9" s="94" customFormat="1">
      <c r="I509" s="92"/>
    </row>
    <row r="510" spans="9:9" s="94" customFormat="1">
      <c r="I510" s="92"/>
    </row>
    <row r="511" spans="9:9" s="94" customFormat="1">
      <c r="I511" s="92"/>
    </row>
    <row r="512" spans="9:9" s="94" customFormat="1">
      <c r="I512" s="92"/>
    </row>
    <row r="513" spans="9:9" s="94" customFormat="1">
      <c r="I513" s="92"/>
    </row>
    <row r="514" spans="9:9" s="94" customFormat="1">
      <c r="I514" s="92"/>
    </row>
    <row r="515" spans="9:9" s="94" customFormat="1">
      <c r="I515" s="92"/>
    </row>
    <row r="516" spans="9:9" s="94" customFormat="1">
      <c r="I516" s="92"/>
    </row>
    <row r="517" spans="9:9" s="94" customFormat="1">
      <c r="I517" s="92"/>
    </row>
    <row r="518" spans="9:9" s="94" customFormat="1">
      <c r="I518" s="92"/>
    </row>
    <row r="519" spans="9:9" s="94" customFormat="1">
      <c r="I519" s="92"/>
    </row>
    <row r="520" spans="9:9" s="94" customFormat="1">
      <c r="I520" s="92"/>
    </row>
    <row r="521" spans="9:9" s="94" customFormat="1">
      <c r="I521" s="92"/>
    </row>
    <row r="522" spans="9:9" s="94" customFormat="1">
      <c r="I522" s="92"/>
    </row>
    <row r="523" spans="9:9" s="94" customFormat="1">
      <c r="I523" s="92"/>
    </row>
    <row r="524" spans="9:9" s="94" customFormat="1">
      <c r="I524" s="92"/>
    </row>
    <row r="525" spans="9:9" s="94" customFormat="1">
      <c r="I525" s="92"/>
    </row>
    <row r="526" spans="9:9" s="94" customFormat="1">
      <c r="I526" s="92"/>
    </row>
    <row r="527" spans="9:9" s="94" customFormat="1">
      <c r="I527" s="92"/>
    </row>
    <row r="528" spans="9:9" s="94" customFormat="1">
      <c r="I528" s="92"/>
    </row>
    <row r="529" spans="9:9" s="94" customFormat="1">
      <c r="I529" s="92"/>
    </row>
    <row r="530" spans="9:9" s="94" customFormat="1">
      <c r="I530" s="92"/>
    </row>
    <row r="531" spans="9:9" s="94" customFormat="1">
      <c r="I531" s="92"/>
    </row>
    <row r="532" spans="9:9" s="94" customFormat="1">
      <c r="I532" s="92"/>
    </row>
    <row r="533" spans="9:9" s="94" customFormat="1">
      <c r="I533" s="92"/>
    </row>
    <row r="534" spans="9:9" s="94" customFormat="1">
      <c r="I534" s="92"/>
    </row>
    <row r="535" spans="9:9" s="94" customFormat="1">
      <c r="I535" s="92"/>
    </row>
    <row r="536" spans="9:9" s="94" customFormat="1">
      <c r="I536" s="92"/>
    </row>
    <row r="537" spans="9:9" s="94" customFormat="1">
      <c r="I537" s="92"/>
    </row>
    <row r="538" spans="9:9" s="94" customFormat="1">
      <c r="I538" s="92"/>
    </row>
    <row r="539" spans="9:9" s="94" customFormat="1">
      <c r="I539" s="92"/>
    </row>
    <row r="540" spans="9:9" s="94" customFormat="1">
      <c r="I540" s="92"/>
    </row>
    <row r="541" spans="9:9" s="94" customFormat="1">
      <c r="I541" s="92"/>
    </row>
    <row r="542" spans="9:9" s="94" customFormat="1">
      <c r="I542" s="92"/>
    </row>
    <row r="543" spans="9:9" s="94" customFormat="1">
      <c r="I543" s="92"/>
    </row>
    <row r="544" spans="9:9" s="94" customFormat="1">
      <c r="I544" s="92"/>
    </row>
    <row r="545" spans="9:9" s="94" customFormat="1">
      <c r="I545" s="92"/>
    </row>
    <row r="546" spans="9:9" s="94" customFormat="1">
      <c r="I546" s="92"/>
    </row>
    <row r="547" spans="9:9" s="94" customFormat="1">
      <c r="I547" s="92"/>
    </row>
    <row r="548" spans="9:9" s="94" customFormat="1">
      <c r="I548" s="92"/>
    </row>
    <row r="549" spans="9:9" s="94" customFormat="1">
      <c r="I549" s="92"/>
    </row>
    <row r="550" spans="9:9" s="94" customFormat="1">
      <c r="I550" s="92"/>
    </row>
    <row r="551" spans="9:9" s="94" customFormat="1">
      <c r="I551" s="92"/>
    </row>
    <row r="552" spans="9:9" s="94" customFormat="1">
      <c r="I552" s="92"/>
    </row>
    <row r="553" spans="9:9" s="94" customFormat="1">
      <c r="I553" s="92"/>
    </row>
    <row r="554" spans="9:9" s="94" customFormat="1">
      <c r="I554" s="92"/>
    </row>
    <row r="555" spans="9:9" s="94" customFormat="1">
      <c r="I555" s="92"/>
    </row>
    <row r="556" spans="9:9" s="94" customFormat="1">
      <c r="I556" s="92"/>
    </row>
    <row r="557" spans="9:9" s="94" customFormat="1">
      <c r="I557" s="92"/>
    </row>
    <row r="558" spans="9:9" s="94" customFormat="1">
      <c r="I558" s="92"/>
    </row>
    <row r="559" spans="9:9" s="94" customFormat="1">
      <c r="I559" s="92"/>
    </row>
    <row r="560" spans="9:9" s="94" customFormat="1">
      <c r="I560" s="92"/>
    </row>
    <row r="561" spans="9:9" s="94" customFormat="1">
      <c r="I561" s="92"/>
    </row>
    <row r="562" spans="9:9" s="94" customFormat="1">
      <c r="I562" s="92"/>
    </row>
    <row r="563" spans="9:9" s="94" customFormat="1">
      <c r="I563" s="92"/>
    </row>
    <row r="564" spans="9:9" s="94" customFormat="1">
      <c r="I564" s="92"/>
    </row>
    <row r="565" spans="9:9" s="94" customFormat="1">
      <c r="I565" s="92"/>
    </row>
    <row r="566" spans="9:9" s="94" customFormat="1">
      <c r="I566" s="92"/>
    </row>
    <row r="567" spans="9:9" s="94" customFormat="1">
      <c r="I567" s="92"/>
    </row>
    <row r="568" spans="9:9" s="94" customFormat="1">
      <c r="I568" s="92"/>
    </row>
    <row r="569" spans="9:9" s="94" customFormat="1">
      <c r="I569" s="92"/>
    </row>
    <row r="570" spans="9:9" s="94" customFormat="1">
      <c r="I570" s="92"/>
    </row>
    <row r="571" spans="9:9" s="94" customFormat="1">
      <c r="I571" s="92"/>
    </row>
    <row r="572" spans="9:9" s="94" customFormat="1">
      <c r="I572" s="92"/>
    </row>
    <row r="573" spans="9:9" s="94" customFormat="1">
      <c r="I573" s="92"/>
    </row>
    <row r="574" spans="9:9" s="94" customFormat="1">
      <c r="I574" s="92"/>
    </row>
    <row r="575" spans="9:9" s="94" customFormat="1">
      <c r="I575" s="92"/>
    </row>
    <row r="576" spans="9:9" s="94" customFormat="1">
      <c r="I576" s="92"/>
    </row>
    <row r="577" spans="9:9" s="94" customFormat="1">
      <c r="I577" s="92"/>
    </row>
    <row r="578" spans="9:9" s="94" customFormat="1">
      <c r="I578" s="92"/>
    </row>
    <row r="579" spans="9:9" s="94" customFormat="1">
      <c r="I579" s="92"/>
    </row>
    <row r="580" spans="9:9" s="94" customFormat="1">
      <c r="I580" s="92"/>
    </row>
    <row r="581" spans="9:9" s="94" customFormat="1">
      <c r="I581" s="92"/>
    </row>
    <row r="582" spans="9:9" s="94" customFormat="1">
      <c r="I582" s="92"/>
    </row>
    <row r="583" spans="9:9" s="94" customFormat="1">
      <c r="I583" s="92"/>
    </row>
    <row r="584" spans="9:9" s="94" customFormat="1">
      <c r="I584" s="92"/>
    </row>
    <row r="585" spans="9:9" s="94" customFormat="1">
      <c r="I585" s="92"/>
    </row>
    <row r="586" spans="9:9" s="94" customFormat="1">
      <c r="I586" s="92"/>
    </row>
    <row r="587" spans="9:9" s="94" customFormat="1">
      <c r="I587" s="92"/>
    </row>
    <row r="588" spans="9:9" s="94" customFormat="1">
      <c r="I588" s="92"/>
    </row>
    <row r="589" spans="9:9" s="94" customFormat="1">
      <c r="I589" s="92"/>
    </row>
    <row r="590" spans="9:9" s="94" customFormat="1">
      <c r="I590" s="92"/>
    </row>
    <row r="591" spans="9:9" s="94" customFormat="1">
      <c r="I591" s="92"/>
    </row>
    <row r="592" spans="9:9" s="94" customFormat="1">
      <c r="I592" s="92"/>
    </row>
    <row r="593" spans="9:9" s="94" customFormat="1">
      <c r="I593" s="92"/>
    </row>
    <row r="594" spans="9:9" s="94" customFormat="1">
      <c r="I594" s="92"/>
    </row>
    <row r="595" spans="9:9" s="94" customFormat="1">
      <c r="I595" s="92"/>
    </row>
    <row r="596" spans="9:9" s="94" customFormat="1">
      <c r="I596" s="92"/>
    </row>
    <row r="597" spans="9:9" s="94" customFormat="1">
      <c r="I597" s="92"/>
    </row>
    <row r="598" spans="9:9" s="94" customFormat="1">
      <c r="I598" s="92"/>
    </row>
    <row r="599" spans="9:9" s="94" customFormat="1">
      <c r="I599" s="92"/>
    </row>
    <row r="600" spans="9:9" s="94" customFormat="1">
      <c r="I600" s="92"/>
    </row>
    <row r="601" spans="9:9" s="94" customFormat="1">
      <c r="I601" s="92"/>
    </row>
    <row r="602" spans="9:9" s="94" customFormat="1">
      <c r="I602" s="92"/>
    </row>
    <row r="603" spans="9:9" s="94" customFormat="1">
      <c r="I603" s="92"/>
    </row>
    <row r="604" spans="9:9" s="94" customFormat="1">
      <c r="I604" s="92"/>
    </row>
    <row r="605" spans="9:9" s="94" customFormat="1">
      <c r="I605" s="92"/>
    </row>
    <row r="606" spans="9:9" s="94" customFormat="1">
      <c r="I606" s="92"/>
    </row>
    <row r="607" spans="9:9" s="94" customFormat="1">
      <c r="I607" s="92"/>
    </row>
    <row r="608" spans="9:9" s="94" customFormat="1">
      <c r="I608" s="92"/>
    </row>
    <row r="609" spans="9:9" s="94" customFormat="1">
      <c r="I609" s="92"/>
    </row>
    <row r="610" spans="9:9" s="94" customFormat="1">
      <c r="I610" s="92"/>
    </row>
    <row r="611" spans="9:9" s="94" customFormat="1">
      <c r="I611" s="92"/>
    </row>
    <row r="612" spans="9:9" s="94" customFormat="1">
      <c r="I612" s="92"/>
    </row>
    <row r="613" spans="9:9" s="94" customFormat="1">
      <c r="I613" s="92"/>
    </row>
    <row r="614" spans="9:9" s="94" customFormat="1">
      <c r="I614" s="92"/>
    </row>
    <row r="615" spans="9:9" s="94" customFormat="1">
      <c r="I615" s="92"/>
    </row>
    <row r="616" spans="9:9" s="94" customFormat="1">
      <c r="I616" s="92"/>
    </row>
    <row r="617" spans="9:9" s="94" customFormat="1">
      <c r="I617" s="92"/>
    </row>
    <row r="618" spans="9:9" s="94" customFormat="1">
      <c r="I618" s="92"/>
    </row>
    <row r="619" spans="9:9" s="94" customFormat="1">
      <c r="I619" s="92"/>
    </row>
    <row r="620" spans="9:9" s="94" customFormat="1">
      <c r="I620" s="92"/>
    </row>
    <row r="621" spans="9:9" s="94" customFormat="1">
      <c r="I621" s="92"/>
    </row>
    <row r="622" spans="9:9" s="94" customFormat="1">
      <c r="I622" s="92"/>
    </row>
    <row r="623" spans="9:9" s="94" customFormat="1">
      <c r="I623" s="92"/>
    </row>
    <row r="624" spans="9:9" s="94" customFormat="1">
      <c r="I624" s="92"/>
    </row>
    <row r="625" spans="9:9" s="94" customFormat="1">
      <c r="I625" s="92"/>
    </row>
    <row r="626" spans="9:9" s="94" customFormat="1">
      <c r="I626" s="92"/>
    </row>
    <row r="627" spans="9:9" s="94" customFormat="1">
      <c r="I627" s="92"/>
    </row>
    <row r="628" spans="9:9" s="94" customFormat="1">
      <c r="I628" s="92"/>
    </row>
    <row r="629" spans="9:9" s="94" customFormat="1">
      <c r="I629" s="92"/>
    </row>
    <row r="630" spans="9:9" s="94" customFormat="1">
      <c r="I630" s="92"/>
    </row>
    <row r="631" spans="9:9" s="94" customFormat="1">
      <c r="I631" s="92"/>
    </row>
    <row r="632" spans="9:9" s="94" customFormat="1">
      <c r="I632" s="92"/>
    </row>
    <row r="633" spans="9:9" s="94" customFormat="1">
      <c r="I633" s="92"/>
    </row>
    <row r="634" spans="9:9" s="94" customFormat="1">
      <c r="I634" s="92"/>
    </row>
    <row r="635" spans="9:9" s="94" customFormat="1">
      <c r="I635" s="92"/>
    </row>
    <row r="636" spans="9:9" s="94" customFormat="1">
      <c r="I636" s="92"/>
    </row>
    <row r="637" spans="9:9" s="94" customFormat="1">
      <c r="I637" s="92"/>
    </row>
    <row r="638" spans="9:9" s="94" customFormat="1">
      <c r="I638" s="92"/>
    </row>
    <row r="639" spans="9:9" s="94" customFormat="1">
      <c r="I639" s="92"/>
    </row>
    <row r="640" spans="9:9" s="94" customFormat="1">
      <c r="I640" s="92"/>
    </row>
    <row r="641" spans="9:9" s="94" customFormat="1">
      <c r="I641" s="92"/>
    </row>
    <row r="642" spans="9:9" s="94" customFormat="1">
      <c r="I642" s="92"/>
    </row>
    <row r="643" spans="9:9" s="94" customFormat="1">
      <c r="I643" s="92"/>
    </row>
    <row r="644" spans="9:9" s="94" customFormat="1">
      <c r="I644" s="92"/>
    </row>
    <row r="645" spans="9:9" s="94" customFormat="1">
      <c r="I645" s="92"/>
    </row>
    <row r="646" spans="9:9" s="94" customFormat="1">
      <c r="I646" s="92"/>
    </row>
    <row r="647" spans="9:9" s="94" customFormat="1">
      <c r="I647" s="92"/>
    </row>
    <row r="648" spans="9:9" s="94" customFormat="1">
      <c r="I648" s="92"/>
    </row>
    <row r="649" spans="9:9" s="94" customFormat="1">
      <c r="I649" s="92"/>
    </row>
    <row r="650" spans="9:9" s="94" customFormat="1">
      <c r="I650" s="92"/>
    </row>
    <row r="651" spans="9:9" s="94" customFormat="1">
      <c r="I651" s="92"/>
    </row>
    <row r="652" spans="9:9" s="94" customFormat="1">
      <c r="I652" s="92"/>
    </row>
    <row r="653" spans="9:9" s="94" customFormat="1">
      <c r="I653" s="92"/>
    </row>
    <row r="654" spans="9:9" s="94" customFormat="1">
      <c r="I654" s="92"/>
    </row>
    <row r="655" spans="9:9" s="94" customFormat="1">
      <c r="I655" s="92"/>
    </row>
    <row r="656" spans="9:9" s="94" customFormat="1">
      <c r="I656" s="92"/>
    </row>
    <row r="657" spans="9:9" s="94" customFormat="1">
      <c r="I657" s="92"/>
    </row>
    <row r="658" spans="9:9" s="94" customFormat="1">
      <c r="I658" s="92"/>
    </row>
    <row r="659" spans="9:9" s="94" customFormat="1">
      <c r="I659" s="92"/>
    </row>
    <row r="660" spans="9:9" s="94" customFormat="1">
      <c r="I660" s="92"/>
    </row>
    <row r="661" spans="9:9" s="94" customFormat="1">
      <c r="I661" s="92"/>
    </row>
    <row r="662" spans="9:9" s="94" customFormat="1">
      <c r="I662" s="92"/>
    </row>
    <row r="663" spans="9:9" s="94" customFormat="1">
      <c r="I663" s="92"/>
    </row>
    <row r="664" spans="9:9" s="94" customFormat="1">
      <c r="I664" s="92"/>
    </row>
    <row r="665" spans="9:9" s="94" customFormat="1">
      <c r="I665" s="92"/>
    </row>
    <row r="666" spans="9:9" s="94" customFormat="1">
      <c r="I666" s="92"/>
    </row>
    <row r="667" spans="9:9" s="94" customFormat="1">
      <c r="I667" s="92"/>
    </row>
    <row r="668" spans="9:9" s="94" customFormat="1">
      <c r="I668" s="92"/>
    </row>
    <row r="669" spans="9:9" s="94" customFormat="1">
      <c r="I669" s="92"/>
    </row>
    <row r="670" spans="9:9" s="94" customFormat="1">
      <c r="I670" s="92"/>
    </row>
    <row r="671" spans="9:9" s="94" customFormat="1">
      <c r="I671" s="92"/>
    </row>
    <row r="672" spans="9:9" s="94" customFormat="1">
      <c r="I672" s="92"/>
    </row>
    <row r="673" spans="9:9" s="94" customFormat="1">
      <c r="I673" s="92"/>
    </row>
    <row r="674" spans="9:9" s="94" customFormat="1">
      <c r="I674" s="92"/>
    </row>
    <row r="675" spans="9:9" s="94" customFormat="1">
      <c r="I675" s="92"/>
    </row>
    <row r="676" spans="9:9" s="94" customFormat="1">
      <c r="I676" s="92"/>
    </row>
    <row r="677" spans="9:9" s="94" customFormat="1">
      <c r="I677" s="92"/>
    </row>
    <row r="678" spans="9:9" s="94" customFormat="1">
      <c r="I678" s="92"/>
    </row>
    <row r="679" spans="9:9" s="94" customFormat="1">
      <c r="I679" s="92"/>
    </row>
    <row r="680" spans="9:9" s="94" customFormat="1">
      <c r="I680" s="92"/>
    </row>
    <row r="681" spans="9:9" s="94" customFormat="1">
      <c r="I681" s="92"/>
    </row>
    <row r="682" spans="9:9" s="94" customFormat="1">
      <c r="I682" s="92"/>
    </row>
    <row r="683" spans="9:9" s="94" customFormat="1">
      <c r="I683" s="92"/>
    </row>
    <row r="684" spans="9:9" s="94" customFormat="1">
      <c r="I684" s="92"/>
    </row>
    <row r="685" spans="9:9" s="94" customFormat="1">
      <c r="I685" s="92"/>
    </row>
    <row r="686" spans="9:9" s="94" customFormat="1">
      <c r="I686" s="92"/>
    </row>
    <row r="687" spans="9:9" s="94" customFormat="1">
      <c r="I687" s="92"/>
    </row>
    <row r="688" spans="9:9" s="94" customFormat="1">
      <c r="I688" s="92"/>
    </row>
    <row r="689" spans="9:9" s="94" customFormat="1">
      <c r="I689" s="92"/>
    </row>
    <row r="690" spans="9:9" s="94" customFormat="1">
      <c r="I690" s="92"/>
    </row>
    <row r="691" spans="9:9" s="94" customFormat="1">
      <c r="I691" s="92"/>
    </row>
    <row r="692" spans="9:9" s="94" customFormat="1">
      <c r="I692" s="92"/>
    </row>
    <row r="693" spans="9:9" s="94" customFormat="1">
      <c r="I693" s="92"/>
    </row>
    <row r="694" spans="9:9" s="94" customFormat="1">
      <c r="I694" s="92"/>
    </row>
    <row r="695" spans="9:9" s="94" customFormat="1">
      <c r="I695" s="92"/>
    </row>
    <row r="696" spans="9:9" s="94" customFormat="1">
      <c r="I696" s="92"/>
    </row>
    <row r="697" spans="9:9" s="94" customFormat="1">
      <c r="I697" s="92"/>
    </row>
    <row r="698" spans="9:9" s="94" customFormat="1">
      <c r="I698" s="92"/>
    </row>
    <row r="699" spans="9:9" s="94" customFormat="1">
      <c r="I699" s="92"/>
    </row>
    <row r="700" spans="9:9" s="94" customFormat="1">
      <c r="I700" s="92"/>
    </row>
    <row r="701" spans="9:9" s="94" customFormat="1">
      <c r="I701" s="92"/>
    </row>
    <row r="702" spans="9:9" s="94" customFormat="1">
      <c r="I702" s="92"/>
    </row>
    <row r="703" spans="9:9" s="94" customFormat="1">
      <c r="I703" s="92"/>
    </row>
    <row r="704" spans="9:9" s="94" customFormat="1">
      <c r="I704" s="92"/>
    </row>
    <row r="705" spans="9:9" s="94" customFormat="1">
      <c r="I705" s="92"/>
    </row>
    <row r="706" spans="9:9" s="94" customFormat="1">
      <c r="I706" s="92"/>
    </row>
    <row r="707" spans="9:9" s="94" customFormat="1">
      <c r="I707" s="92"/>
    </row>
    <row r="708" spans="9:9" s="94" customFormat="1">
      <c r="I708" s="92"/>
    </row>
    <row r="709" spans="9:9" s="94" customFormat="1">
      <c r="I709" s="92"/>
    </row>
    <row r="710" spans="9:9" s="94" customFormat="1">
      <c r="I710" s="92"/>
    </row>
    <row r="711" spans="9:9" s="94" customFormat="1">
      <c r="I711" s="92"/>
    </row>
    <row r="712" spans="9:9" s="94" customFormat="1">
      <c r="I712" s="92"/>
    </row>
    <row r="713" spans="9:9" s="94" customFormat="1">
      <c r="I713" s="92"/>
    </row>
    <row r="714" spans="9:9" s="94" customFormat="1">
      <c r="I714" s="92"/>
    </row>
    <row r="715" spans="9:9" s="94" customFormat="1">
      <c r="I715" s="92"/>
    </row>
    <row r="716" spans="9:9" s="94" customFormat="1">
      <c r="I716" s="92"/>
    </row>
    <row r="717" spans="9:9" s="94" customFormat="1">
      <c r="I717" s="92"/>
    </row>
    <row r="718" spans="9:9" s="94" customFormat="1">
      <c r="I718" s="92"/>
    </row>
    <row r="719" spans="9:9" s="94" customFormat="1">
      <c r="I719" s="92"/>
    </row>
    <row r="720" spans="9:9" s="94" customFormat="1">
      <c r="I720" s="92"/>
    </row>
    <row r="721" spans="9:9" s="94" customFormat="1">
      <c r="I721" s="92"/>
    </row>
    <row r="722" spans="9:9" s="94" customFormat="1">
      <c r="I722" s="92"/>
    </row>
    <row r="723" spans="9:9" s="94" customFormat="1">
      <c r="I723" s="92"/>
    </row>
    <row r="724" spans="9:9" s="94" customFormat="1">
      <c r="I724" s="92"/>
    </row>
    <row r="725" spans="9:9" s="94" customFormat="1">
      <c r="I725" s="92"/>
    </row>
    <row r="726" spans="9:9" s="94" customFormat="1">
      <c r="I726" s="92"/>
    </row>
    <row r="727" spans="9:9" s="94" customFormat="1">
      <c r="I727" s="92"/>
    </row>
    <row r="728" spans="9:9" s="94" customFormat="1">
      <c r="I728" s="92"/>
    </row>
    <row r="729" spans="9:9" s="94" customFormat="1">
      <c r="I729" s="92"/>
    </row>
    <row r="730" spans="9:9" s="94" customFormat="1">
      <c r="I730" s="92"/>
    </row>
    <row r="731" spans="9:9" s="94" customFormat="1">
      <c r="I731" s="92"/>
    </row>
    <row r="732" spans="9:9" s="94" customFormat="1">
      <c r="I732" s="92"/>
    </row>
    <row r="733" spans="9:9" s="94" customFormat="1">
      <c r="I733" s="92"/>
    </row>
    <row r="734" spans="9:9" s="94" customFormat="1">
      <c r="I734" s="92"/>
    </row>
    <row r="735" spans="9:9" s="94" customFormat="1">
      <c r="I735" s="92"/>
    </row>
    <row r="736" spans="9:9" s="94" customFormat="1">
      <c r="I736" s="92"/>
    </row>
    <row r="737" spans="9:9" s="94" customFormat="1">
      <c r="I737" s="92"/>
    </row>
    <row r="738" spans="9:9" s="94" customFormat="1">
      <c r="I738" s="92"/>
    </row>
    <row r="739" spans="9:9" s="94" customFormat="1">
      <c r="I739" s="92"/>
    </row>
    <row r="740" spans="9:9" s="94" customFormat="1">
      <c r="I740" s="92"/>
    </row>
    <row r="741" spans="9:9" s="94" customFormat="1">
      <c r="I741" s="92"/>
    </row>
    <row r="742" spans="9:9" s="94" customFormat="1">
      <c r="I742" s="92"/>
    </row>
    <row r="743" spans="9:9" s="94" customFormat="1">
      <c r="I743" s="92"/>
    </row>
    <row r="744" spans="9:9" s="94" customFormat="1">
      <c r="I744" s="92"/>
    </row>
    <row r="745" spans="9:9" s="94" customFormat="1">
      <c r="I745" s="92"/>
    </row>
    <row r="746" spans="9:9" s="94" customFormat="1">
      <c r="I746" s="92"/>
    </row>
    <row r="747" spans="9:9" s="94" customFormat="1">
      <c r="I747" s="92"/>
    </row>
    <row r="748" spans="9:9" s="94" customFormat="1">
      <c r="I748" s="92"/>
    </row>
    <row r="749" spans="9:9" s="94" customFormat="1">
      <c r="I749" s="92"/>
    </row>
    <row r="750" spans="9:9" s="94" customFormat="1">
      <c r="I750" s="92"/>
    </row>
    <row r="751" spans="9:9" s="94" customFormat="1">
      <c r="I751" s="92"/>
    </row>
    <row r="752" spans="9:9" s="94" customFormat="1">
      <c r="I752" s="92"/>
    </row>
    <row r="753" spans="9:9" s="94" customFormat="1">
      <c r="I753" s="92"/>
    </row>
    <row r="754" spans="9:9" s="94" customFormat="1">
      <c r="I754" s="92"/>
    </row>
    <row r="755" spans="9:9" s="94" customFormat="1">
      <c r="I755" s="92"/>
    </row>
    <row r="756" spans="9:9" s="94" customFormat="1">
      <c r="I756" s="92"/>
    </row>
    <row r="757" spans="9:9" s="94" customFormat="1">
      <c r="I757" s="92"/>
    </row>
    <row r="758" spans="9:9" s="94" customFormat="1">
      <c r="I758" s="92"/>
    </row>
    <row r="759" spans="9:9" s="94" customFormat="1">
      <c r="I759" s="92"/>
    </row>
    <row r="760" spans="9:9" s="94" customFormat="1">
      <c r="I760" s="92"/>
    </row>
    <row r="761" spans="9:9" s="94" customFormat="1">
      <c r="I761" s="92"/>
    </row>
    <row r="762" spans="9:9" s="94" customFormat="1">
      <c r="I762" s="92"/>
    </row>
    <row r="763" spans="9:9" s="94" customFormat="1">
      <c r="I763" s="92"/>
    </row>
    <row r="764" spans="9:9" s="94" customFormat="1">
      <c r="I764" s="92"/>
    </row>
    <row r="765" spans="9:9" s="94" customFormat="1">
      <c r="I765" s="92"/>
    </row>
    <row r="766" spans="9:9" s="94" customFormat="1">
      <c r="I766" s="92"/>
    </row>
    <row r="767" spans="9:9" s="94" customFormat="1">
      <c r="I767" s="92"/>
    </row>
    <row r="768" spans="9:9" s="94" customFormat="1">
      <c r="I768" s="92"/>
    </row>
    <row r="769" spans="9:9" s="94" customFormat="1">
      <c r="I769" s="92"/>
    </row>
    <row r="770" spans="9:9" s="94" customFormat="1">
      <c r="I770" s="92"/>
    </row>
    <row r="771" spans="9:9" s="94" customFormat="1">
      <c r="I771" s="92"/>
    </row>
    <row r="772" spans="9:9" s="94" customFormat="1">
      <c r="I772" s="92"/>
    </row>
    <row r="773" spans="9:9" s="94" customFormat="1">
      <c r="I773" s="92"/>
    </row>
    <row r="774" spans="9:9" s="94" customFormat="1">
      <c r="I774" s="92"/>
    </row>
    <row r="775" spans="9:9" s="94" customFormat="1">
      <c r="I775" s="92"/>
    </row>
    <row r="776" spans="9:9" s="94" customFormat="1">
      <c r="I776" s="92"/>
    </row>
    <row r="777" spans="9:9" s="94" customFormat="1">
      <c r="I777" s="92"/>
    </row>
    <row r="778" spans="9:9" s="94" customFormat="1">
      <c r="I778" s="92"/>
    </row>
    <row r="779" spans="9:9" s="94" customFormat="1">
      <c r="I779" s="92"/>
    </row>
    <row r="780" spans="9:9" s="94" customFormat="1">
      <c r="I780" s="92"/>
    </row>
    <row r="781" spans="9:9" s="94" customFormat="1">
      <c r="I781" s="92"/>
    </row>
    <row r="782" spans="9:9" s="94" customFormat="1">
      <c r="I782" s="92"/>
    </row>
    <row r="783" spans="9:9" s="94" customFormat="1">
      <c r="I783" s="92"/>
    </row>
    <row r="784" spans="9:9" s="94" customFormat="1">
      <c r="I784" s="92"/>
    </row>
    <row r="785" spans="9:9" s="94" customFormat="1">
      <c r="I785" s="92"/>
    </row>
    <row r="786" spans="9:9" s="94" customFormat="1">
      <c r="I786" s="92"/>
    </row>
    <row r="787" spans="9:9" s="94" customFormat="1">
      <c r="I787" s="92"/>
    </row>
    <row r="788" spans="9:9" s="94" customFormat="1">
      <c r="I788" s="92"/>
    </row>
    <row r="789" spans="9:9" s="94" customFormat="1">
      <c r="I789" s="92"/>
    </row>
    <row r="790" spans="9:9" s="94" customFormat="1">
      <c r="I790" s="92"/>
    </row>
    <row r="791" spans="9:9" s="94" customFormat="1">
      <c r="I791" s="92"/>
    </row>
    <row r="792" spans="9:9" s="94" customFormat="1">
      <c r="I792" s="92"/>
    </row>
    <row r="793" spans="9:9" s="94" customFormat="1">
      <c r="I793" s="92"/>
    </row>
    <row r="794" spans="9:9" s="94" customFormat="1">
      <c r="I794" s="92"/>
    </row>
    <row r="795" spans="9:9" s="94" customFormat="1">
      <c r="I795" s="92"/>
    </row>
    <row r="796" spans="9:9" s="94" customFormat="1">
      <c r="I796" s="92"/>
    </row>
    <row r="797" spans="9:9" s="94" customFormat="1">
      <c r="I797" s="92"/>
    </row>
    <row r="798" spans="9:9" s="94" customFormat="1">
      <c r="I798" s="92"/>
    </row>
    <row r="799" spans="9:9" s="94" customFormat="1">
      <c r="I799" s="92"/>
    </row>
    <row r="800" spans="9:9" s="94" customFormat="1">
      <c r="I800" s="92"/>
    </row>
    <row r="801" spans="9:9" s="94" customFormat="1">
      <c r="I801" s="92"/>
    </row>
    <row r="802" spans="9:9" s="94" customFormat="1">
      <c r="I802" s="92"/>
    </row>
    <row r="803" spans="9:9" s="94" customFormat="1">
      <c r="I803" s="92"/>
    </row>
    <row r="804" spans="9:9" s="94" customFormat="1">
      <c r="I804" s="92"/>
    </row>
    <row r="805" spans="9:9" s="94" customFormat="1">
      <c r="I805" s="92"/>
    </row>
    <row r="806" spans="9:9" s="94" customFormat="1">
      <c r="I806" s="92"/>
    </row>
    <row r="807" spans="9:9" s="94" customFormat="1">
      <c r="I807" s="92"/>
    </row>
    <row r="808" spans="9:9" s="94" customFormat="1">
      <c r="I808" s="92"/>
    </row>
    <row r="809" spans="9:9" s="94" customFormat="1">
      <c r="I809" s="92"/>
    </row>
    <row r="810" spans="9:9" s="94" customFormat="1">
      <c r="I810" s="92"/>
    </row>
    <row r="811" spans="9:9" s="94" customFormat="1">
      <c r="I811" s="92"/>
    </row>
    <row r="812" spans="9:9" s="94" customFormat="1">
      <c r="I812" s="92"/>
    </row>
    <row r="813" spans="9:9" s="94" customFormat="1">
      <c r="I813" s="92"/>
    </row>
    <row r="814" spans="9:9" s="94" customFormat="1">
      <c r="I814" s="92"/>
    </row>
    <row r="815" spans="9:9" s="94" customFormat="1">
      <c r="I815" s="92"/>
    </row>
    <row r="816" spans="9:9" s="94" customFormat="1">
      <c r="I816" s="92"/>
    </row>
    <row r="817" spans="9:9" s="94" customFormat="1">
      <c r="I817" s="92"/>
    </row>
    <row r="818" spans="9:9" s="94" customFormat="1">
      <c r="I818" s="92"/>
    </row>
    <row r="819" spans="9:9" s="94" customFormat="1">
      <c r="I819" s="92"/>
    </row>
    <row r="820" spans="9:9" s="94" customFormat="1">
      <c r="I820" s="92"/>
    </row>
    <row r="821" spans="9:9" s="94" customFormat="1">
      <c r="I821" s="92"/>
    </row>
    <row r="822" spans="9:9" s="94" customFormat="1">
      <c r="I822" s="92"/>
    </row>
    <row r="823" spans="9:9" s="94" customFormat="1">
      <c r="I823" s="92"/>
    </row>
    <row r="824" spans="9:9" s="94" customFormat="1">
      <c r="I824" s="92"/>
    </row>
    <row r="825" spans="9:9" s="94" customFormat="1">
      <c r="I825" s="92"/>
    </row>
    <row r="826" spans="9:9" s="94" customFormat="1">
      <c r="I826" s="92"/>
    </row>
    <row r="827" spans="9:9" s="94" customFormat="1">
      <c r="I827" s="92"/>
    </row>
    <row r="828" spans="9:9" s="94" customFormat="1">
      <c r="I828" s="92"/>
    </row>
    <row r="829" spans="9:9" s="94" customFormat="1">
      <c r="I829" s="92"/>
    </row>
    <row r="830" spans="9:9" s="94" customFormat="1">
      <c r="I830" s="92"/>
    </row>
    <row r="831" spans="9:9" s="94" customFormat="1">
      <c r="I831" s="92"/>
    </row>
    <row r="832" spans="9:9" s="94" customFormat="1">
      <c r="I832" s="92"/>
    </row>
    <row r="833" spans="9:9" s="94" customFormat="1">
      <c r="I833" s="92"/>
    </row>
    <row r="834" spans="9:9" s="94" customFormat="1">
      <c r="I834" s="92"/>
    </row>
    <row r="835" spans="9:9" s="94" customFormat="1">
      <c r="I835" s="92"/>
    </row>
    <row r="836" spans="9:9" s="94" customFormat="1">
      <c r="I836" s="92"/>
    </row>
  </sheetData>
  <sheetProtection password="F693" sheet="1" selectLockedCells="1" autoFilter="0"/>
  <autoFilter ref="J8:J60"/>
  <customSheetViews>
    <customSheetView guid="{34BEBDC2-7578-4B7D-A7C5-77848E4CD0BB}" showGridLines="0" showRowCol="0" showAutoFilter="1">
      <selection activeCell="J5" sqref="J5"/>
      <pageMargins left="0.28000000000000003" right="0.27" top="0.47" bottom="0.28999999999999998" header="0.3" footer="0.24"/>
      <pageSetup paperSize="9" scale="95" orientation="portrait" horizontalDpi="300" verticalDpi="300" r:id="rId1"/>
      <autoFilter ref="B1"/>
    </customSheetView>
    <customSheetView guid="{37DD68CE-9295-44D6-9BAE-7D01EB2C5AF4}" showGridLines="0" showRowCol="0" showAutoFilter="1">
      <selection activeCell="J5" sqref="J5"/>
      <pageMargins left="0.28000000000000003" right="0.27" top="0.47" bottom="0.28999999999999998" header="0.3" footer="0.24"/>
      <pageSetup paperSize="9" scale="95" orientation="portrait" horizontalDpi="300" verticalDpi="300" r:id="rId2"/>
      <autoFilter ref="B1"/>
    </customSheetView>
    <customSheetView guid="{9CACA31B-9FE7-481A-8278-FF86DF5F6926}" showGridLines="0" showRowCol="0" showAutoFilter="1">
      <selection activeCell="J8" sqref="J8"/>
      <pageMargins left="0.28000000000000003" right="0.27" top="0.45" bottom="0.34" header="0.3" footer="0.24"/>
      <pageSetup paperSize="9" scale="95" orientation="portrait" horizontalDpi="300" verticalDpi="300" r:id="rId3"/>
      <autoFilter ref="B1"/>
    </customSheetView>
    <customSheetView guid="{940E2FCB-B854-4F75-9AD7-E56C487E0C55}" showAutoFilter="1">
      <selection activeCell="I8" sqref="I8"/>
      <pageMargins left="0.43" right="0.27" top="0.45" bottom="0.34" header="0.3" footer="0.24"/>
      <pageSetup paperSize="9" scale="95" orientation="portrait" horizontalDpi="300" verticalDpi="300" r:id="rId4"/>
      <autoFilter ref="B1"/>
    </customSheetView>
    <customSheetView guid="{3DEFF3FF-D6DE-4F8C-ACA9-8837C2EAEAE2}" showGridLines="0" showRowCol="0" showAutoFilter="1">
      <selection activeCell="J8" sqref="J8"/>
      <pageMargins left="0.28000000000000003" right="0.27" top="0.45" bottom="0.34" header="0.3" footer="0.24"/>
      <pageSetup paperSize="9" scale="95" orientation="portrait" horizontalDpi="300" verticalDpi="300" r:id="rId5"/>
      <autoFilter ref="B1"/>
    </customSheetView>
    <customSheetView guid="{CF090448-E3EB-4DF7-9F4D-6FAB00B12654}" showGridLines="0" showRowCol="0" showAutoFilter="1">
      <selection activeCell="J5" sqref="J5"/>
      <pageMargins left="0.28000000000000003" right="0.27" top="0.47" bottom="0.28999999999999998" header="0.3" footer="0.24"/>
      <pageSetup paperSize="9" scale="95" orientation="portrait" horizontalDpi="300" verticalDpi="300" r:id="rId6"/>
      <autoFilter ref="B1"/>
    </customSheetView>
    <customSheetView guid="{DD7D8E5B-3733-44D0-920D-ACE6E22D5459}" showGridLines="0" showRowCol="0" showAutoFilter="1">
      <selection activeCell="J5" sqref="J5"/>
      <pageMargins left="0.28000000000000003" right="0.27" top="0.47" bottom="0.28999999999999998" header="0.3" footer="0.24"/>
      <pageSetup paperSize="9" scale="95" orientation="portrait" horizontalDpi="300" verticalDpi="300" r:id="rId7"/>
      <autoFilter ref="J8:J60"/>
    </customSheetView>
  </customSheetViews>
  <mergeCells count="66">
    <mergeCell ref="B69:I69"/>
    <mergeCell ref="C75:D75"/>
    <mergeCell ref="C76:D76"/>
    <mergeCell ref="F82:I82"/>
    <mergeCell ref="B78:I78"/>
    <mergeCell ref="E75:H75"/>
    <mergeCell ref="E76:H76"/>
    <mergeCell ref="B2:I2"/>
    <mergeCell ref="B3:I3"/>
    <mergeCell ref="B4:I4"/>
    <mergeCell ref="D18:E18"/>
    <mergeCell ref="D8:E8"/>
    <mergeCell ref="D9:E9"/>
    <mergeCell ref="D10:E10"/>
    <mergeCell ref="D11:E11"/>
    <mergeCell ref="D13:E13"/>
    <mergeCell ref="D14:E14"/>
    <mergeCell ref="B59:H59"/>
    <mergeCell ref="D17:E17"/>
    <mergeCell ref="D15:E15"/>
    <mergeCell ref="D16:E16"/>
    <mergeCell ref="B65:C65"/>
    <mergeCell ref="D20:E20"/>
    <mergeCell ref="D23:E23"/>
    <mergeCell ref="D24:E24"/>
    <mergeCell ref="D25:E25"/>
    <mergeCell ref="D26:E26"/>
    <mergeCell ref="F65:I65"/>
    <mergeCell ref="D22:E22"/>
    <mergeCell ref="B64:C64"/>
    <mergeCell ref="F64:I64"/>
    <mergeCell ref="D32:E32"/>
    <mergeCell ref="D19:E19"/>
    <mergeCell ref="D21:E21"/>
    <mergeCell ref="D12:E12"/>
    <mergeCell ref="D27:E27"/>
    <mergeCell ref="D28:E28"/>
    <mergeCell ref="D29:E29"/>
    <mergeCell ref="D30:E30"/>
    <mergeCell ref="D31:E31"/>
    <mergeCell ref="D44:E44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5:E45"/>
    <mergeCell ref="D46:E46"/>
    <mergeCell ref="D47:E47"/>
    <mergeCell ref="D48:E48"/>
    <mergeCell ref="D49:E49"/>
    <mergeCell ref="D57:E57"/>
    <mergeCell ref="D58:E58"/>
    <mergeCell ref="D50:E50"/>
    <mergeCell ref="D51:E51"/>
    <mergeCell ref="D52:E52"/>
    <mergeCell ref="D53:E53"/>
    <mergeCell ref="D54:E54"/>
    <mergeCell ref="D55:E55"/>
    <mergeCell ref="D56:E56"/>
  </mergeCells>
  <pageMargins left="0.28000000000000003" right="0.27" top="0.47" bottom="0.28999999999999998" header="0.3" footer="0.24"/>
  <pageSetup paperSize="9" scale="95" orientation="portrait" horizontalDpi="300" verticalDpi="300" r:id="rId8"/>
  <ignoredErrors>
    <ignoredError sqref="B59:I84 B7:I9 B10 C11:E11 C12:C22 C10:I10 C23:I58 D12:I22 F11:I11 B12:B22 B11 B23:B58 B5:C5 E5:I5 B6:C6 E6:I6" unlockedFormula="1"/>
  </ignoredErrors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DATA</vt:lpstr>
      <vt:lpstr>Proceeding</vt:lpstr>
      <vt:lpstr>Bill</vt:lpstr>
      <vt:lpstr>FORM 47</vt:lpstr>
      <vt:lpstr>47 BACK</vt:lpstr>
      <vt:lpstr>Paper token &amp; 101</vt:lpstr>
      <vt:lpstr>P.Tax</vt:lpstr>
      <vt:lpstr>Beneficiary list</vt:lpstr>
      <vt:lpstr>'47 BACK'!Print_Area</vt:lpstr>
      <vt:lpstr>'Beneficiary list'!Print_Area</vt:lpstr>
      <vt:lpstr>Bill!Print_Area</vt:lpstr>
      <vt:lpstr>'FORM 47'!Print_Area</vt:lpstr>
      <vt:lpstr>'Paper token &amp; 101'!Print_Area</vt:lpstr>
      <vt:lpstr>Proceeding!Print_Area</vt:lpstr>
    </vt:vector>
  </TitlesOfParts>
  <Company>cr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</dc:creator>
  <cp:lastModifiedBy>USER</cp:lastModifiedBy>
  <cp:lastPrinted>2024-10-12T17:52:56Z</cp:lastPrinted>
  <dcterms:created xsi:type="dcterms:W3CDTF">2013-11-06T17:55:57Z</dcterms:created>
  <dcterms:modified xsi:type="dcterms:W3CDTF">2024-10-12T17:53:25Z</dcterms:modified>
</cp:coreProperties>
</file>