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EPMIZ EXPENCE (WITH GAS)" sheetId="1" r:id="rId4"/>
    <sheet state="visible" name="Sheet1" sheetId="2" r:id="rId5"/>
    <sheet state="visible" name="CEPMIZ UC (WITH GAS)" sheetId="3" r:id="rId6"/>
  </sheets>
  <definedNames/>
  <calcPr/>
  <extLst>
    <ext uri="GoogleSheetsCustomDataVersion2">
      <go:sheetsCustomData xmlns:go="http://customooxmlschemas.google.com/" r:id="rId7" roundtripDataChecksum="UP7t1BJ4VZmlkrBuYAf6uby4nBIQIadC9xVNqZHItAI="/>
    </ext>
  </extLst>
</workbook>
</file>

<file path=xl/sharedStrings.xml><?xml version="1.0" encoding="utf-8"?>
<sst xmlns="http://schemas.openxmlformats.org/spreadsheetml/2006/main" count="120" uniqueCount="109">
  <si>
    <t>CEPMIZ ದಿನವಹಿ ವೆಚ್ಚದ ವಿವರ [ಇಂಧನ ಸಹಿತ]</t>
  </si>
  <si>
    <t xml:space="preserve">ಶಾಲೆಯ ಹೆಸರು </t>
  </si>
  <si>
    <t>DIES NO.</t>
  </si>
  <si>
    <t xml:space="preserve">ಕ್ಲಸ್ಟರ್ </t>
  </si>
  <si>
    <t xml:space="preserve">ತಾಲ್ಲೂಕು </t>
  </si>
  <si>
    <t xml:space="preserve">ಜಿಲ್ಲೆ </t>
  </si>
  <si>
    <t xml:space="preserve">ತಿಂಗಳು/ವರ್ಷ </t>
  </si>
  <si>
    <t xml:space="preserve">ಕಡಲೆ ಕಾಳು ನೀಡಿದ ದಿನಗಳು </t>
  </si>
  <si>
    <t>ಹೆಸರು ಕಾಳು ನೀಡಿದ ದಿನಗಳು</t>
  </si>
  <si>
    <t xml:space="preserve">ಶೇಂಗಾ ಕಾಳು ನೀಡಿದ ದಿನಗಳು </t>
  </si>
  <si>
    <t xml:space="preserve">ಕಿತ್ತಳೆ ನೀಡಿದ ದಿನಗಳು </t>
  </si>
  <si>
    <t xml:space="preserve">ಮೂಸಂಬಿ ನೀಡಿದ ದಿನಗಳು </t>
  </si>
  <si>
    <t xml:space="preserve">ಸಪೋಟ ನೀಡಿದ ದಿನಗಳು </t>
  </si>
  <si>
    <t xml:space="preserve">ಒಟ್ಟು ಶಾಲೆ ನಡೆದ ದಿನಗಳು </t>
  </si>
  <si>
    <t xml:space="preserve">ದಿನಾಂಕ </t>
  </si>
  <si>
    <t xml:space="preserve">ವಾರ </t>
  </si>
  <si>
    <t xml:space="preserve">ವಿತರಿಸಿದ ಕಾಳು(ಕಡಲೆ/ಹೆಸರು/ಶೇಂಗಾ) ವೆಚ್ಚ </t>
  </si>
  <si>
    <t xml:space="preserve">ವಿತರಿಸಿದ ಹಣ್ಣು (ಕಿತ್ತಳೆ/ಮೂಸಂಬಿ/ಸಪೋಟ) ವೆಚ್ಚ </t>
  </si>
  <si>
    <t>ದಿನದ ಒಟ್ಟು ವೆಚ್ಚ ರೂ. 6.57</t>
  </si>
  <si>
    <t xml:space="preserve">ಫಲಾನುಭವಿಗಳ ಸಂಖ್ಯೆ </t>
  </si>
  <si>
    <t>ವಿತರಿಸಿದ ಕಾಳು(ಕಡಲೆ/ಹೆಸರು/ಶೇಂಗಾ)</t>
  </si>
  <si>
    <t>ಕಾಳು ಖರೀದಿ ರೂ.2.53</t>
  </si>
  <si>
    <t>ತರಕಾರಿ ರೂ. 0.90</t>
  </si>
  <si>
    <t>ಎಣ್ಣೆ ರೂ. 0.38</t>
  </si>
  <si>
    <t>ಇತರೆ ಪದಾರ್ಥ ರೂ. 0.73</t>
  </si>
  <si>
    <t>ಇಂಧನ ರೂ. 1.40</t>
  </si>
  <si>
    <t>ಸಾಗಣಿಕೆ ವೆಚ್ಚ ರೂ. 0.63</t>
  </si>
  <si>
    <t>ಒಟ್ಟು ವೆಚ್ಚ ರೂ. 6.57</t>
  </si>
  <si>
    <t>ವಿತರಿಸಿದ ಹಣ್ಣು (ಕಿತ್ತಳೆ/ಮೂಸಂಬಿ/ಸಪೋಟ)</t>
  </si>
  <si>
    <t>ಹಣ್ಣು ಖರೀದಿ ರೂ. 5.94</t>
  </si>
  <si>
    <t>ಸಾಗಣಿಕೆ ವೆಚ್ಚ ರೂ.0.63</t>
  </si>
  <si>
    <t xml:space="preserve">ತರಗತಿ </t>
  </si>
  <si>
    <t xml:space="preserve">ಒಟ್ಟು ಫಲಾನುಭವಿಗಳ ಸಂಖ್ಯೆ </t>
  </si>
  <si>
    <t>ಸೋಮವಾರ</t>
  </si>
  <si>
    <t>ಮಂಗಳವಾರ</t>
  </si>
  <si>
    <t>ಶೇಂಗಾ</t>
  </si>
  <si>
    <t xml:space="preserve">ಒಟ್ಟು </t>
  </si>
  <si>
    <t>WWW.NAMMASARAKARISHALE.COM</t>
  </si>
  <si>
    <r>
      <rPr>
        <rFont val="Nudi 01 e"/>
        <b/>
        <color theme="1"/>
        <sz val="18.0"/>
      </rPr>
      <t xml:space="preserve">£ÀªÀÄÆ£É - 4 G¥ÀAiÉÆÃVvÀ ¥ÀæªÀiÁt ¥ÀvÀæ </t>
    </r>
    <r>
      <rPr>
        <rFont val="Calibri"/>
        <b/>
        <color theme="1"/>
        <sz val="18.0"/>
      </rPr>
      <t>(CEPMIZ</t>
    </r>
    <r>
      <rPr>
        <rFont val="Nudi 01 e"/>
        <b/>
        <color theme="1"/>
        <sz val="18.0"/>
      </rPr>
      <t>)</t>
    </r>
    <r>
      <rPr>
        <rFont val="Nudi 01 e"/>
        <b/>
        <color theme="1"/>
        <sz val="18.0"/>
      </rPr>
      <t xml:space="preserve"> [ಇಂಧನ ಸಹಿತ]</t>
    </r>
  </si>
  <si>
    <t>¸ÀºÁAiÀÄPÀ ¤zÉÃð±ÀPÀgÀÄ ¥ÀæzsÁ£ÀªÀÄAwæ ¥ÉÆÃµÀuï ±ÀQÛ ¤ªÀiÁðuï ªÀÄzsÁåºÀß G¥ÀºÁgÀ AiÉÆÃd£É vÁ®ÆPï ¥ÀAZÁ¬Äw ¸ÀAqÀÆgÀÄ vÁ®ÆèPÀÄ §¼Áîj f¯Éè</t>
  </si>
  <si>
    <t xml:space="preserve">±Á¯ÉAiÀÄ ºÉ¸ÀgÀÄ:- </t>
  </si>
  <si>
    <t>PÀè¸ÀÖgï ºÉ¸ÀgÀÄ:-</t>
  </si>
  <si>
    <t>qÉÊ¸ï PÉÆÃqï:-</t>
  </si>
  <si>
    <t xml:space="preserve">wAUÀ¼ÀÄ/ ªÀµÀð                         </t>
  </si>
  <si>
    <t>±Á¯É £ÀqÉzÀ ¢£ÀUÀ¼ÀÄ ¸ÀASÉ å-</t>
  </si>
  <si>
    <t>vÀgÀUÀw</t>
  </si>
  <si>
    <t>LKG</t>
  </si>
  <si>
    <t>UKG</t>
  </si>
  <si>
    <t>MlÄÖ</t>
  </si>
  <si>
    <r>
      <rPr>
        <rFont val="Cambria"/>
        <b/>
        <color theme="1"/>
        <sz val="12.0"/>
      </rPr>
      <t>CEPMIZ</t>
    </r>
    <r>
      <rPr>
        <rFont val="Nudi 01 k"/>
        <b/>
        <color theme="1"/>
        <sz val="12.0"/>
      </rPr>
      <t xml:space="preserve"> AiÉÆÃd£ÉAiÀÄr(</t>
    </r>
    <r>
      <rPr>
        <rFont val="Calibri"/>
        <b/>
        <color theme="1"/>
        <sz val="12.0"/>
      </rPr>
      <t>SNF</t>
    </r>
    <r>
      <rPr>
        <rFont val="Nudi 01 k"/>
        <b/>
        <color theme="1"/>
        <sz val="12.0"/>
      </rPr>
      <t>)«vÀgÀuÉUÉ ¤UÀ¢¥Àr¹zÀ  ¢£ÀUÀ¼ÀÄ ¸ÀASÉå</t>
    </r>
  </si>
  <si>
    <t>zÁR¯Áw</t>
  </si>
  <si>
    <t>wAUÀ¼À MlÄÖ ºÁdgÁw</t>
  </si>
  <si>
    <t>PÀqÀ¯ÉPÁ¼ÀÄ «vÀj¹zÀ ¢£ÀUÀ¼À ¸ÀASÉå</t>
  </si>
  <si>
    <t>PÀqÀ¯ÉPÁ¼ÀÄ ¹éÃPÀj¹zÀ ªÀÄPÀÌ¼À ¸ÀASÉå</t>
  </si>
  <si>
    <t>ºÉ¸ÀgÀÄPÁ¼ÀÄ «vÀj¹zÀ ¢£ÀUÀ¼À ¸ÀASÉå</t>
  </si>
  <si>
    <t>ºÉ¸ÀgÀÄPÁ¼ÀÄ ¹éÃPÀj¹zÀ ªÀÄPÀÌ¼À ¸ÀASÉå</t>
  </si>
  <si>
    <t>±ÉÃAUÁ PÁ¼ÀÄ «vÀj¹zÀ ¢£ÀUÀ¼À ¸ÀASÉå</t>
  </si>
  <si>
    <t>±ÉÃAUÁ PÁ¼ÀÄ ¹éÃPÀj¹zÀ ªÀÄPÀÌ¼À ¸ÀASÉå</t>
  </si>
  <si>
    <t>QvÀÛ¼É/ªÀÄÆ¸ÀA©/¸À¥ÉÆÃmÁ/G¸ÀÄ½ «vÀj¹zÀ ¢£ÀUÀ¼À ¸ÀASÉå</t>
  </si>
  <si>
    <t>MlÄÖ G¸À½ PÁ¼ÀÄUÀ¼ÀÄ ¹éÃPÀj¹zÀ  ªÀÄPÀÌ¼À ¸ÀASÉå</t>
  </si>
  <si>
    <t>«vÀj¹zÀ MlÄÖ ¢£ÀUÀ¼À ¸ÀASÉå</t>
  </si>
  <si>
    <t>QvÀÛ¼É/ªÀÄÆ¸ÀA©/¸À¥ÉÆÃmÁ/¹éÃPÀj¹zÀ ªÀÄPÀÌ¼À ¸ÀASÉå</t>
  </si>
  <si>
    <t>ªÀÄÄRå ²PÀëPÀgÀ ºÉ¸ÀgÀÄ ªÀÄvÀÄÛ ªÉÆ¨ÉÊ¯ï £ÀA§gï</t>
  </si>
  <si>
    <t>MlÄÖ ¥sÀ¯Á£ÀÄ¨sÀ«UÀ¼À ¸ÀASÉå</t>
  </si>
  <si>
    <r>
      <rPr>
        <rFont val="Nudi 01 e"/>
        <b/>
        <color theme="1"/>
        <sz val="14.0"/>
      </rPr>
      <t>(</t>
    </r>
    <r>
      <rPr>
        <rFont val="Calibri"/>
        <b/>
        <color theme="1"/>
        <sz val="14.0"/>
      </rPr>
      <t>CEPMIZ</t>
    </r>
    <r>
      <rPr>
        <rFont val="Nudi 01 e"/>
        <b/>
        <color theme="1"/>
        <sz val="14.0"/>
      </rPr>
      <t>) AiÉÆÃd£ÉAiÀÄr ¥ÀÆgÀPÀ ¥Ë¶ÖPÀ DºÁgÀ PÁAiÀÄðPÀæªÀÄzÀ DºÁgÀ ¥ÀzÁxÀðUÀ¼À RjÃ¢ ªÀÄvÀÄÛ §¼ÀPÉAiÀÄ «ªÀgÀ</t>
    </r>
  </si>
  <si>
    <t>PÀæ.¸ÀA</t>
  </si>
  <si>
    <t>DºÁgÀ ¥ÀzÁxÀðUÀ¼À «ªÀgÀ</t>
  </si>
  <si>
    <t>¥ÁægÀA©üPÀ zÁ¸ÁÛ£ÀÄ</t>
  </si>
  <si>
    <t>RjÃ¢¹zÀ ¥ÀæªÀiÁt</t>
  </si>
  <si>
    <t>«vÀj¹zÀ ¥ÀæªÀiÁt</t>
  </si>
  <si>
    <t>G½PÉ ¥ÀæªÀiÁt</t>
  </si>
  <si>
    <t>PÀqÀ¯ÉPÁ¼ÀÄ</t>
  </si>
  <si>
    <t>ºÉ¸ÀgÀÄPÁ¼ÀÄ</t>
  </si>
  <si>
    <t>±ÉÃAUÁ</t>
  </si>
  <si>
    <t>QvÀÛ¼É/ªÀÄÆ¸ÀA©/¸À¥ÉÆÃl</t>
  </si>
  <si>
    <t>¸ÀÆAiÀÄðPÁAw JuÉÚ</t>
  </si>
  <si>
    <t>vÀgÀPÁj ªÀÄvÀÄÛ EvÀgÉ ¥ÀzÁxÀðUÀ¼ÀÄ (¸Á¹ªÉ/EAUÀÄ/G¥ÀÄà)</t>
  </si>
  <si>
    <t>EAzsÀ£À</t>
  </si>
  <si>
    <t>¸ÁUÁtÂPÀ ªÉZÀÑ</t>
  </si>
  <si>
    <r>
      <rPr>
        <rFont val="Nudi 01 e"/>
        <b/>
        <color theme="1"/>
        <sz val="14.0"/>
      </rPr>
      <t>(</t>
    </r>
    <r>
      <rPr>
        <rFont val="Calibri"/>
        <b/>
        <color theme="1"/>
        <sz val="14.0"/>
      </rPr>
      <t>CEPMIZ</t>
    </r>
    <r>
      <rPr>
        <rFont val="Nudi 01 e"/>
        <b/>
        <color theme="1"/>
        <sz val="14.0"/>
      </rPr>
      <t>) AiÉÆÃd£ÉAiÀÄr ¥ÀÆgÀPÀ ¥Ë¶ÖPÀ DºÁgÀ PÁAiÀÄðPÀæªÀÄzÀ ¥ÀjªÀvÀð£ÁªÉZÀÑ (C£ÀÄzÁ£ÀzÀ) §¼ÀPÉ «ªÀgÀ</t>
    </r>
  </si>
  <si>
    <t>«ªÀgÀ</t>
  </si>
  <si>
    <r>
      <rPr>
        <rFont val="Nudi 01 k"/>
        <b/>
        <color theme="1"/>
        <sz val="13.0"/>
      </rPr>
      <t>PÀqÀ¯ÉPÁ¼ÀÄ/ºÉ¸ÀgÀÄPÁ¼ÀÄ/
±ÉÃAUÁ/ (</t>
    </r>
    <r>
      <rPr>
        <rFont val="Calibri"/>
        <b/>
        <color theme="1"/>
        <sz val="13.0"/>
      </rPr>
      <t>35</t>
    </r>
    <r>
      <rPr>
        <rFont val="Nudi 01 k"/>
        <b/>
        <color theme="1"/>
        <sz val="13.0"/>
      </rPr>
      <t>UÁæA)</t>
    </r>
  </si>
  <si>
    <r>
      <rPr>
        <rFont val="Nudi 01 k"/>
        <b/>
        <color theme="1"/>
        <sz val="13.0"/>
      </rPr>
      <t xml:space="preserve">vÀgÀPÁj (FgÀÄ½î ºÀ¹gÀÄ, ªÉÄt¹£ÀPÁ¬Ä, PÉÆvÀÛA§j¸ÉÆ¥ÀÄà, PÀj¨ÉÃªÀÅ </t>
    </r>
    <r>
      <rPr>
        <rFont val="Calibri"/>
        <b/>
        <color theme="1"/>
        <sz val="13.0"/>
      </rPr>
      <t>(10</t>
    </r>
    <r>
      <rPr>
        <rFont val="Nudi 01 k"/>
        <b/>
        <color theme="1"/>
        <sz val="13.0"/>
      </rPr>
      <t>UÁæA)</t>
    </r>
  </si>
  <si>
    <r>
      <rPr>
        <rFont val="Nudi 01 k"/>
        <b/>
        <color theme="1"/>
        <sz val="13.0"/>
      </rPr>
      <t>¸ÀÆAiÀÄðPÁAwæ JuÉÚ (</t>
    </r>
    <r>
      <rPr>
        <rFont val="Calibri"/>
        <b/>
        <color theme="1"/>
        <sz val="13.0"/>
      </rPr>
      <t>2.50</t>
    </r>
    <r>
      <rPr>
        <rFont val="Nudi 01 k"/>
        <b/>
        <color theme="1"/>
        <sz val="13.0"/>
      </rPr>
      <t>UÁæA)</t>
    </r>
  </si>
  <si>
    <t>EvÀgÉ ¥ÀzÁxÀðUÀ¼ÀÄ (¸Á¹ªÉ,EAUÀÄ,G¥ÀÄà) (2.50UÁæA)</t>
  </si>
  <si>
    <t>¸ÁUÁtÂPÉ CxÀªÁ EvÀgÉ ªÉZÀÑ</t>
  </si>
  <si>
    <t>QvÀÛ¼É/ªÀÄÆ¸ÀA©/
¸À¥ÉÆÃl(130-150 UÁæA)</t>
  </si>
  <si>
    <t>¸ÁUÁtÂPÉ ªÉZÀÑ / EvÀgÉ ªÉZÀÑ</t>
  </si>
  <si>
    <t>¥ÀjªÀvÀð£Á ªÉZÀÑzÀ «ªÀgÀ</t>
  </si>
  <si>
    <r>
      <rPr>
        <rFont val="Nudi 01 k"/>
        <b/>
        <color theme="1"/>
        <sz val="13.0"/>
      </rPr>
      <t>gÀÆ.</t>
    </r>
    <r>
      <rPr>
        <rFont val="Calibri"/>
        <b/>
        <color theme="1"/>
        <sz val="13.0"/>
      </rPr>
      <t>2.53</t>
    </r>
    <r>
      <rPr>
        <rFont val="Nudi 01 k"/>
        <b/>
        <color theme="1"/>
        <sz val="13.0"/>
      </rPr>
      <t xml:space="preserve"> ¥ÉÊ</t>
    </r>
  </si>
  <si>
    <r>
      <rPr>
        <rFont val="Nudi 01 k"/>
        <b/>
        <color theme="1"/>
        <sz val="13.0"/>
      </rPr>
      <t>gÀÆ.</t>
    </r>
    <r>
      <rPr>
        <rFont val="Calibri"/>
        <b/>
        <color theme="1"/>
        <sz val="13.0"/>
      </rPr>
      <t>0.90</t>
    </r>
    <r>
      <rPr>
        <rFont val="Nudi 01 k"/>
        <b/>
        <color theme="1"/>
        <sz val="13.0"/>
      </rPr>
      <t xml:space="preserve"> ¥ÉÊ</t>
    </r>
  </si>
  <si>
    <r>
      <rPr>
        <rFont val="Nudi 01 k"/>
        <b/>
        <color theme="1"/>
        <sz val="13.0"/>
      </rPr>
      <t>gÀÆ.</t>
    </r>
    <r>
      <rPr>
        <rFont val="Calibri"/>
        <b/>
        <color theme="1"/>
        <sz val="13.0"/>
      </rPr>
      <t>0.38</t>
    </r>
    <r>
      <rPr>
        <rFont val="Nudi 01 k"/>
        <b/>
        <color theme="1"/>
        <sz val="13.0"/>
      </rPr>
      <t>¥ÉÊ</t>
    </r>
  </si>
  <si>
    <t>gÀÆ.0.73¥ÉÊ</t>
  </si>
  <si>
    <r>
      <rPr>
        <rFont val="Nudi 01 k"/>
        <b/>
        <color theme="1"/>
        <sz val="13.0"/>
      </rPr>
      <t>gÀÆ</t>
    </r>
    <r>
      <rPr>
        <rFont val="Calibri"/>
        <b/>
        <color theme="1"/>
        <sz val="13.0"/>
      </rPr>
      <t>.1.40</t>
    </r>
    <r>
      <rPr>
        <rFont val="Nudi 01 k"/>
        <b/>
        <color theme="1"/>
        <sz val="13.0"/>
      </rPr>
      <t xml:space="preserve">¥ÉÊ </t>
    </r>
  </si>
  <si>
    <r>
      <rPr>
        <rFont val="Nudi 01 k"/>
        <b/>
        <color theme="1"/>
        <sz val="13.0"/>
      </rPr>
      <t>gÀÆ.</t>
    </r>
    <r>
      <rPr>
        <rFont val="Calibri"/>
        <b/>
        <color theme="1"/>
        <sz val="13.0"/>
      </rPr>
      <t>0.63</t>
    </r>
    <r>
      <rPr>
        <rFont val="Nudi 01 k"/>
        <b/>
        <color theme="1"/>
        <sz val="13.0"/>
      </rPr>
      <t xml:space="preserve"> ¥ÉÊ</t>
    </r>
  </si>
  <si>
    <r>
      <rPr>
        <rFont val="Nudi 01 k"/>
        <b/>
        <color theme="1"/>
        <sz val="13.0"/>
      </rPr>
      <t>gÀÆ</t>
    </r>
    <r>
      <rPr>
        <rFont val="Calibri"/>
        <b/>
        <color theme="1"/>
        <sz val="13.0"/>
      </rPr>
      <t>.6.57</t>
    </r>
    <r>
      <rPr>
        <rFont val="Nudi 01 k"/>
        <b/>
        <color theme="1"/>
        <sz val="13.0"/>
      </rPr>
      <t>¥ÉÊ</t>
    </r>
  </si>
  <si>
    <r>
      <rPr>
        <rFont val="Nudi 01 k"/>
        <b/>
        <color theme="1"/>
        <sz val="13.0"/>
      </rPr>
      <t>gÀÆ.</t>
    </r>
    <r>
      <rPr>
        <rFont val="Calibri"/>
        <b/>
        <color theme="1"/>
        <sz val="13.0"/>
      </rPr>
      <t>5.94</t>
    </r>
    <r>
      <rPr>
        <rFont val="Nudi 01 k"/>
        <b/>
        <color theme="1"/>
        <sz val="13.0"/>
      </rPr>
      <t>¥ÉÊ</t>
    </r>
  </si>
  <si>
    <t>gÀÆ.0.63¥ÉÊ</t>
  </si>
  <si>
    <t>gÀÆ.6.57¥ÉÊ</t>
  </si>
  <si>
    <t>¥ÁægÀA©üPÀ ²®ÄÌ</t>
  </si>
  <si>
    <t>©qÀÄUÀqÉ/dªÀiÁ</t>
  </si>
  <si>
    <t>wAUÀ¼ÀÄ RZÀÄð</t>
  </si>
  <si>
    <t>wAUÀ¼ÀÄ CAvÀåPÉÌ G½PÉ</t>
  </si>
  <si>
    <t>F wAUÀ¼À°è G¸À½PÁ¼ÀÄ ªÀÄvÀÄÛ ºÀtÂÚUÁV RZÁðzÀ MlÄÖ ºÀt</t>
  </si>
  <si>
    <r>
      <rPr>
        <rFont val="Nudi 01 k"/>
        <b/>
        <color theme="1"/>
        <sz val="13.0"/>
      </rPr>
      <t xml:space="preserve">s¸ÀÆZÀ£É:- ¥Àæw wAUÀ¼ÀÄ </t>
    </r>
    <r>
      <rPr>
        <rFont val="Corbel"/>
        <b/>
        <color theme="1"/>
        <sz val="13.0"/>
      </rPr>
      <t>01</t>
    </r>
    <r>
      <rPr>
        <rFont val="Nudi 01 k"/>
        <b/>
        <color theme="1"/>
        <sz val="13.0"/>
      </rPr>
      <t xml:space="preserve"> vÁjÃT£ÉÆ¼ÀUÉ G¥ÀAiÉÆÃVvÀ ¥ÀæªÀiÁt ¥ÀvÀæªÀ£ÀÄß PÀbÉÃjUÉ ¸À°è¸ÀÄªÀÅzÀÄ.</t>
    </r>
  </si>
  <si>
    <r>
      <rPr>
        <rFont val="Nudi 01 k"/>
        <b/>
        <color theme="1"/>
        <sz val="13.0"/>
      </rPr>
      <t>zÀÈrüÃPÀgÀt:-</t>
    </r>
    <r>
      <rPr>
        <rFont val="Corbel"/>
        <b/>
        <color theme="1"/>
        <sz val="13.0"/>
      </rPr>
      <t>1)</t>
    </r>
    <r>
      <rPr>
        <rFont val="Nudi 01 k"/>
        <b/>
        <color theme="1"/>
        <sz val="13.0"/>
      </rPr>
      <t xml:space="preserve"> AiÀiÁªÀ GzÉÝÃ±ÀPÁÌV C£ÀÄzÁ£ÀzÀ ©qÀÄUÀqÉAiÀiÁVvÉÆÛÃ CzÉÃ GzÉÝÃ±ÀPÁÌV §¼ÀPÉAiÀiÁVzÉ JAzÀÄ zÀÈrüÃPÀj¸ÀÄvÁÛ ¸ÀA§A¢ü¹zÀ J¯Áè zÁR¯ÉUÀ¼À£ÀÄß ±Á¯ÉAiÀÄ°è D©ügÀQë¹zÉ</t>
    </r>
  </si>
  <si>
    <r>
      <rPr>
        <rFont val="Nudi 01 k"/>
        <b/>
        <color theme="1"/>
        <sz val="12.0"/>
      </rPr>
      <t xml:space="preserve">            </t>
    </r>
    <r>
      <rPr>
        <rFont val="Calibri"/>
        <b/>
        <color theme="1"/>
        <sz val="12.0"/>
      </rPr>
      <t>2)</t>
    </r>
    <r>
      <rPr>
        <rFont val="Nudi 01 k"/>
        <b/>
        <color theme="1"/>
        <sz val="12.0"/>
      </rPr>
      <t xml:space="preserve"> E¯ÁSÉ ¤AiÀÄªÀiÁ£ÀÄ¸ÁgÀ ºÀtPÁ¸ÀÄ ¸Á¢¯ÁégÀ£ÀÄß §¼ÀPÉ ªÀiÁqÀ¯ÁVzÉ JAzÀÄ F ªÀÄÆ®PÀ zÀÈrüÃPÀj¸À¯ÁVzÉ</t>
    </r>
  </si>
  <si>
    <r>
      <rPr>
        <rFont val="Calibri"/>
        <b/>
        <color theme="1"/>
        <sz val="14.0"/>
      </rPr>
      <t>SDMC</t>
    </r>
    <r>
      <rPr>
        <rFont val="Nudi 01 k"/>
        <b/>
        <color theme="1"/>
        <sz val="14.0"/>
      </rPr>
      <t xml:space="preserve"> . CzsÀåPÀëgÀÀ ¸À» ªÀÄvÀÄÛ ªÉÆºÀgÀÄ</t>
    </r>
  </si>
  <si>
    <t>ªÀÄÄRå²PÀëPÀgÀ ¸À» ªÀÄvÀÄÛ ªÉÆºÀgÀÄ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</si>
</sst>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m\-yy"/>
    <numFmt numFmtId="165" formatCode="m/d/yyyy"/>
    <numFmt numFmtId="166" formatCode="&quot;₹ &quot;#,##0.00"/>
    <numFmt numFmtId="167" formatCode="General&quot; KG&quot;"/>
    <numFmt numFmtId="168" formatCode="General&quot; Grms&quot;"/>
  </numFmts>
  <fonts count="44">
    <font>
      <sz val="12.0"/>
      <color rgb="FF000000"/>
      <name val="Arial"/>
      <scheme val="minor"/>
    </font>
    <font>
      <b/>
      <sz val="26.0"/>
      <color rgb="FFFF0000"/>
      <name val="EB Garamond"/>
    </font>
    <font/>
    <font>
      <sz val="12.0"/>
      <color theme="1"/>
      <name val="Calibri"/>
    </font>
    <font>
      <b/>
      <sz val="22.0"/>
      <color rgb="FF002060"/>
      <name val="NudiUni01e"/>
    </font>
    <font>
      <b/>
      <sz val="20.0"/>
      <color rgb="FF002060"/>
      <name val="NudiUni01e"/>
    </font>
    <font>
      <b/>
      <sz val="22.0"/>
      <color rgb="FF002060"/>
      <name val="Calibri"/>
    </font>
    <font>
      <sz val="14.0"/>
      <color theme="1"/>
      <name val="Calibri"/>
    </font>
    <font>
      <b/>
      <sz val="36.0"/>
      <color rgb="FFFF0000"/>
      <name val="NudiUni01e"/>
    </font>
    <font>
      <b/>
      <sz val="26.0"/>
      <color rgb="FF4D94D8"/>
      <name val="NudiUni01e"/>
    </font>
    <font>
      <b/>
      <sz val="26.0"/>
      <color rgb="FF215E99"/>
      <name val="NudiUni01e"/>
    </font>
    <font>
      <b/>
      <sz val="22.0"/>
      <color rgb="FFFF0000"/>
      <name val="NudiUni01e"/>
    </font>
    <font>
      <b/>
      <sz val="22.0"/>
      <color theme="1"/>
      <name val="NudiUni01e"/>
    </font>
    <font>
      <b/>
      <sz val="20.0"/>
      <color theme="1"/>
      <name val="NudiUni01e"/>
    </font>
    <font>
      <b/>
      <sz val="18.0"/>
      <color rgb="FFFF0000"/>
      <name val="NudiUni01e"/>
    </font>
    <font>
      <b/>
      <sz val="18.0"/>
      <color theme="1"/>
      <name val="NudiUni01e"/>
    </font>
    <font>
      <b/>
      <sz val="18.0"/>
      <color rgb="FF074F6A"/>
      <name val="Calibri"/>
    </font>
    <font>
      <sz val="18.0"/>
      <color theme="1"/>
      <name val="NudiUni01e"/>
    </font>
    <font>
      <sz val="18.0"/>
      <color theme="1"/>
      <name val="Calibri"/>
    </font>
    <font>
      <b/>
      <sz val="18.0"/>
      <color theme="1"/>
      <name val="Calibri"/>
    </font>
    <font>
      <sz val="18.0"/>
      <color rgb="FF074F6A"/>
      <name val="Calibri"/>
    </font>
    <font>
      <b/>
      <sz val="22.0"/>
      <color rgb="FFFF0000"/>
      <name val="FreeSans"/>
    </font>
    <font>
      <b/>
      <sz val="22.0"/>
      <color rgb="FFFF0000"/>
      <name val="Calibri"/>
    </font>
    <font>
      <b/>
      <u/>
      <sz val="36.0"/>
      <color rgb="FF0000FF"/>
      <name val="Calibri"/>
    </font>
    <font>
      <b/>
      <sz val="18.0"/>
      <color theme="1"/>
      <name val="Nudi 01 e"/>
    </font>
    <font>
      <b/>
      <sz val="17.0"/>
      <color theme="1"/>
      <name val="Nudi 01 k"/>
    </font>
    <font>
      <b/>
      <sz val="14.0"/>
      <color theme="1"/>
      <name val="Nudi 01 k"/>
    </font>
    <font>
      <b/>
      <sz val="14.0"/>
      <color theme="1"/>
      <name val="Calibri"/>
    </font>
    <font>
      <b/>
      <sz val="13.0"/>
      <color theme="1"/>
      <name val="Nudi 01 k"/>
    </font>
    <font>
      <b/>
      <sz val="13.0"/>
      <color theme="1"/>
      <name val="Calibri"/>
    </font>
    <font>
      <b/>
      <sz val="13.0"/>
      <color theme="1"/>
      <name val="Times New Roman"/>
    </font>
    <font>
      <b/>
      <sz val="13.0"/>
      <color theme="1"/>
      <name val="Nudi 01 e"/>
    </font>
    <font>
      <b/>
      <sz val="12.0"/>
      <color theme="1"/>
      <name val="Nudi 01 k"/>
    </font>
    <font>
      <b/>
      <sz val="12.0"/>
      <color theme="1"/>
      <name val="Times New Roman"/>
    </font>
    <font>
      <b/>
      <sz val="12.0"/>
      <color theme="1"/>
      <name val="Calibri"/>
    </font>
    <font>
      <b/>
      <sz val="11.0"/>
      <color theme="1"/>
      <name val="Aptos Narrow"/>
    </font>
    <font>
      <b/>
      <sz val="11.0"/>
      <color theme="1"/>
      <name val="Nudi 01 e"/>
    </font>
    <font>
      <b/>
      <sz val="11.0"/>
      <color theme="1"/>
      <name val="Calibri"/>
    </font>
    <font>
      <b/>
      <sz val="12.0"/>
      <color theme="1"/>
      <name val="Nudi 01 e"/>
    </font>
    <font>
      <b/>
      <sz val="14.0"/>
      <color theme="1"/>
      <name val="Nudi 01 e"/>
    </font>
    <font>
      <b/>
      <sz val="12.0"/>
      <color theme="1"/>
      <name val="Play"/>
    </font>
    <font>
      <b/>
      <sz val="12.0"/>
      <color theme="1"/>
      <name val="Aptos Narrow"/>
    </font>
    <font>
      <b/>
      <sz val="12.0"/>
      <color rgb="FF7F7F7F"/>
      <name val="Nudi 01 e"/>
    </font>
    <font>
      <b/>
      <u/>
      <sz val="22.0"/>
      <color rgb="FF0000FF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1E4F5"/>
        <bgColor rgb="FFC1E4F5"/>
      </patternFill>
    </fill>
    <fill>
      <patternFill patternType="solid">
        <fgColor rgb="FFE8E8E8"/>
        <bgColor rgb="FFE8E8E8"/>
      </patternFill>
    </fill>
    <fill>
      <patternFill patternType="solid">
        <fgColor rgb="FFF1CEEE"/>
        <bgColor rgb="FFF1CEEE"/>
      </patternFill>
    </fill>
    <fill>
      <patternFill patternType="solid">
        <fgColor rgb="FFFAE2D5"/>
        <bgColor rgb="FFFAE2D5"/>
      </patternFill>
    </fill>
    <fill>
      <patternFill patternType="solid">
        <fgColor rgb="FFD9F2D0"/>
        <bgColor rgb="FFD9F2D0"/>
      </patternFill>
    </fill>
    <fill>
      <patternFill patternType="solid">
        <fgColor rgb="FFA5A5A5"/>
        <bgColor rgb="FFA5A5A5"/>
      </patternFill>
    </fill>
    <fill>
      <patternFill patternType="solid">
        <fgColor rgb="FF7F7F7F"/>
        <bgColor rgb="FF7F7F7F"/>
      </patternFill>
    </fill>
    <fill>
      <patternFill patternType="solid">
        <fgColor rgb="FF747474"/>
        <bgColor rgb="FF747474"/>
      </patternFill>
    </fill>
  </fills>
  <borders count="56">
    <border/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double">
        <color rgb="FF000000"/>
      </right>
    </border>
    <border>
      <left style="double">
        <color rgb="FF000000"/>
      </left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top style="double">
        <color rgb="FF000000"/>
      </top>
      <bottom/>
    </border>
    <border>
      <top style="double">
        <color rgb="FF000000"/>
      </top>
      <bottom/>
    </border>
    <border>
      <right style="double">
        <color rgb="FF000000"/>
      </right>
      <top style="double">
        <color rgb="FF000000"/>
      </top>
      <bottom/>
    </border>
    <border>
      <left style="double">
        <color rgb="FF000000"/>
      </left>
    </border>
    <border>
      <right style="double">
        <color rgb="FF000000"/>
      </right>
    </border>
    <border>
      <left style="double">
        <color rgb="FF000000"/>
      </left>
      <right style="double">
        <color rgb="FF000000"/>
      </right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</border>
    <border>
      <left/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double">
        <color rgb="FF000000"/>
      </left>
      <right style="thin">
        <color rgb="FF000000"/>
      </right>
      <top/>
      <bottom style="thin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double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double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top/>
      <bottom style="double">
        <color rgb="FF000000"/>
      </bottom>
    </border>
    <border>
      <top/>
      <bottom style="double">
        <color rgb="FF000000"/>
      </bottom>
    </border>
    <border>
      <left/>
      <top style="double">
        <color rgb="FF000000"/>
      </top>
      <bottom style="double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6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left" vertical="center"/>
    </xf>
    <xf borderId="1" fillId="3" fontId="4" numFmtId="0" xfId="0" applyAlignment="1" applyBorder="1" applyFont="1">
      <alignment horizontal="center" vertical="center"/>
    </xf>
    <xf borderId="1" fillId="3" fontId="5" numFmtId="0" xfId="0" applyAlignment="1" applyBorder="1" applyFont="1">
      <alignment horizontal="center" vertical="center"/>
    </xf>
    <xf borderId="1" fillId="3" fontId="6" numFmtId="0" xfId="0" applyAlignment="1" applyBorder="1" applyFont="1">
      <alignment horizontal="center" vertical="center"/>
    </xf>
    <xf borderId="4" fillId="3" fontId="4" numFmtId="0" xfId="0" applyAlignment="1" applyBorder="1" applyFont="1">
      <alignment horizontal="center" vertical="center"/>
    </xf>
    <xf borderId="4" fillId="3" fontId="6" numFmtId="49" xfId="0" applyAlignment="1" applyBorder="1" applyFont="1" applyNumberFormat="1">
      <alignment horizontal="center" vertical="center"/>
    </xf>
    <xf borderId="1" fillId="3" fontId="6" numFmtId="164" xfId="0" applyAlignment="1" applyBorder="1" applyFont="1" applyNumberFormat="1">
      <alignment horizontal="center" vertical="center"/>
    </xf>
    <xf borderId="1" fillId="4" fontId="4" numFmtId="0" xfId="0" applyAlignment="1" applyBorder="1" applyFill="1" applyFont="1">
      <alignment horizontal="center" shrinkToFit="0" vertical="center" wrapText="1"/>
    </xf>
    <xf borderId="4" fillId="4" fontId="4" numFmtId="0" xfId="0" applyAlignment="1" applyBorder="1" applyFont="1">
      <alignment horizontal="center" shrinkToFit="0" vertical="center" wrapText="1"/>
    </xf>
    <xf borderId="4" fillId="4" fontId="4" numFmtId="0" xfId="0" applyAlignment="1" applyBorder="1" applyFont="1">
      <alignment horizontal="center" vertical="center"/>
    </xf>
    <xf borderId="1" fillId="5" fontId="4" numFmtId="0" xfId="0" applyAlignment="1" applyBorder="1" applyFill="1" applyFont="1">
      <alignment horizontal="center" shrinkToFit="0" vertical="center" wrapText="1"/>
    </xf>
    <xf borderId="4" fillId="5" fontId="4" numFmtId="0" xfId="0" applyAlignment="1" applyBorder="1" applyFont="1">
      <alignment horizontal="center" vertical="center"/>
    </xf>
    <xf borderId="1" fillId="3" fontId="5" numFmtId="0" xfId="0" applyAlignment="1" applyBorder="1" applyFont="1">
      <alignment horizontal="center" shrinkToFit="0" vertical="center" wrapText="1"/>
    </xf>
    <xf borderId="0" fillId="0" fontId="7" numFmtId="0" xfId="0" applyFont="1"/>
    <xf borderId="5" fillId="5" fontId="8" numFmtId="0" xfId="0" applyAlignment="1" applyBorder="1" applyFont="1">
      <alignment horizontal="center" vertical="center"/>
    </xf>
    <xf borderId="5" fillId="6" fontId="8" numFmtId="0" xfId="0" applyAlignment="1" applyBorder="1" applyFill="1" applyFont="1">
      <alignment horizontal="center" vertical="center"/>
    </xf>
    <xf borderId="1" fillId="6" fontId="9" numFmtId="0" xfId="0" applyAlignment="1" applyBorder="1" applyFont="1">
      <alignment horizontal="center" vertical="center"/>
    </xf>
    <xf borderId="1" fillId="5" fontId="10" numFmtId="0" xfId="0" applyAlignment="1" applyBorder="1" applyFont="1">
      <alignment horizontal="center" vertical="center"/>
    </xf>
    <xf borderId="5" fillId="2" fontId="11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1" fillId="7" fontId="11" numFmtId="0" xfId="0" applyAlignment="1" applyBorder="1" applyFill="1" applyFont="1">
      <alignment horizontal="center" vertical="center"/>
    </xf>
    <xf borderId="5" fillId="6" fontId="12" numFmtId="0" xfId="0" applyAlignment="1" applyBorder="1" applyFont="1">
      <alignment horizontal="center" shrinkToFit="0" vertical="center" wrapText="1"/>
    </xf>
    <xf borderId="5" fillId="6" fontId="13" numFmtId="0" xfId="0" applyAlignment="1" applyBorder="1" applyFont="1">
      <alignment horizontal="center" shrinkToFit="0" vertical="center" wrapText="1"/>
    </xf>
    <xf borderId="7" fillId="5" fontId="13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5" fillId="5" fontId="13" numFmtId="0" xfId="0" applyAlignment="1" applyBorder="1" applyFont="1">
      <alignment horizontal="center" shrinkToFit="0" vertical="center" wrapText="1"/>
    </xf>
    <xf borderId="9" fillId="7" fontId="11" numFmtId="0" xfId="0" applyAlignment="1" applyBorder="1" applyFont="1">
      <alignment horizontal="center" vertical="center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0" fillId="0" fontId="3" numFmtId="0" xfId="0" applyAlignment="1" applyFont="1">
      <alignment shrinkToFit="0" vertical="top" wrapText="1"/>
    </xf>
    <xf borderId="14" fillId="0" fontId="2" numFmtId="0" xfId="0" applyBorder="1" applyFont="1"/>
    <xf borderId="15" fillId="7" fontId="11" numFmtId="0" xfId="0" applyAlignment="1" applyBorder="1" applyFont="1">
      <alignment horizontal="center" vertical="center"/>
    </xf>
    <xf borderId="4" fillId="7" fontId="14" numFmtId="0" xfId="0" applyAlignment="1" applyBorder="1" applyFont="1">
      <alignment horizontal="center" shrinkToFit="0" vertical="center" wrapText="1"/>
    </xf>
    <xf borderId="16" fillId="7" fontId="11" numFmtId="0" xfId="0" applyAlignment="1" applyBorder="1" applyFont="1">
      <alignment horizontal="center" vertical="center"/>
    </xf>
    <xf borderId="17" fillId="7" fontId="11" numFmtId="0" xfId="0" applyAlignment="1" applyBorder="1" applyFont="1">
      <alignment horizontal="center" vertical="center"/>
    </xf>
    <xf borderId="18" fillId="7" fontId="14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20" fillId="0" fontId="2" numFmtId="0" xfId="0" applyBorder="1" applyFont="1"/>
    <xf borderId="21" fillId="5" fontId="15" numFmtId="165" xfId="0" applyAlignment="1" applyBorder="1" applyFont="1" applyNumberFormat="1">
      <alignment horizontal="center" shrinkToFit="0" vertical="center" wrapText="1"/>
    </xf>
    <xf borderId="22" fillId="6" fontId="16" numFmtId="0" xfId="0" applyAlignment="1" applyBorder="1" applyFont="1">
      <alignment horizontal="center" readingOrder="0" vertical="center"/>
    </xf>
    <xf borderId="23" fillId="7" fontId="16" numFmtId="0" xfId="0" applyAlignment="1" applyBorder="1" applyFont="1">
      <alignment horizontal="center" readingOrder="0" vertical="center"/>
    </xf>
    <xf borderId="24" fillId="7" fontId="16" numFmtId="0" xfId="0" applyAlignment="1" applyBorder="1" applyFont="1">
      <alignment horizontal="center" readingOrder="0" vertical="center"/>
    </xf>
    <xf borderId="25" fillId="7" fontId="17" numFmtId="0" xfId="0" applyAlignment="1" applyBorder="1" applyFont="1">
      <alignment horizontal="center" vertical="center"/>
    </xf>
    <xf borderId="26" fillId="5" fontId="13" numFmtId="0" xfId="0" applyAlignment="1" applyBorder="1" applyFont="1">
      <alignment horizontal="center" vertical="center"/>
    </xf>
    <xf borderId="27" fillId="5" fontId="18" numFmtId="166" xfId="0" applyBorder="1" applyFont="1" applyNumberFormat="1"/>
    <xf borderId="28" fillId="5" fontId="18" numFmtId="166" xfId="0" applyBorder="1" applyFont="1" applyNumberFormat="1"/>
    <xf borderId="29" fillId="7" fontId="18" numFmtId="0" xfId="0" applyAlignment="1" applyBorder="1" applyFont="1">
      <alignment horizontal="center"/>
    </xf>
    <xf borderId="27" fillId="7" fontId="18" numFmtId="0" xfId="0" applyAlignment="1" applyBorder="1" applyFont="1">
      <alignment horizontal="center"/>
    </xf>
    <xf borderId="25" fillId="7" fontId="18" numFmtId="0" xfId="0" applyAlignment="1" applyBorder="1" applyFont="1">
      <alignment horizontal="center"/>
    </xf>
    <xf borderId="30" fillId="6" fontId="13" numFmtId="0" xfId="0" applyAlignment="1" applyBorder="1" applyFont="1">
      <alignment horizontal="center" vertical="center"/>
    </xf>
    <xf borderId="31" fillId="0" fontId="2" numFmtId="0" xfId="0" applyBorder="1" applyFont="1"/>
    <xf borderId="27" fillId="6" fontId="18" numFmtId="166" xfId="0" applyBorder="1" applyFont="1" applyNumberFormat="1"/>
    <xf borderId="28" fillId="6" fontId="18" numFmtId="166" xfId="0" applyBorder="1" applyFont="1" applyNumberFormat="1"/>
    <xf borderId="32" fillId="2" fontId="19" numFmtId="166" xfId="0" applyBorder="1" applyFont="1" applyNumberFormat="1"/>
    <xf borderId="0" fillId="0" fontId="18" numFmtId="0" xfId="0" applyFont="1"/>
    <xf borderId="33" fillId="6" fontId="20" numFmtId="0" xfId="0" applyAlignment="1" applyBorder="1" applyFont="1">
      <alignment horizontal="center" readingOrder="0" vertical="center"/>
    </xf>
    <xf borderId="34" fillId="7" fontId="16" numFmtId="0" xfId="0" applyAlignment="1" applyBorder="1" applyFont="1">
      <alignment horizontal="center" readingOrder="0" vertical="center"/>
    </xf>
    <xf borderId="21" fillId="7" fontId="16" numFmtId="0" xfId="0" applyAlignment="1" applyBorder="1" applyFont="1">
      <alignment horizontal="center" readingOrder="0" vertical="center"/>
    </xf>
    <xf borderId="21" fillId="7" fontId="16" numFmtId="0" xfId="0" applyAlignment="1" applyBorder="1" applyFont="1">
      <alignment horizontal="center" vertical="center"/>
    </xf>
    <xf borderId="35" fillId="7" fontId="17" numFmtId="0" xfId="0" applyAlignment="1" applyBorder="1" applyFont="1">
      <alignment horizontal="center" vertical="center"/>
    </xf>
    <xf borderId="36" fillId="5" fontId="13" numFmtId="0" xfId="0" applyAlignment="1" applyBorder="1" applyFont="1">
      <alignment horizontal="center" readingOrder="0" vertical="center"/>
    </xf>
    <xf borderId="34" fillId="7" fontId="18" numFmtId="0" xfId="0" applyAlignment="1" applyBorder="1" applyFont="1">
      <alignment horizontal="center"/>
    </xf>
    <xf borderId="21" fillId="7" fontId="18" numFmtId="0" xfId="0" applyAlignment="1" applyBorder="1" applyFont="1">
      <alignment horizontal="center"/>
    </xf>
    <xf borderId="37" fillId="6" fontId="13" numFmtId="0" xfId="0" applyAlignment="1" applyBorder="1" applyFont="1">
      <alignment horizontal="center" vertical="center"/>
    </xf>
    <xf borderId="38" fillId="0" fontId="2" numFmtId="0" xfId="0" applyBorder="1" applyFont="1"/>
    <xf borderId="33" fillId="6" fontId="16" numFmtId="0" xfId="0" applyAlignment="1" applyBorder="1" applyFont="1">
      <alignment horizontal="center" vertical="center"/>
    </xf>
    <xf borderId="34" fillId="7" fontId="16" numFmtId="0" xfId="0" applyAlignment="1" applyBorder="1" applyFont="1">
      <alignment horizontal="center" vertical="center"/>
    </xf>
    <xf borderId="36" fillId="5" fontId="13" numFmtId="0" xfId="0" applyAlignment="1" applyBorder="1" applyFont="1">
      <alignment horizontal="center" vertical="center"/>
    </xf>
    <xf borderId="39" fillId="6" fontId="16" numFmtId="0" xfId="0" applyAlignment="1" applyBorder="1" applyFont="1">
      <alignment horizontal="center" vertical="center"/>
    </xf>
    <xf borderId="40" fillId="7" fontId="16" numFmtId="0" xfId="0" applyAlignment="1" applyBorder="1" applyFont="1">
      <alignment horizontal="center" vertical="center"/>
    </xf>
    <xf borderId="41" fillId="7" fontId="16" numFmtId="0" xfId="0" applyAlignment="1" applyBorder="1" applyFont="1">
      <alignment horizontal="center" vertical="center"/>
    </xf>
    <xf borderId="42" fillId="5" fontId="13" numFmtId="0" xfId="0" applyAlignment="1" applyBorder="1" applyFont="1">
      <alignment horizontal="center" vertical="center"/>
    </xf>
    <xf borderId="40" fillId="7" fontId="18" numFmtId="0" xfId="0" applyAlignment="1" applyBorder="1" applyFont="1">
      <alignment horizontal="center"/>
    </xf>
    <xf borderId="41" fillId="7" fontId="18" numFmtId="0" xfId="0" applyAlignment="1" applyBorder="1" applyFont="1">
      <alignment horizontal="center"/>
    </xf>
    <xf borderId="43" fillId="6" fontId="13" numFmtId="0" xfId="0" applyAlignment="1" applyBorder="1" applyFont="1">
      <alignment horizontal="center" vertical="center"/>
    </xf>
    <xf borderId="44" fillId="0" fontId="2" numFmtId="0" xfId="0" applyBorder="1" applyFont="1"/>
    <xf borderId="45" fillId="2" fontId="21" numFmtId="0" xfId="0" applyAlignment="1" applyBorder="1" applyFont="1">
      <alignment horizontal="center" vertical="center"/>
    </xf>
    <xf borderId="46" fillId="0" fontId="2" numFmtId="0" xfId="0" applyBorder="1" applyFont="1"/>
    <xf borderId="16" fillId="2" fontId="22" numFmtId="0" xfId="0" applyAlignment="1" applyBorder="1" applyFont="1">
      <alignment horizontal="center" vertical="center"/>
    </xf>
    <xf borderId="18" fillId="2" fontId="22" numFmtId="0" xfId="0" applyAlignment="1" applyBorder="1" applyFont="1">
      <alignment horizontal="center" vertical="center"/>
    </xf>
    <xf borderId="4" fillId="2" fontId="22" numFmtId="166" xfId="0" applyAlignment="1" applyBorder="1" applyFont="1" applyNumberFormat="1">
      <alignment horizontal="right" vertical="center"/>
    </xf>
    <xf borderId="47" fillId="2" fontId="22" numFmtId="0" xfId="0" applyAlignment="1" applyBorder="1" applyFont="1">
      <alignment horizontal="center" vertical="center"/>
    </xf>
    <xf borderId="1" fillId="0" fontId="23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8" fillId="0" fontId="24" numFmtId="0" xfId="0" applyAlignment="1" applyBorder="1" applyFont="1">
      <alignment horizontal="center"/>
    </xf>
    <xf borderId="49" fillId="0" fontId="2" numFmtId="0" xfId="0" applyBorder="1" applyFont="1"/>
    <xf borderId="48" fillId="2" fontId="25" numFmtId="0" xfId="0" applyAlignment="1" applyBorder="1" applyFont="1">
      <alignment horizontal="center" vertical="center"/>
    </xf>
    <xf borderId="48" fillId="0" fontId="26" numFmtId="0" xfId="0" applyAlignment="1" applyBorder="1" applyFont="1">
      <alignment horizontal="right" vertical="center"/>
    </xf>
    <xf borderId="48" fillId="0" fontId="27" numFmtId="0" xfId="0" applyAlignment="1" applyBorder="1" applyFont="1">
      <alignment horizontal="center" vertical="center"/>
    </xf>
    <xf borderId="48" fillId="0" fontId="26" numFmtId="0" xfId="0" applyAlignment="1" applyBorder="1" applyFont="1">
      <alignment horizontal="center" vertical="center"/>
    </xf>
    <xf borderId="21" fillId="0" fontId="28" numFmtId="0" xfId="0" applyAlignment="1" applyBorder="1" applyFont="1">
      <alignment shrinkToFit="0" vertical="center" wrapText="1"/>
    </xf>
    <xf borderId="21" fillId="0" fontId="29" numFmtId="49" xfId="0" applyAlignment="1" applyBorder="1" applyFont="1" applyNumberFormat="1">
      <alignment horizontal="center" vertical="center"/>
    </xf>
    <xf borderId="21" fillId="0" fontId="28" numFmtId="0" xfId="0" applyAlignment="1" applyBorder="1" applyFont="1">
      <alignment horizontal="center" shrinkToFit="0" vertical="center" wrapText="1"/>
    </xf>
    <xf borderId="21" fillId="0" fontId="28" numFmtId="0" xfId="0" applyAlignment="1" applyBorder="1" applyFont="1">
      <alignment horizontal="center" vertical="center"/>
    </xf>
    <xf borderId="21" fillId="0" fontId="30" numFmtId="0" xfId="0" applyAlignment="1" applyBorder="1" applyFont="1">
      <alignment horizontal="center" vertical="center"/>
    </xf>
    <xf borderId="21" fillId="0" fontId="31" numFmtId="0" xfId="0" applyAlignment="1" applyBorder="1" applyFont="1">
      <alignment horizontal="center" vertical="center"/>
    </xf>
    <xf borderId="50" fillId="0" fontId="32" numFmtId="0" xfId="0" applyAlignment="1" applyBorder="1" applyFont="1">
      <alignment horizontal="center" shrinkToFit="0" vertical="center" wrapText="1"/>
    </xf>
    <xf borderId="51" fillId="0" fontId="2" numFmtId="0" xfId="0" applyBorder="1" applyFont="1"/>
    <xf borderId="52" fillId="0" fontId="32" numFmtId="0" xfId="0" applyAlignment="1" applyBorder="1" applyFont="1">
      <alignment horizontal="center" shrinkToFit="0" vertical="center" wrapText="1"/>
    </xf>
    <xf borderId="21" fillId="0" fontId="32" numFmtId="0" xfId="0" applyAlignment="1" applyBorder="1" applyFont="1">
      <alignment horizontal="left" vertical="center"/>
    </xf>
    <xf borderId="21" fillId="8" fontId="33" numFmtId="0" xfId="0" applyAlignment="1" applyBorder="1" applyFill="1" applyFont="1">
      <alignment horizontal="center" vertical="center"/>
    </xf>
    <xf borderId="21" fillId="0" fontId="34" numFmtId="0" xfId="0" applyAlignment="1" applyBorder="1" applyFont="1">
      <alignment horizontal="center" vertical="center"/>
    </xf>
    <xf borderId="21" fillId="7" fontId="35" numFmtId="0" xfId="0" applyAlignment="1" applyBorder="1" applyFont="1">
      <alignment horizontal="center" vertical="center"/>
    </xf>
    <xf borderId="53" fillId="0" fontId="2" numFmtId="0" xfId="0" applyBorder="1" applyFont="1"/>
    <xf borderId="54" fillId="0" fontId="2" numFmtId="0" xfId="0" applyBorder="1" applyFont="1"/>
    <xf borderId="55" fillId="0" fontId="2" numFmtId="0" xfId="0" applyBorder="1" applyFont="1"/>
    <xf borderId="21" fillId="8" fontId="36" numFmtId="0" xfId="0" applyBorder="1" applyFont="1"/>
    <xf borderId="21" fillId="0" fontId="37" numFmtId="0" xfId="0" applyAlignment="1" applyBorder="1" applyFont="1">
      <alignment horizontal="center" vertical="center"/>
    </xf>
    <xf borderId="21" fillId="7" fontId="36" numFmtId="0" xfId="0" applyAlignment="1" applyBorder="1" applyFont="1">
      <alignment horizontal="center" vertical="center"/>
    </xf>
    <xf borderId="48" fillId="0" fontId="32" numFmtId="0" xfId="0" applyAlignment="1" applyBorder="1" applyFont="1">
      <alignment horizontal="left" shrinkToFit="0" vertical="center" wrapText="1"/>
    </xf>
    <xf borderId="21" fillId="0" fontId="38" numFmtId="0" xfId="0" applyAlignment="1" applyBorder="1" applyFont="1">
      <alignment horizontal="center" vertical="center"/>
    </xf>
    <xf borderId="21" fillId="0" fontId="32" numFmtId="0" xfId="0" applyAlignment="1" applyBorder="1" applyFont="1">
      <alignment horizontal="left" shrinkToFit="0" vertical="center" wrapText="1"/>
    </xf>
    <xf borderId="21" fillId="7" fontId="32" numFmtId="0" xfId="0" applyAlignment="1" applyBorder="1" applyFont="1">
      <alignment horizontal="left" shrinkToFit="0" vertical="center" wrapText="1"/>
    </xf>
    <xf borderId="21" fillId="7" fontId="38" numFmtId="0" xfId="0" applyBorder="1" applyFont="1"/>
    <xf borderId="21" fillId="7" fontId="38" numFmtId="0" xfId="0" applyAlignment="1" applyBorder="1" applyFont="1">
      <alignment horizontal="center" vertical="center"/>
    </xf>
    <xf borderId="21" fillId="0" fontId="36" numFmtId="0" xfId="0" applyAlignment="1" applyBorder="1" applyFont="1">
      <alignment horizontal="center" vertical="center"/>
    </xf>
    <xf borderId="21" fillId="0" fontId="38" numFmtId="0" xfId="0" applyBorder="1" applyFont="1"/>
    <xf borderId="21" fillId="7" fontId="36" numFmtId="0" xfId="0" applyBorder="1" applyFont="1"/>
    <xf borderId="48" fillId="9" fontId="32" numFmtId="0" xfId="0" applyAlignment="1" applyBorder="1" applyFill="1" applyFont="1">
      <alignment horizontal="left" vertical="center"/>
    </xf>
    <xf borderId="21" fillId="9" fontId="36" numFmtId="0" xfId="0" applyBorder="1" applyFont="1"/>
    <xf borderId="21" fillId="9" fontId="32" numFmtId="0" xfId="0" applyAlignment="1" applyBorder="1" applyFont="1">
      <alignment horizontal="left" shrinkToFit="0" vertical="center" wrapText="1"/>
    </xf>
    <xf borderId="48" fillId="0" fontId="39" numFmtId="0" xfId="0" applyAlignment="1" applyBorder="1" applyFont="1">
      <alignment horizontal="center"/>
    </xf>
    <xf borderId="48" fillId="0" fontId="28" numFmtId="0" xfId="0" applyAlignment="1" applyBorder="1" applyFont="1">
      <alignment horizontal="center" vertical="center"/>
    </xf>
    <xf borderId="48" fillId="0" fontId="28" numFmtId="0" xfId="0" applyAlignment="1" applyBorder="1" applyFont="1">
      <alignment horizontal="center"/>
    </xf>
    <xf borderId="21" fillId="0" fontId="40" numFmtId="167" xfId="0" applyAlignment="1" applyBorder="1" applyFont="1" applyNumberFormat="1">
      <alignment horizontal="center"/>
    </xf>
    <xf borderId="21" fillId="0" fontId="41" numFmtId="167" xfId="0" applyAlignment="1" applyBorder="1" applyFont="1" applyNumberFormat="1">
      <alignment horizontal="center"/>
    </xf>
    <xf borderId="48" fillId="0" fontId="41" numFmtId="167" xfId="0" applyAlignment="1" applyBorder="1" applyFont="1" applyNumberFormat="1">
      <alignment horizontal="center" vertical="center"/>
    </xf>
    <xf borderId="48" fillId="0" fontId="41" numFmtId="167" xfId="0" applyAlignment="1" applyBorder="1" applyFont="1" applyNumberFormat="1">
      <alignment horizontal="center"/>
    </xf>
    <xf borderId="21" fillId="0" fontId="40" numFmtId="168" xfId="0" applyAlignment="1" applyBorder="1" applyFont="1" applyNumberFormat="1">
      <alignment horizontal="center"/>
    </xf>
    <xf borderId="21" fillId="0" fontId="41" numFmtId="168" xfId="0" applyAlignment="1" applyBorder="1" applyFont="1" applyNumberFormat="1">
      <alignment horizontal="center"/>
    </xf>
    <xf borderId="48" fillId="0" fontId="41" numFmtId="168" xfId="0" applyAlignment="1" applyBorder="1" applyFont="1" applyNumberFormat="1">
      <alignment horizontal="center" vertical="center"/>
    </xf>
    <xf borderId="48" fillId="0" fontId="41" numFmtId="168" xfId="0" applyAlignment="1" applyBorder="1" applyFont="1" applyNumberFormat="1">
      <alignment horizontal="center"/>
    </xf>
    <xf borderId="21" fillId="0" fontId="40" numFmtId="168" xfId="0" applyAlignment="1" applyBorder="1" applyFont="1" applyNumberFormat="1">
      <alignment horizontal="center" vertical="center"/>
    </xf>
    <xf borderId="21" fillId="0" fontId="41" numFmtId="168" xfId="0" applyAlignment="1" applyBorder="1" applyFont="1" applyNumberFormat="1">
      <alignment horizontal="center" vertical="center"/>
    </xf>
    <xf borderId="21" fillId="9" fontId="38" numFmtId="0" xfId="0" applyAlignment="1" applyBorder="1" applyFont="1">
      <alignment horizontal="center"/>
    </xf>
    <xf borderId="48" fillId="9" fontId="38" numFmtId="0" xfId="0" applyAlignment="1" applyBorder="1" applyFont="1">
      <alignment horizontal="center" vertical="center"/>
    </xf>
    <xf borderId="48" fillId="9" fontId="38" numFmtId="0" xfId="0" applyAlignment="1" applyBorder="1" applyFont="1">
      <alignment horizontal="center"/>
    </xf>
    <xf borderId="52" fillId="0" fontId="32" numFmtId="0" xfId="0" applyAlignment="1" applyBorder="1" applyFont="1">
      <alignment horizontal="center" vertical="center"/>
    </xf>
    <xf borderId="48" fillId="0" fontId="28" numFmtId="0" xfId="0" applyAlignment="1" applyBorder="1" applyFont="1">
      <alignment horizontal="center" shrinkToFit="0" vertical="center" wrapText="1"/>
    </xf>
    <xf borderId="48" fillId="0" fontId="31" numFmtId="0" xfId="0" applyAlignment="1" applyBorder="1" applyFont="1">
      <alignment horizontal="center" shrinkToFit="0" vertical="center" wrapText="1"/>
    </xf>
    <xf borderId="21" fillId="0" fontId="32" numFmtId="0" xfId="0" applyAlignment="1" applyBorder="1" applyFont="1">
      <alignment horizontal="center" vertical="center"/>
    </xf>
    <xf borderId="48" fillId="0" fontId="31" numFmtId="0" xfId="0" applyAlignment="1" applyBorder="1" applyFont="1">
      <alignment horizontal="center" vertical="center"/>
    </xf>
    <xf borderId="21" fillId="0" fontId="28" numFmtId="0" xfId="0" applyAlignment="1" applyBorder="1" applyFont="1">
      <alignment horizontal="left" vertical="center"/>
    </xf>
    <xf borderId="21" fillId="9" fontId="38" numFmtId="0" xfId="0" applyAlignment="1" applyBorder="1" applyFont="1">
      <alignment horizontal="center" vertical="center"/>
    </xf>
    <xf borderId="48" fillId="9" fontId="42" numFmtId="0" xfId="0" applyAlignment="1" applyBorder="1" applyFont="1">
      <alignment horizontal="center"/>
    </xf>
    <xf borderId="21" fillId="10" fontId="38" numFmtId="0" xfId="0" applyAlignment="1" applyBorder="1" applyFill="1" applyFont="1">
      <alignment horizontal="center"/>
    </xf>
    <xf borderId="21" fillId="9" fontId="42" numFmtId="0" xfId="0" applyAlignment="1" applyBorder="1" applyFont="1">
      <alignment horizontal="center"/>
    </xf>
    <xf borderId="21" fillId="9" fontId="42" numFmtId="0" xfId="0" applyAlignment="1" applyBorder="1" applyFont="1">
      <alignment horizontal="center" vertical="center"/>
    </xf>
    <xf borderId="21" fillId="0" fontId="38" numFmtId="166" xfId="0" applyAlignment="1" applyBorder="1" applyFont="1" applyNumberFormat="1">
      <alignment horizontal="center"/>
    </xf>
    <xf borderId="48" fillId="0" fontId="38" numFmtId="166" xfId="0" applyAlignment="1" applyBorder="1" applyFont="1" applyNumberFormat="1">
      <alignment horizontal="center"/>
    </xf>
    <xf borderId="21" fillId="0" fontId="38" numFmtId="166" xfId="0" applyAlignment="1" applyBorder="1" applyFont="1" applyNumberFormat="1">
      <alignment horizontal="center" vertical="center"/>
    </xf>
    <xf borderId="48" fillId="0" fontId="26" numFmtId="0" xfId="0" applyAlignment="1" applyBorder="1" applyFont="1">
      <alignment horizontal="left" vertical="center"/>
    </xf>
    <xf borderId="48" fillId="0" fontId="28" numFmtId="0" xfId="0" applyAlignment="1" applyBorder="1" applyFont="1">
      <alignment horizontal="left" vertical="center"/>
    </xf>
    <xf borderId="48" fillId="0" fontId="32" numFmtId="0" xfId="0" applyAlignment="1" applyBorder="1" applyFont="1">
      <alignment horizontal="left" vertical="center"/>
    </xf>
    <xf borderId="48" fillId="0" fontId="26" numFmtId="0" xfId="0" applyAlignment="1" applyBorder="1" applyFont="1">
      <alignment horizontal="center"/>
    </xf>
    <xf borderId="48" fillId="0" fontId="43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nammasarakarishal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www.nammasarakarishale.com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0.1" defaultRowHeight="15.0"/>
  <cols>
    <col customWidth="1" min="1" max="1" width="24.2"/>
    <col customWidth="1" min="2" max="2" width="26.7"/>
    <col customWidth="1" min="3" max="3" width="10.5"/>
    <col customWidth="1" min="4" max="8" width="9.2"/>
    <col customWidth="1" min="9" max="9" width="11.0"/>
    <col customWidth="1" min="10" max="10" width="9.2"/>
    <col customWidth="1" min="11" max="11" width="15.7"/>
    <col customWidth="1" min="12" max="12" width="26.7"/>
    <col customWidth="1" min="13" max="19" width="21.4"/>
    <col customWidth="1" min="20" max="24" width="11.0"/>
    <col customWidth="1" min="25" max="25" width="11.9"/>
    <col customWidth="1" min="26" max="27" width="11.0"/>
    <col customWidth="1" min="28" max="28" width="16.2"/>
    <col customWidth="1" min="29" max="29" width="17.6"/>
    <col customWidth="1" min="30" max="30" width="3.7"/>
    <col customWidth="1" min="31" max="33" width="22.2"/>
    <col customWidth="1" min="34" max="34" width="23.1"/>
    <col customWidth="1" min="35" max="35" width="9.0"/>
  </cols>
  <sheetData>
    <row r="1" ht="51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  <c r="AI1" s="4"/>
    </row>
    <row r="2" ht="42.0" customHeight="1">
      <c r="A2" s="5" t="s">
        <v>1</v>
      </c>
      <c r="B2" s="6"/>
      <c r="C2" s="2"/>
      <c r="D2" s="2"/>
      <c r="E2" s="2"/>
      <c r="F2" s="2"/>
      <c r="G2" s="3"/>
      <c r="H2" s="7" t="s">
        <v>2</v>
      </c>
      <c r="I2" s="3"/>
      <c r="J2" s="8"/>
      <c r="K2" s="2"/>
      <c r="L2" s="2"/>
      <c r="M2" s="3"/>
      <c r="N2" s="9" t="s">
        <v>3</v>
      </c>
      <c r="O2" s="6"/>
      <c r="P2" s="2"/>
      <c r="Q2" s="3"/>
      <c r="R2" s="9" t="s">
        <v>4</v>
      </c>
      <c r="S2" s="6"/>
      <c r="T2" s="2"/>
      <c r="U2" s="2"/>
      <c r="V2" s="3"/>
      <c r="W2" s="6"/>
      <c r="X2" s="2"/>
      <c r="Y2" s="2"/>
      <c r="Z2" s="2"/>
      <c r="AA2" s="2"/>
      <c r="AB2" s="2"/>
      <c r="AC2" s="2"/>
      <c r="AD2" s="3"/>
      <c r="AE2" s="9" t="s">
        <v>5</v>
      </c>
      <c r="AF2" s="6"/>
      <c r="AG2" s="2"/>
      <c r="AH2" s="3"/>
      <c r="AI2" s="4"/>
    </row>
    <row r="3" ht="90.75" customHeight="1">
      <c r="A3" s="5" t="s">
        <v>6</v>
      </c>
      <c r="B3" s="10"/>
      <c r="C3" s="11"/>
      <c r="D3" s="2"/>
      <c r="E3" s="2"/>
      <c r="F3" s="2"/>
      <c r="G3" s="2"/>
      <c r="H3" s="2"/>
      <c r="I3" s="2"/>
      <c r="J3" s="3"/>
      <c r="K3" s="12" t="s">
        <v>7</v>
      </c>
      <c r="L3" s="3"/>
      <c r="M3" s="13">
        <f>COUNTIF(L8:L38,"ಕಡಲೆ ಕಾಳು")</f>
        <v>0</v>
      </c>
      <c r="N3" s="12" t="s">
        <v>8</v>
      </c>
      <c r="O3" s="3"/>
      <c r="P3" s="13">
        <f>COUNTIF(L8:L38,"ಹೆಸರು ಕಾಳು")</f>
        <v>0</v>
      </c>
      <c r="Q3" s="12" t="s">
        <v>9</v>
      </c>
      <c r="R3" s="3"/>
      <c r="S3" s="14">
        <f>COUNTIF(L8:L38,"ಶೇಂಗಾ")</f>
        <v>1</v>
      </c>
      <c r="T3" s="15" t="s">
        <v>10</v>
      </c>
      <c r="U3" s="3"/>
      <c r="V3" s="16">
        <f>COUNTIFS(AC8:AD38,"ಕಿತ್ತಳೆ")</f>
        <v>0</v>
      </c>
      <c r="W3" s="15" t="s">
        <v>11</v>
      </c>
      <c r="X3" s="3"/>
      <c r="Y3" s="16">
        <f>COUNTIFS(AC8:AD38,"ಮೂಸಂಬಿ")</f>
        <v>0</v>
      </c>
      <c r="Z3" s="15" t="s">
        <v>12</v>
      </c>
      <c r="AA3" s="3"/>
      <c r="AB3" s="16">
        <f>COUNTIFS(AC8:AD38,"ಸಪೋಟ")</f>
        <v>0</v>
      </c>
      <c r="AC3" s="17" t="s">
        <v>13</v>
      </c>
      <c r="AD3" s="2"/>
      <c r="AE3" s="3"/>
      <c r="AF3" s="9">
        <f>M3+P3+S3+V3+Y3+AB3</f>
        <v>1</v>
      </c>
      <c r="AG3" s="6"/>
      <c r="AH3" s="3"/>
      <c r="AI3" s="18"/>
    </row>
    <row r="4" ht="50.25" customHeight="1">
      <c r="A4" s="19" t="s">
        <v>14</v>
      </c>
      <c r="B4" s="20" t="s">
        <v>15</v>
      </c>
      <c r="C4" s="21" t="s">
        <v>16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22" t="s">
        <v>17</v>
      </c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3"/>
      <c r="AH4" s="23" t="s">
        <v>18</v>
      </c>
      <c r="AI4" s="4"/>
    </row>
    <row r="5" ht="42.75" customHeight="1">
      <c r="A5" s="24"/>
      <c r="B5" s="24"/>
      <c r="C5" s="25" t="s">
        <v>19</v>
      </c>
      <c r="D5" s="2"/>
      <c r="E5" s="2"/>
      <c r="F5" s="2"/>
      <c r="G5" s="2"/>
      <c r="H5" s="2"/>
      <c r="I5" s="2"/>
      <c r="J5" s="2"/>
      <c r="K5" s="3"/>
      <c r="L5" s="26" t="s">
        <v>20</v>
      </c>
      <c r="M5" s="27" t="s">
        <v>21</v>
      </c>
      <c r="N5" s="27" t="s">
        <v>22</v>
      </c>
      <c r="O5" s="27" t="s">
        <v>23</v>
      </c>
      <c r="P5" s="27" t="s">
        <v>24</v>
      </c>
      <c r="Q5" s="27" t="s">
        <v>25</v>
      </c>
      <c r="R5" s="27" t="s">
        <v>26</v>
      </c>
      <c r="S5" s="27" t="s">
        <v>27</v>
      </c>
      <c r="T5" s="25" t="s">
        <v>19</v>
      </c>
      <c r="U5" s="2"/>
      <c r="V5" s="2"/>
      <c r="W5" s="2"/>
      <c r="X5" s="2"/>
      <c r="Y5" s="2"/>
      <c r="Z5" s="2"/>
      <c r="AA5" s="2"/>
      <c r="AB5" s="3"/>
      <c r="AC5" s="28" t="s">
        <v>28</v>
      </c>
      <c r="AD5" s="29"/>
      <c r="AE5" s="30" t="s">
        <v>29</v>
      </c>
      <c r="AF5" s="30" t="s">
        <v>30</v>
      </c>
      <c r="AG5" s="30" t="s">
        <v>27</v>
      </c>
      <c r="AH5" s="24"/>
      <c r="AI5" s="4"/>
    </row>
    <row r="6" ht="45.75" customHeight="1">
      <c r="A6" s="24"/>
      <c r="B6" s="24"/>
      <c r="C6" s="25" t="s">
        <v>31</v>
      </c>
      <c r="D6" s="2"/>
      <c r="E6" s="2"/>
      <c r="F6" s="2"/>
      <c r="G6" s="2"/>
      <c r="H6" s="2"/>
      <c r="I6" s="2"/>
      <c r="J6" s="2"/>
      <c r="K6" s="3"/>
      <c r="L6" s="24"/>
      <c r="M6" s="24"/>
      <c r="N6" s="24"/>
      <c r="O6" s="24"/>
      <c r="P6" s="24"/>
      <c r="Q6" s="24"/>
      <c r="R6" s="24"/>
      <c r="S6" s="24"/>
      <c r="T6" s="31" t="s">
        <v>31</v>
      </c>
      <c r="U6" s="32"/>
      <c r="V6" s="32"/>
      <c r="W6" s="32"/>
      <c r="X6" s="32"/>
      <c r="Y6" s="32"/>
      <c r="Z6" s="32"/>
      <c r="AA6" s="32"/>
      <c r="AB6" s="33"/>
      <c r="AC6" s="34"/>
      <c r="AD6" s="35"/>
      <c r="AE6" s="24"/>
      <c r="AF6" s="24"/>
      <c r="AG6" s="24"/>
      <c r="AH6" s="24"/>
      <c r="AI6" s="36"/>
    </row>
    <row r="7" ht="90.75" customHeight="1">
      <c r="A7" s="37"/>
      <c r="B7" s="37"/>
      <c r="C7" s="38">
        <v>1.0</v>
      </c>
      <c r="D7" s="38">
        <v>2.0</v>
      </c>
      <c r="E7" s="38">
        <v>3.0</v>
      </c>
      <c r="F7" s="38">
        <v>4.0</v>
      </c>
      <c r="G7" s="38">
        <v>5.0</v>
      </c>
      <c r="H7" s="38">
        <v>6.0</v>
      </c>
      <c r="I7" s="38">
        <v>7.0</v>
      </c>
      <c r="J7" s="38">
        <v>8.0</v>
      </c>
      <c r="K7" s="39" t="s">
        <v>32</v>
      </c>
      <c r="L7" s="37"/>
      <c r="M7" s="37"/>
      <c r="N7" s="37"/>
      <c r="O7" s="37"/>
      <c r="P7" s="37"/>
      <c r="Q7" s="37"/>
      <c r="R7" s="37"/>
      <c r="S7" s="37"/>
      <c r="T7" s="40">
        <v>1.0</v>
      </c>
      <c r="U7" s="41">
        <v>2.0</v>
      </c>
      <c r="V7" s="41">
        <v>3.0</v>
      </c>
      <c r="W7" s="41">
        <v>4.0</v>
      </c>
      <c r="X7" s="41">
        <v>5.0</v>
      </c>
      <c r="Y7" s="41">
        <v>6.0</v>
      </c>
      <c r="Z7" s="41">
        <v>7.0</v>
      </c>
      <c r="AA7" s="41">
        <v>8.0</v>
      </c>
      <c r="AB7" s="42" t="s">
        <v>32</v>
      </c>
      <c r="AC7" s="43"/>
      <c r="AD7" s="44"/>
      <c r="AE7" s="37"/>
      <c r="AF7" s="37"/>
      <c r="AG7" s="37"/>
      <c r="AH7" s="37"/>
      <c r="AI7" s="36"/>
    </row>
    <row r="8" ht="39.75" customHeight="1">
      <c r="A8" s="45"/>
      <c r="B8" s="46" t="s">
        <v>33</v>
      </c>
      <c r="C8" s="47">
        <v>41.0</v>
      </c>
      <c r="D8" s="48">
        <v>42.0</v>
      </c>
      <c r="E8" s="48">
        <v>52.0</v>
      </c>
      <c r="F8" s="48">
        <v>56.0</v>
      </c>
      <c r="G8" s="48">
        <v>58.0</v>
      </c>
      <c r="H8" s="48">
        <v>39.0</v>
      </c>
      <c r="I8" s="48">
        <v>38.0</v>
      </c>
      <c r="J8" s="48">
        <v>42.0</v>
      </c>
      <c r="K8" s="49">
        <f t="shared" ref="K8:K38" si="1">SUM(C8:J8)</f>
        <v>368</v>
      </c>
      <c r="L8" s="50"/>
      <c r="M8" s="51">
        <f t="shared" ref="M8:M38" si="2">K8*2.53</f>
        <v>931.04</v>
      </c>
      <c r="N8" s="51">
        <f t="shared" ref="N8:N38" si="3">K8*0.9</f>
        <v>331.2</v>
      </c>
      <c r="O8" s="51">
        <f t="shared" ref="O8:O38" si="4">K8*0.38</f>
        <v>139.84</v>
      </c>
      <c r="P8" s="51">
        <f t="shared" ref="P8:P38" si="5">K8*0.73</f>
        <v>268.64</v>
      </c>
      <c r="Q8" s="51">
        <f t="shared" ref="Q8:Q38" si="6">K8*1.4</f>
        <v>515.2</v>
      </c>
      <c r="R8" s="51">
        <f t="shared" ref="R8:R38" si="7">K8*0.63</f>
        <v>231.84</v>
      </c>
      <c r="S8" s="52">
        <f t="shared" ref="S8:S38" si="8">M8+N8+O8+P8+Q8+R8</f>
        <v>2417.76</v>
      </c>
      <c r="T8" s="53"/>
      <c r="U8" s="54"/>
      <c r="V8" s="54"/>
      <c r="W8" s="54"/>
      <c r="X8" s="54"/>
      <c r="Y8" s="54"/>
      <c r="Z8" s="54"/>
      <c r="AA8" s="54"/>
      <c r="AB8" s="55">
        <f t="shared" ref="AB8:AB38" si="9">T8+U8+V8+W8+X8+Y8+Z8+AA8</f>
        <v>0</v>
      </c>
      <c r="AC8" s="56"/>
      <c r="AD8" s="57"/>
      <c r="AE8" s="58">
        <f t="shared" ref="AE8:AE38" si="10">AB8*5.94</f>
        <v>0</v>
      </c>
      <c r="AF8" s="58">
        <f t="shared" ref="AF8:AF38" si="11">AB8*0.63</f>
        <v>0</v>
      </c>
      <c r="AG8" s="59">
        <f t="shared" ref="AG8:AG38" si="12">AE8+AF8</f>
        <v>0</v>
      </c>
      <c r="AH8" s="60">
        <f t="shared" ref="AH8:AH38" si="13">S8+AG8</f>
        <v>2417.76</v>
      </c>
      <c r="AI8" s="61"/>
    </row>
    <row r="9" ht="39.75" customHeight="1">
      <c r="A9" s="45"/>
      <c r="B9" s="62" t="s">
        <v>34</v>
      </c>
      <c r="C9" s="63">
        <v>30.0</v>
      </c>
      <c r="D9" s="64">
        <v>30.0</v>
      </c>
      <c r="E9" s="64">
        <v>30.0</v>
      </c>
      <c r="F9" s="64">
        <v>30.0</v>
      </c>
      <c r="G9" s="64">
        <v>30.0</v>
      </c>
      <c r="H9" s="64">
        <v>30.0</v>
      </c>
      <c r="I9" s="64">
        <v>30.0</v>
      </c>
      <c r="J9" s="65"/>
      <c r="K9" s="66">
        <f t="shared" si="1"/>
        <v>210</v>
      </c>
      <c r="L9" s="67" t="s">
        <v>35</v>
      </c>
      <c r="M9" s="51">
        <f t="shared" si="2"/>
        <v>531.3</v>
      </c>
      <c r="N9" s="51">
        <f t="shared" si="3"/>
        <v>189</v>
      </c>
      <c r="O9" s="51">
        <f t="shared" si="4"/>
        <v>79.8</v>
      </c>
      <c r="P9" s="51">
        <f t="shared" si="5"/>
        <v>153.3</v>
      </c>
      <c r="Q9" s="51">
        <f t="shared" si="6"/>
        <v>294</v>
      </c>
      <c r="R9" s="51">
        <f t="shared" si="7"/>
        <v>132.3</v>
      </c>
      <c r="S9" s="52">
        <f t="shared" si="8"/>
        <v>1379.7</v>
      </c>
      <c r="T9" s="68"/>
      <c r="U9" s="69"/>
      <c r="V9" s="69"/>
      <c r="W9" s="69"/>
      <c r="X9" s="69"/>
      <c r="Y9" s="69"/>
      <c r="Z9" s="69"/>
      <c r="AA9" s="69"/>
      <c r="AB9" s="55">
        <f t="shared" si="9"/>
        <v>0</v>
      </c>
      <c r="AC9" s="70"/>
      <c r="AD9" s="71"/>
      <c r="AE9" s="58">
        <f t="shared" si="10"/>
        <v>0</v>
      </c>
      <c r="AF9" s="58">
        <f t="shared" si="11"/>
        <v>0</v>
      </c>
      <c r="AG9" s="59">
        <f t="shared" si="12"/>
        <v>0</v>
      </c>
      <c r="AH9" s="60">
        <f t="shared" si="13"/>
        <v>1379.7</v>
      </c>
      <c r="AI9" s="61"/>
    </row>
    <row r="10" ht="39.75" customHeight="1">
      <c r="A10" s="45"/>
      <c r="B10" s="72"/>
      <c r="C10" s="73"/>
      <c r="D10" s="65"/>
      <c r="E10" s="65"/>
      <c r="F10" s="65"/>
      <c r="G10" s="65"/>
      <c r="H10" s="65"/>
      <c r="I10" s="65"/>
      <c r="J10" s="65"/>
      <c r="K10" s="66">
        <f t="shared" si="1"/>
        <v>0</v>
      </c>
      <c r="L10" s="74"/>
      <c r="M10" s="51">
        <f t="shared" si="2"/>
        <v>0</v>
      </c>
      <c r="N10" s="51">
        <f t="shared" si="3"/>
        <v>0</v>
      </c>
      <c r="O10" s="51">
        <f t="shared" si="4"/>
        <v>0</v>
      </c>
      <c r="P10" s="51">
        <f t="shared" si="5"/>
        <v>0</v>
      </c>
      <c r="Q10" s="51">
        <f t="shared" si="6"/>
        <v>0</v>
      </c>
      <c r="R10" s="51">
        <f t="shared" si="7"/>
        <v>0</v>
      </c>
      <c r="S10" s="52">
        <f t="shared" si="8"/>
        <v>0</v>
      </c>
      <c r="T10" s="68"/>
      <c r="U10" s="69"/>
      <c r="V10" s="69"/>
      <c r="W10" s="69"/>
      <c r="X10" s="69"/>
      <c r="Y10" s="69"/>
      <c r="Z10" s="69"/>
      <c r="AA10" s="69"/>
      <c r="AB10" s="55">
        <f t="shared" si="9"/>
        <v>0</v>
      </c>
      <c r="AC10" s="70"/>
      <c r="AD10" s="71"/>
      <c r="AE10" s="58">
        <f t="shared" si="10"/>
        <v>0</v>
      </c>
      <c r="AF10" s="58">
        <f t="shared" si="11"/>
        <v>0</v>
      </c>
      <c r="AG10" s="59">
        <f t="shared" si="12"/>
        <v>0</v>
      </c>
      <c r="AH10" s="60">
        <f t="shared" si="13"/>
        <v>0</v>
      </c>
      <c r="AI10" s="61"/>
    </row>
    <row r="11" ht="39.75" customHeight="1">
      <c r="A11" s="45"/>
      <c r="B11" s="72"/>
      <c r="C11" s="73"/>
      <c r="D11" s="65"/>
      <c r="E11" s="65"/>
      <c r="F11" s="65"/>
      <c r="G11" s="65"/>
      <c r="H11" s="65"/>
      <c r="I11" s="65"/>
      <c r="J11" s="65"/>
      <c r="K11" s="66">
        <f t="shared" si="1"/>
        <v>0</v>
      </c>
      <c r="L11" s="74"/>
      <c r="M11" s="51">
        <f t="shared" si="2"/>
        <v>0</v>
      </c>
      <c r="N11" s="51">
        <f t="shared" si="3"/>
        <v>0</v>
      </c>
      <c r="O11" s="51">
        <f t="shared" si="4"/>
        <v>0</v>
      </c>
      <c r="P11" s="51">
        <f t="shared" si="5"/>
        <v>0</v>
      </c>
      <c r="Q11" s="51">
        <f t="shared" si="6"/>
        <v>0</v>
      </c>
      <c r="R11" s="51">
        <f t="shared" si="7"/>
        <v>0</v>
      </c>
      <c r="S11" s="52">
        <f t="shared" si="8"/>
        <v>0</v>
      </c>
      <c r="T11" s="68"/>
      <c r="U11" s="69"/>
      <c r="V11" s="69"/>
      <c r="W11" s="69"/>
      <c r="X11" s="69"/>
      <c r="Y11" s="69"/>
      <c r="Z11" s="69"/>
      <c r="AA11" s="69"/>
      <c r="AB11" s="55">
        <f t="shared" si="9"/>
        <v>0</v>
      </c>
      <c r="AC11" s="70"/>
      <c r="AD11" s="71"/>
      <c r="AE11" s="58">
        <f t="shared" si="10"/>
        <v>0</v>
      </c>
      <c r="AF11" s="58">
        <f t="shared" si="11"/>
        <v>0</v>
      </c>
      <c r="AG11" s="59">
        <f t="shared" si="12"/>
        <v>0</v>
      </c>
      <c r="AH11" s="60">
        <f t="shared" si="13"/>
        <v>0</v>
      </c>
      <c r="AI11" s="61"/>
    </row>
    <row r="12" ht="39.75" customHeight="1">
      <c r="A12" s="45"/>
      <c r="B12" s="72"/>
      <c r="C12" s="73"/>
      <c r="D12" s="65"/>
      <c r="E12" s="65"/>
      <c r="F12" s="65"/>
      <c r="G12" s="65"/>
      <c r="H12" s="65"/>
      <c r="I12" s="65"/>
      <c r="J12" s="65"/>
      <c r="K12" s="66">
        <f t="shared" si="1"/>
        <v>0</v>
      </c>
      <c r="L12" s="74"/>
      <c r="M12" s="51">
        <f t="shared" si="2"/>
        <v>0</v>
      </c>
      <c r="N12" s="51">
        <f t="shared" si="3"/>
        <v>0</v>
      </c>
      <c r="O12" s="51">
        <f t="shared" si="4"/>
        <v>0</v>
      </c>
      <c r="P12" s="51">
        <f t="shared" si="5"/>
        <v>0</v>
      </c>
      <c r="Q12" s="51">
        <f t="shared" si="6"/>
        <v>0</v>
      </c>
      <c r="R12" s="51">
        <f t="shared" si="7"/>
        <v>0</v>
      </c>
      <c r="S12" s="52">
        <f t="shared" si="8"/>
        <v>0</v>
      </c>
      <c r="T12" s="68"/>
      <c r="U12" s="69"/>
      <c r="V12" s="69"/>
      <c r="W12" s="69"/>
      <c r="X12" s="69"/>
      <c r="Y12" s="69"/>
      <c r="Z12" s="69"/>
      <c r="AA12" s="69"/>
      <c r="AB12" s="55">
        <f t="shared" si="9"/>
        <v>0</v>
      </c>
      <c r="AC12" s="70"/>
      <c r="AD12" s="71"/>
      <c r="AE12" s="58">
        <f t="shared" si="10"/>
        <v>0</v>
      </c>
      <c r="AF12" s="58">
        <f t="shared" si="11"/>
        <v>0</v>
      </c>
      <c r="AG12" s="59">
        <f t="shared" si="12"/>
        <v>0</v>
      </c>
      <c r="AH12" s="60">
        <f t="shared" si="13"/>
        <v>0</v>
      </c>
      <c r="AI12" s="61"/>
    </row>
    <row r="13" ht="39.75" customHeight="1">
      <c r="A13" s="45"/>
      <c r="B13" s="72"/>
      <c r="C13" s="73"/>
      <c r="D13" s="65"/>
      <c r="E13" s="65"/>
      <c r="F13" s="65"/>
      <c r="G13" s="65"/>
      <c r="H13" s="65"/>
      <c r="I13" s="65"/>
      <c r="J13" s="65"/>
      <c r="K13" s="66">
        <f t="shared" si="1"/>
        <v>0</v>
      </c>
      <c r="L13" s="74"/>
      <c r="M13" s="51">
        <f t="shared" si="2"/>
        <v>0</v>
      </c>
      <c r="N13" s="51">
        <f t="shared" si="3"/>
        <v>0</v>
      </c>
      <c r="O13" s="51">
        <f t="shared" si="4"/>
        <v>0</v>
      </c>
      <c r="P13" s="51">
        <f t="shared" si="5"/>
        <v>0</v>
      </c>
      <c r="Q13" s="51">
        <f t="shared" si="6"/>
        <v>0</v>
      </c>
      <c r="R13" s="51">
        <f t="shared" si="7"/>
        <v>0</v>
      </c>
      <c r="S13" s="52">
        <f t="shared" si="8"/>
        <v>0</v>
      </c>
      <c r="T13" s="68"/>
      <c r="U13" s="69"/>
      <c r="V13" s="69"/>
      <c r="W13" s="69"/>
      <c r="X13" s="69"/>
      <c r="Y13" s="69"/>
      <c r="Z13" s="69"/>
      <c r="AA13" s="69"/>
      <c r="AB13" s="55">
        <f t="shared" si="9"/>
        <v>0</v>
      </c>
      <c r="AC13" s="70"/>
      <c r="AD13" s="71"/>
      <c r="AE13" s="58">
        <f t="shared" si="10"/>
        <v>0</v>
      </c>
      <c r="AF13" s="58">
        <f t="shared" si="11"/>
        <v>0</v>
      </c>
      <c r="AG13" s="59">
        <f t="shared" si="12"/>
        <v>0</v>
      </c>
      <c r="AH13" s="60">
        <f t="shared" si="13"/>
        <v>0</v>
      </c>
      <c r="AI13" s="61"/>
    </row>
    <row r="14" ht="39.75" customHeight="1">
      <c r="A14" s="45"/>
      <c r="B14" s="72"/>
      <c r="C14" s="73"/>
      <c r="D14" s="65"/>
      <c r="E14" s="65"/>
      <c r="F14" s="65"/>
      <c r="G14" s="65"/>
      <c r="H14" s="65"/>
      <c r="I14" s="65"/>
      <c r="J14" s="65"/>
      <c r="K14" s="66">
        <f t="shared" si="1"/>
        <v>0</v>
      </c>
      <c r="L14" s="74"/>
      <c r="M14" s="51">
        <f t="shared" si="2"/>
        <v>0</v>
      </c>
      <c r="N14" s="51">
        <f t="shared" si="3"/>
        <v>0</v>
      </c>
      <c r="O14" s="51">
        <f t="shared" si="4"/>
        <v>0</v>
      </c>
      <c r="P14" s="51">
        <f t="shared" si="5"/>
        <v>0</v>
      </c>
      <c r="Q14" s="51">
        <f t="shared" si="6"/>
        <v>0</v>
      </c>
      <c r="R14" s="51">
        <f t="shared" si="7"/>
        <v>0</v>
      </c>
      <c r="S14" s="52">
        <f t="shared" si="8"/>
        <v>0</v>
      </c>
      <c r="T14" s="68"/>
      <c r="U14" s="69"/>
      <c r="V14" s="69"/>
      <c r="W14" s="69"/>
      <c r="X14" s="69"/>
      <c r="Y14" s="69"/>
      <c r="Z14" s="69"/>
      <c r="AA14" s="69"/>
      <c r="AB14" s="55">
        <f t="shared" si="9"/>
        <v>0</v>
      </c>
      <c r="AC14" s="70"/>
      <c r="AD14" s="71"/>
      <c r="AE14" s="58">
        <f t="shared" si="10"/>
        <v>0</v>
      </c>
      <c r="AF14" s="58">
        <f t="shared" si="11"/>
        <v>0</v>
      </c>
      <c r="AG14" s="59">
        <f t="shared" si="12"/>
        <v>0</v>
      </c>
      <c r="AH14" s="60">
        <f t="shared" si="13"/>
        <v>0</v>
      </c>
      <c r="AI14" s="61"/>
    </row>
    <row r="15" ht="39.75" customHeight="1">
      <c r="A15" s="45"/>
      <c r="B15" s="72"/>
      <c r="C15" s="73"/>
      <c r="D15" s="65"/>
      <c r="E15" s="65"/>
      <c r="F15" s="65"/>
      <c r="G15" s="65"/>
      <c r="H15" s="65"/>
      <c r="I15" s="65"/>
      <c r="J15" s="65"/>
      <c r="K15" s="66">
        <f t="shared" si="1"/>
        <v>0</v>
      </c>
      <c r="L15" s="74"/>
      <c r="M15" s="51">
        <f t="shared" si="2"/>
        <v>0</v>
      </c>
      <c r="N15" s="51">
        <f t="shared" si="3"/>
        <v>0</v>
      </c>
      <c r="O15" s="51">
        <f t="shared" si="4"/>
        <v>0</v>
      </c>
      <c r="P15" s="51">
        <f t="shared" si="5"/>
        <v>0</v>
      </c>
      <c r="Q15" s="51">
        <f t="shared" si="6"/>
        <v>0</v>
      </c>
      <c r="R15" s="51">
        <f t="shared" si="7"/>
        <v>0</v>
      </c>
      <c r="S15" s="52">
        <f t="shared" si="8"/>
        <v>0</v>
      </c>
      <c r="T15" s="68"/>
      <c r="U15" s="69"/>
      <c r="V15" s="69"/>
      <c r="W15" s="69"/>
      <c r="X15" s="69"/>
      <c r="Y15" s="69"/>
      <c r="Z15" s="69"/>
      <c r="AA15" s="69"/>
      <c r="AB15" s="55">
        <f t="shared" si="9"/>
        <v>0</v>
      </c>
      <c r="AC15" s="70"/>
      <c r="AD15" s="71"/>
      <c r="AE15" s="58">
        <f t="shared" si="10"/>
        <v>0</v>
      </c>
      <c r="AF15" s="58">
        <f t="shared" si="11"/>
        <v>0</v>
      </c>
      <c r="AG15" s="59">
        <f t="shared" si="12"/>
        <v>0</v>
      </c>
      <c r="AH15" s="60">
        <f t="shared" si="13"/>
        <v>0</v>
      </c>
      <c r="AI15" s="61"/>
    </row>
    <row r="16" ht="39.75" customHeight="1">
      <c r="A16" s="45"/>
      <c r="B16" s="72"/>
      <c r="C16" s="73"/>
      <c r="D16" s="65"/>
      <c r="E16" s="65"/>
      <c r="F16" s="65"/>
      <c r="G16" s="65"/>
      <c r="H16" s="65"/>
      <c r="I16" s="65"/>
      <c r="J16" s="65"/>
      <c r="K16" s="66">
        <f t="shared" si="1"/>
        <v>0</v>
      </c>
      <c r="L16" s="74"/>
      <c r="M16" s="51">
        <f t="shared" si="2"/>
        <v>0</v>
      </c>
      <c r="N16" s="51">
        <f t="shared" si="3"/>
        <v>0</v>
      </c>
      <c r="O16" s="51">
        <f t="shared" si="4"/>
        <v>0</v>
      </c>
      <c r="P16" s="51">
        <f t="shared" si="5"/>
        <v>0</v>
      </c>
      <c r="Q16" s="51">
        <f t="shared" si="6"/>
        <v>0</v>
      </c>
      <c r="R16" s="51">
        <f t="shared" si="7"/>
        <v>0</v>
      </c>
      <c r="S16" s="52">
        <f t="shared" si="8"/>
        <v>0</v>
      </c>
      <c r="T16" s="68"/>
      <c r="U16" s="69"/>
      <c r="V16" s="69"/>
      <c r="W16" s="69"/>
      <c r="X16" s="69"/>
      <c r="Y16" s="69"/>
      <c r="Z16" s="69"/>
      <c r="AA16" s="69"/>
      <c r="AB16" s="55">
        <f t="shared" si="9"/>
        <v>0</v>
      </c>
      <c r="AC16" s="70"/>
      <c r="AD16" s="71"/>
      <c r="AE16" s="58">
        <f t="shared" si="10"/>
        <v>0</v>
      </c>
      <c r="AF16" s="58">
        <f t="shared" si="11"/>
        <v>0</v>
      </c>
      <c r="AG16" s="59">
        <f t="shared" si="12"/>
        <v>0</v>
      </c>
      <c r="AH16" s="60">
        <f t="shared" si="13"/>
        <v>0</v>
      </c>
      <c r="AI16" s="61"/>
    </row>
    <row r="17" ht="39.75" customHeight="1">
      <c r="A17" s="45"/>
      <c r="B17" s="72"/>
      <c r="C17" s="73"/>
      <c r="D17" s="65"/>
      <c r="E17" s="65"/>
      <c r="F17" s="65"/>
      <c r="G17" s="65"/>
      <c r="H17" s="65"/>
      <c r="I17" s="65"/>
      <c r="J17" s="65"/>
      <c r="K17" s="66">
        <f t="shared" si="1"/>
        <v>0</v>
      </c>
      <c r="L17" s="74"/>
      <c r="M17" s="51">
        <f t="shared" si="2"/>
        <v>0</v>
      </c>
      <c r="N17" s="51">
        <f t="shared" si="3"/>
        <v>0</v>
      </c>
      <c r="O17" s="51">
        <f t="shared" si="4"/>
        <v>0</v>
      </c>
      <c r="P17" s="51">
        <f t="shared" si="5"/>
        <v>0</v>
      </c>
      <c r="Q17" s="51">
        <f t="shared" si="6"/>
        <v>0</v>
      </c>
      <c r="R17" s="51">
        <f t="shared" si="7"/>
        <v>0</v>
      </c>
      <c r="S17" s="52">
        <f t="shared" si="8"/>
        <v>0</v>
      </c>
      <c r="T17" s="68"/>
      <c r="U17" s="69"/>
      <c r="V17" s="69"/>
      <c r="W17" s="69"/>
      <c r="X17" s="69"/>
      <c r="Y17" s="69"/>
      <c r="Z17" s="69"/>
      <c r="AA17" s="69"/>
      <c r="AB17" s="55">
        <f t="shared" si="9"/>
        <v>0</v>
      </c>
      <c r="AC17" s="70"/>
      <c r="AD17" s="71"/>
      <c r="AE17" s="58">
        <f t="shared" si="10"/>
        <v>0</v>
      </c>
      <c r="AF17" s="58">
        <f t="shared" si="11"/>
        <v>0</v>
      </c>
      <c r="AG17" s="59">
        <f t="shared" si="12"/>
        <v>0</v>
      </c>
      <c r="AH17" s="60">
        <f t="shared" si="13"/>
        <v>0</v>
      </c>
      <c r="AI17" s="61"/>
    </row>
    <row r="18" ht="39.75" customHeight="1">
      <c r="A18" s="45"/>
      <c r="B18" s="72"/>
      <c r="C18" s="73"/>
      <c r="D18" s="65"/>
      <c r="E18" s="65"/>
      <c r="F18" s="65"/>
      <c r="G18" s="65"/>
      <c r="H18" s="65"/>
      <c r="I18" s="65"/>
      <c r="J18" s="65"/>
      <c r="K18" s="66">
        <f t="shared" si="1"/>
        <v>0</v>
      </c>
      <c r="L18" s="74"/>
      <c r="M18" s="51">
        <f t="shared" si="2"/>
        <v>0</v>
      </c>
      <c r="N18" s="51">
        <f t="shared" si="3"/>
        <v>0</v>
      </c>
      <c r="O18" s="51">
        <f t="shared" si="4"/>
        <v>0</v>
      </c>
      <c r="P18" s="51">
        <f t="shared" si="5"/>
        <v>0</v>
      </c>
      <c r="Q18" s="51">
        <f t="shared" si="6"/>
        <v>0</v>
      </c>
      <c r="R18" s="51">
        <f t="shared" si="7"/>
        <v>0</v>
      </c>
      <c r="S18" s="52">
        <f t="shared" si="8"/>
        <v>0</v>
      </c>
      <c r="T18" s="68"/>
      <c r="U18" s="69"/>
      <c r="V18" s="69"/>
      <c r="W18" s="69"/>
      <c r="X18" s="69"/>
      <c r="Y18" s="69"/>
      <c r="Z18" s="69"/>
      <c r="AA18" s="69"/>
      <c r="AB18" s="55">
        <f t="shared" si="9"/>
        <v>0</v>
      </c>
      <c r="AC18" s="70"/>
      <c r="AD18" s="71"/>
      <c r="AE18" s="58">
        <f t="shared" si="10"/>
        <v>0</v>
      </c>
      <c r="AF18" s="58">
        <f t="shared" si="11"/>
        <v>0</v>
      </c>
      <c r="AG18" s="59">
        <f t="shared" si="12"/>
        <v>0</v>
      </c>
      <c r="AH18" s="60">
        <f t="shared" si="13"/>
        <v>0</v>
      </c>
      <c r="AI18" s="61"/>
    </row>
    <row r="19" ht="39.75" customHeight="1">
      <c r="A19" s="45"/>
      <c r="B19" s="72"/>
      <c r="C19" s="73"/>
      <c r="D19" s="65"/>
      <c r="E19" s="65"/>
      <c r="F19" s="65"/>
      <c r="G19" s="65"/>
      <c r="H19" s="65"/>
      <c r="I19" s="65"/>
      <c r="J19" s="65"/>
      <c r="K19" s="66">
        <f t="shared" si="1"/>
        <v>0</v>
      </c>
      <c r="L19" s="74"/>
      <c r="M19" s="51">
        <f t="shared" si="2"/>
        <v>0</v>
      </c>
      <c r="N19" s="51">
        <f t="shared" si="3"/>
        <v>0</v>
      </c>
      <c r="O19" s="51">
        <f t="shared" si="4"/>
        <v>0</v>
      </c>
      <c r="P19" s="51">
        <f t="shared" si="5"/>
        <v>0</v>
      </c>
      <c r="Q19" s="51">
        <f t="shared" si="6"/>
        <v>0</v>
      </c>
      <c r="R19" s="51">
        <f t="shared" si="7"/>
        <v>0</v>
      </c>
      <c r="S19" s="52">
        <f t="shared" si="8"/>
        <v>0</v>
      </c>
      <c r="T19" s="68"/>
      <c r="U19" s="69"/>
      <c r="V19" s="69"/>
      <c r="W19" s="69"/>
      <c r="X19" s="69"/>
      <c r="Y19" s="69"/>
      <c r="Z19" s="69"/>
      <c r="AA19" s="69"/>
      <c r="AB19" s="55">
        <f t="shared" si="9"/>
        <v>0</v>
      </c>
      <c r="AC19" s="70"/>
      <c r="AD19" s="71"/>
      <c r="AE19" s="58">
        <f t="shared" si="10"/>
        <v>0</v>
      </c>
      <c r="AF19" s="58">
        <f t="shared" si="11"/>
        <v>0</v>
      </c>
      <c r="AG19" s="59">
        <f t="shared" si="12"/>
        <v>0</v>
      </c>
      <c r="AH19" s="60">
        <f t="shared" si="13"/>
        <v>0</v>
      </c>
      <c r="AI19" s="61"/>
    </row>
    <row r="20" ht="39.75" customHeight="1">
      <c r="A20" s="45"/>
      <c r="B20" s="72"/>
      <c r="C20" s="73"/>
      <c r="D20" s="65"/>
      <c r="E20" s="65"/>
      <c r="F20" s="65"/>
      <c r="G20" s="65"/>
      <c r="H20" s="65"/>
      <c r="I20" s="65"/>
      <c r="J20" s="65"/>
      <c r="K20" s="66">
        <f t="shared" si="1"/>
        <v>0</v>
      </c>
      <c r="L20" s="74"/>
      <c r="M20" s="51">
        <f t="shared" si="2"/>
        <v>0</v>
      </c>
      <c r="N20" s="51">
        <f t="shared" si="3"/>
        <v>0</v>
      </c>
      <c r="O20" s="51">
        <f t="shared" si="4"/>
        <v>0</v>
      </c>
      <c r="P20" s="51">
        <f t="shared" si="5"/>
        <v>0</v>
      </c>
      <c r="Q20" s="51">
        <f t="shared" si="6"/>
        <v>0</v>
      </c>
      <c r="R20" s="51">
        <f t="shared" si="7"/>
        <v>0</v>
      </c>
      <c r="S20" s="52">
        <f t="shared" si="8"/>
        <v>0</v>
      </c>
      <c r="T20" s="68"/>
      <c r="U20" s="69"/>
      <c r="V20" s="69"/>
      <c r="W20" s="69"/>
      <c r="X20" s="69"/>
      <c r="Y20" s="69"/>
      <c r="Z20" s="69"/>
      <c r="AA20" s="69"/>
      <c r="AB20" s="55">
        <f t="shared" si="9"/>
        <v>0</v>
      </c>
      <c r="AC20" s="70"/>
      <c r="AD20" s="71"/>
      <c r="AE20" s="58">
        <f t="shared" si="10"/>
        <v>0</v>
      </c>
      <c r="AF20" s="58">
        <f t="shared" si="11"/>
        <v>0</v>
      </c>
      <c r="AG20" s="59">
        <f t="shared" si="12"/>
        <v>0</v>
      </c>
      <c r="AH20" s="60">
        <f t="shared" si="13"/>
        <v>0</v>
      </c>
      <c r="AI20" s="61"/>
    </row>
    <row r="21" ht="39.75" customHeight="1">
      <c r="A21" s="45"/>
      <c r="B21" s="72"/>
      <c r="C21" s="73"/>
      <c r="D21" s="65"/>
      <c r="E21" s="65"/>
      <c r="F21" s="65"/>
      <c r="G21" s="65"/>
      <c r="H21" s="65"/>
      <c r="I21" s="65"/>
      <c r="J21" s="65"/>
      <c r="K21" s="66">
        <f t="shared" si="1"/>
        <v>0</v>
      </c>
      <c r="L21" s="74"/>
      <c r="M21" s="51">
        <f t="shared" si="2"/>
        <v>0</v>
      </c>
      <c r="N21" s="51">
        <f t="shared" si="3"/>
        <v>0</v>
      </c>
      <c r="O21" s="51">
        <f t="shared" si="4"/>
        <v>0</v>
      </c>
      <c r="P21" s="51">
        <f t="shared" si="5"/>
        <v>0</v>
      </c>
      <c r="Q21" s="51">
        <f t="shared" si="6"/>
        <v>0</v>
      </c>
      <c r="R21" s="51">
        <f t="shared" si="7"/>
        <v>0</v>
      </c>
      <c r="S21" s="52">
        <f t="shared" si="8"/>
        <v>0</v>
      </c>
      <c r="T21" s="68"/>
      <c r="U21" s="69"/>
      <c r="V21" s="69"/>
      <c r="W21" s="69"/>
      <c r="X21" s="69"/>
      <c r="Y21" s="69"/>
      <c r="Z21" s="69"/>
      <c r="AA21" s="69"/>
      <c r="AB21" s="55">
        <f t="shared" si="9"/>
        <v>0</v>
      </c>
      <c r="AC21" s="70"/>
      <c r="AD21" s="71"/>
      <c r="AE21" s="58">
        <f t="shared" si="10"/>
        <v>0</v>
      </c>
      <c r="AF21" s="58">
        <f t="shared" si="11"/>
        <v>0</v>
      </c>
      <c r="AG21" s="59">
        <f t="shared" si="12"/>
        <v>0</v>
      </c>
      <c r="AH21" s="60">
        <f t="shared" si="13"/>
        <v>0</v>
      </c>
      <c r="AI21" s="61"/>
    </row>
    <row r="22" ht="39.75" customHeight="1">
      <c r="A22" s="45"/>
      <c r="B22" s="72"/>
      <c r="C22" s="73"/>
      <c r="D22" s="65"/>
      <c r="E22" s="65"/>
      <c r="F22" s="65"/>
      <c r="G22" s="65"/>
      <c r="H22" s="65"/>
      <c r="I22" s="65"/>
      <c r="J22" s="65"/>
      <c r="K22" s="66">
        <f t="shared" si="1"/>
        <v>0</v>
      </c>
      <c r="L22" s="74"/>
      <c r="M22" s="51">
        <f t="shared" si="2"/>
        <v>0</v>
      </c>
      <c r="N22" s="51">
        <f t="shared" si="3"/>
        <v>0</v>
      </c>
      <c r="O22" s="51">
        <f t="shared" si="4"/>
        <v>0</v>
      </c>
      <c r="P22" s="51">
        <f t="shared" si="5"/>
        <v>0</v>
      </c>
      <c r="Q22" s="51">
        <f t="shared" si="6"/>
        <v>0</v>
      </c>
      <c r="R22" s="51">
        <f t="shared" si="7"/>
        <v>0</v>
      </c>
      <c r="S22" s="52">
        <f t="shared" si="8"/>
        <v>0</v>
      </c>
      <c r="T22" s="68"/>
      <c r="U22" s="69"/>
      <c r="V22" s="69"/>
      <c r="W22" s="69"/>
      <c r="X22" s="69"/>
      <c r="Y22" s="69"/>
      <c r="Z22" s="69"/>
      <c r="AA22" s="69"/>
      <c r="AB22" s="55">
        <f t="shared" si="9"/>
        <v>0</v>
      </c>
      <c r="AC22" s="70"/>
      <c r="AD22" s="71"/>
      <c r="AE22" s="58">
        <f t="shared" si="10"/>
        <v>0</v>
      </c>
      <c r="AF22" s="58">
        <f t="shared" si="11"/>
        <v>0</v>
      </c>
      <c r="AG22" s="59">
        <f t="shared" si="12"/>
        <v>0</v>
      </c>
      <c r="AH22" s="60">
        <f t="shared" si="13"/>
        <v>0</v>
      </c>
      <c r="AI22" s="61"/>
    </row>
    <row r="23" ht="39.75" customHeight="1">
      <c r="A23" s="45"/>
      <c r="B23" s="72"/>
      <c r="C23" s="73"/>
      <c r="D23" s="65"/>
      <c r="E23" s="65"/>
      <c r="F23" s="65"/>
      <c r="G23" s="65"/>
      <c r="H23" s="65"/>
      <c r="I23" s="65"/>
      <c r="J23" s="65"/>
      <c r="K23" s="66">
        <f t="shared" si="1"/>
        <v>0</v>
      </c>
      <c r="L23" s="74"/>
      <c r="M23" s="51">
        <f t="shared" si="2"/>
        <v>0</v>
      </c>
      <c r="N23" s="51">
        <f t="shared" si="3"/>
        <v>0</v>
      </c>
      <c r="O23" s="51">
        <f t="shared" si="4"/>
        <v>0</v>
      </c>
      <c r="P23" s="51">
        <f t="shared" si="5"/>
        <v>0</v>
      </c>
      <c r="Q23" s="51">
        <f t="shared" si="6"/>
        <v>0</v>
      </c>
      <c r="R23" s="51">
        <f t="shared" si="7"/>
        <v>0</v>
      </c>
      <c r="S23" s="52">
        <f t="shared" si="8"/>
        <v>0</v>
      </c>
      <c r="T23" s="68"/>
      <c r="U23" s="69"/>
      <c r="V23" s="69"/>
      <c r="W23" s="69"/>
      <c r="X23" s="69"/>
      <c r="Y23" s="69"/>
      <c r="Z23" s="69"/>
      <c r="AA23" s="69"/>
      <c r="AB23" s="55">
        <f t="shared" si="9"/>
        <v>0</v>
      </c>
      <c r="AC23" s="70"/>
      <c r="AD23" s="71"/>
      <c r="AE23" s="58">
        <f t="shared" si="10"/>
        <v>0</v>
      </c>
      <c r="AF23" s="58">
        <f t="shared" si="11"/>
        <v>0</v>
      </c>
      <c r="AG23" s="59">
        <f t="shared" si="12"/>
        <v>0</v>
      </c>
      <c r="AH23" s="60">
        <f t="shared" si="13"/>
        <v>0</v>
      </c>
      <c r="AI23" s="61"/>
    </row>
    <row r="24" ht="39.75" customHeight="1">
      <c r="A24" s="45"/>
      <c r="B24" s="72"/>
      <c r="C24" s="73"/>
      <c r="D24" s="65"/>
      <c r="E24" s="65"/>
      <c r="F24" s="65"/>
      <c r="G24" s="65"/>
      <c r="H24" s="65"/>
      <c r="I24" s="65"/>
      <c r="J24" s="65"/>
      <c r="K24" s="66">
        <f t="shared" si="1"/>
        <v>0</v>
      </c>
      <c r="L24" s="74"/>
      <c r="M24" s="51">
        <f t="shared" si="2"/>
        <v>0</v>
      </c>
      <c r="N24" s="51">
        <f t="shared" si="3"/>
        <v>0</v>
      </c>
      <c r="O24" s="51">
        <f t="shared" si="4"/>
        <v>0</v>
      </c>
      <c r="P24" s="51">
        <f t="shared" si="5"/>
        <v>0</v>
      </c>
      <c r="Q24" s="51">
        <f t="shared" si="6"/>
        <v>0</v>
      </c>
      <c r="R24" s="51">
        <f t="shared" si="7"/>
        <v>0</v>
      </c>
      <c r="S24" s="52">
        <f t="shared" si="8"/>
        <v>0</v>
      </c>
      <c r="T24" s="68"/>
      <c r="U24" s="69"/>
      <c r="V24" s="69"/>
      <c r="W24" s="69"/>
      <c r="X24" s="69"/>
      <c r="Y24" s="69"/>
      <c r="Z24" s="69"/>
      <c r="AA24" s="69"/>
      <c r="AB24" s="55">
        <f t="shared" si="9"/>
        <v>0</v>
      </c>
      <c r="AC24" s="70"/>
      <c r="AD24" s="71"/>
      <c r="AE24" s="58">
        <f t="shared" si="10"/>
        <v>0</v>
      </c>
      <c r="AF24" s="58">
        <f t="shared" si="11"/>
        <v>0</v>
      </c>
      <c r="AG24" s="59">
        <f t="shared" si="12"/>
        <v>0</v>
      </c>
      <c r="AH24" s="60">
        <f t="shared" si="13"/>
        <v>0</v>
      </c>
      <c r="AI24" s="61"/>
    </row>
    <row r="25" ht="39.75" customHeight="1">
      <c r="A25" s="45"/>
      <c r="B25" s="72"/>
      <c r="C25" s="73"/>
      <c r="D25" s="65"/>
      <c r="E25" s="65"/>
      <c r="F25" s="65"/>
      <c r="G25" s="65"/>
      <c r="H25" s="65"/>
      <c r="I25" s="65"/>
      <c r="J25" s="65"/>
      <c r="K25" s="66">
        <f t="shared" si="1"/>
        <v>0</v>
      </c>
      <c r="L25" s="74"/>
      <c r="M25" s="51">
        <f t="shared" si="2"/>
        <v>0</v>
      </c>
      <c r="N25" s="51">
        <f t="shared" si="3"/>
        <v>0</v>
      </c>
      <c r="O25" s="51">
        <f t="shared" si="4"/>
        <v>0</v>
      </c>
      <c r="P25" s="51">
        <f t="shared" si="5"/>
        <v>0</v>
      </c>
      <c r="Q25" s="51">
        <f t="shared" si="6"/>
        <v>0</v>
      </c>
      <c r="R25" s="51">
        <f t="shared" si="7"/>
        <v>0</v>
      </c>
      <c r="S25" s="52">
        <f t="shared" si="8"/>
        <v>0</v>
      </c>
      <c r="T25" s="68"/>
      <c r="U25" s="69"/>
      <c r="V25" s="69"/>
      <c r="W25" s="69"/>
      <c r="X25" s="69"/>
      <c r="Y25" s="69"/>
      <c r="Z25" s="69"/>
      <c r="AA25" s="69"/>
      <c r="AB25" s="55">
        <f t="shared" si="9"/>
        <v>0</v>
      </c>
      <c r="AC25" s="70"/>
      <c r="AD25" s="71"/>
      <c r="AE25" s="58">
        <f t="shared" si="10"/>
        <v>0</v>
      </c>
      <c r="AF25" s="58">
        <f t="shared" si="11"/>
        <v>0</v>
      </c>
      <c r="AG25" s="59">
        <f t="shared" si="12"/>
        <v>0</v>
      </c>
      <c r="AH25" s="60">
        <f t="shared" si="13"/>
        <v>0</v>
      </c>
      <c r="AI25" s="61"/>
    </row>
    <row r="26" ht="39.75" customHeight="1">
      <c r="A26" s="45"/>
      <c r="B26" s="72"/>
      <c r="C26" s="73"/>
      <c r="D26" s="65"/>
      <c r="E26" s="65"/>
      <c r="F26" s="65"/>
      <c r="G26" s="65"/>
      <c r="H26" s="65"/>
      <c r="I26" s="65"/>
      <c r="J26" s="65"/>
      <c r="K26" s="66">
        <f t="shared" si="1"/>
        <v>0</v>
      </c>
      <c r="L26" s="74"/>
      <c r="M26" s="51">
        <f t="shared" si="2"/>
        <v>0</v>
      </c>
      <c r="N26" s="51">
        <f t="shared" si="3"/>
        <v>0</v>
      </c>
      <c r="O26" s="51">
        <f t="shared" si="4"/>
        <v>0</v>
      </c>
      <c r="P26" s="51">
        <f t="shared" si="5"/>
        <v>0</v>
      </c>
      <c r="Q26" s="51">
        <f t="shared" si="6"/>
        <v>0</v>
      </c>
      <c r="R26" s="51">
        <f t="shared" si="7"/>
        <v>0</v>
      </c>
      <c r="S26" s="52">
        <f t="shared" si="8"/>
        <v>0</v>
      </c>
      <c r="T26" s="68"/>
      <c r="U26" s="69"/>
      <c r="V26" s="69"/>
      <c r="W26" s="69"/>
      <c r="X26" s="69"/>
      <c r="Y26" s="69"/>
      <c r="Z26" s="69"/>
      <c r="AA26" s="69"/>
      <c r="AB26" s="55">
        <f t="shared" si="9"/>
        <v>0</v>
      </c>
      <c r="AC26" s="70"/>
      <c r="AD26" s="71"/>
      <c r="AE26" s="58">
        <f t="shared" si="10"/>
        <v>0</v>
      </c>
      <c r="AF26" s="58">
        <f t="shared" si="11"/>
        <v>0</v>
      </c>
      <c r="AG26" s="59">
        <f t="shared" si="12"/>
        <v>0</v>
      </c>
      <c r="AH26" s="60">
        <f t="shared" si="13"/>
        <v>0</v>
      </c>
      <c r="AI26" s="61"/>
    </row>
    <row r="27" ht="39.75" customHeight="1">
      <c r="A27" s="45"/>
      <c r="B27" s="72"/>
      <c r="C27" s="73"/>
      <c r="D27" s="65"/>
      <c r="E27" s="65"/>
      <c r="F27" s="65"/>
      <c r="G27" s="65"/>
      <c r="H27" s="65"/>
      <c r="I27" s="65"/>
      <c r="J27" s="65"/>
      <c r="K27" s="66">
        <f t="shared" si="1"/>
        <v>0</v>
      </c>
      <c r="L27" s="74"/>
      <c r="M27" s="51">
        <f t="shared" si="2"/>
        <v>0</v>
      </c>
      <c r="N27" s="51">
        <f t="shared" si="3"/>
        <v>0</v>
      </c>
      <c r="O27" s="51">
        <f t="shared" si="4"/>
        <v>0</v>
      </c>
      <c r="P27" s="51">
        <f t="shared" si="5"/>
        <v>0</v>
      </c>
      <c r="Q27" s="51">
        <f t="shared" si="6"/>
        <v>0</v>
      </c>
      <c r="R27" s="51">
        <f t="shared" si="7"/>
        <v>0</v>
      </c>
      <c r="S27" s="52">
        <f t="shared" si="8"/>
        <v>0</v>
      </c>
      <c r="T27" s="68"/>
      <c r="U27" s="69"/>
      <c r="V27" s="69"/>
      <c r="W27" s="69"/>
      <c r="X27" s="69"/>
      <c r="Y27" s="69"/>
      <c r="Z27" s="69"/>
      <c r="AA27" s="69"/>
      <c r="AB27" s="55">
        <f t="shared" si="9"/>
        <v>0</v>
      </c>
      <c r="AC27" s="70"/>
      <c r="AD27" s="71"/>
      <c r="AE27" s="58">
        <f t="shared" si="10"/>
        <v>0</v>
      </c>
      <c r="AF27" s="58">
        <f t="shared" si="11"/>
        <v>0</v>
      </c>
      <c r="AG27" s="59">
        <f t="shared" si="12"/>
        <v>0</v>
      </c>
      <c r="AH27" s="60">
        <f t="shared" si="13"/>
        <v>0</v>
      </c>
      <c r="AI27" s="61"/>
    </row>
    <row r="28" ht="39.75" customHeight="1">
      <c r="A28" s="45"/>
      <c r="B28" s="72"/>
      <c r="C28" s="73"/>
      <c r="D28" s="65"/>
      <c r="E28" s="65"/>
      <c r="F28" s="65"/>
      <c r="G28" s="65"/>
      <c r="H28" s="65"/>
      <c r="I28" s="65"/>
      <c r="J28" s="65"/>
      <c r="K28" s="66">
        <f t="shared" si="1"/>
        <v>0</v>
      </c>
      <c r="L28" s="74"/>
      <c r="M28" s="51">
        <f t="shared" si="2"/>
        <v>0</v>
      </c>
      <c r="N28" s="51">
        <f t="shared" si="3"/>
        <v>0</v>
      </c>
      <c r="O28" s="51">
        <f t="shared" si="4"/>
        <v>0</v>
      </c>
      <c r="P28" s="51">
        <f t="shared" si="5"/>
        <v>0</v>
      </c>
      <c r="Q28" s="51">
        <f t="shared" si="6"/>
        <v>0</v>
      </c>
      <c r="R28" s="51">
        <f t="shared" si="7"/>
        <v>0</v>
      </c>
      <c r="S28" s="52">
        <f t="shared" si="8"/>
        <v>0</v>
      </c>
      <c r="T28" s="68"/>
      <c r="U28" s="69"/>
      <c r="V28" s="69"/>
      <c r="W28" s="69"/>
      <c r="X28" s="69"/>
      <c r="Y28" s="69"/>
      <c r="Z28" s="69"/>
      <c r="AA28" s="69"/>
      <c r="AB28" s="55">
        <f t="shared" si="9"/>
        <v>0</v>
      </c>
      <c r="AC28" s="70"/>
      <c r="AD28" s="71"/>
      <c r="AE28" s="58">
        <f t="shared" si="10"/>
        <v>0</v>
      </c>
      <c r="AF28" s="58">
        <f t="shared" si="11"/>
        <v>0</v>
      </c>
      <c r="AG28" s="59">
        <f t="shared" si="12"/>
        <v>0</v>
      </c>
      <c r="AH28" s="60">
        <f t="shared" si="13"/>
        <v>0</v>
      </c>
      <c r="AI28" s="61"/>
    </row>
    <row r="29" ht="39.75" customHeight="1">
      <c r="A29" s="45"/>
      <c r="B29" s="72"/>
      <c r="C29" s="73"/>
      <c r="D29" s="65"/>
      <c r="E29" s="65"/>
      <c r="F29" s="65"/>
      <c r="G29" s="65"/>
      <c r="H29" s="65"/>
      <c r="I29" s="65"/>
      <c r="J29" s="65"/>
      <c r="K29" s="66">
        <f t="shared" si="1"/>
        <v>0</v>
      </c>
      <c r="L29" s="74"/>
      <c r="M29" s="51">
        <f t="shared" si="2"/>
        <v>0</v>
      </c>
      <c r="N29" s="51">
        <f t="shared" si="3"/>
        <v>0</v>
      </c>
      <c r="O29" s="51">
        <f t="shared" si="4"/>
        <v>0</v>
      </c>
      <c r="P29" s="51">
        <f t="shared" si="5"/>
        <v>0</v>
      </c>
      <c r="Q29" s="51">
        <f t="shared" si="6"/>
        <v>0</v>
      </c>
      <c r="R29" s="51">
        <f t="shared" si="7"/>
        <v>0</v>
      </c>
      <c r="S29" s="52">
        <f t="shared" si="8"/>
        <v>0</v>
      </c>
      <c r="T29" s="68"/>
      <c r="U29" s="69"/>
      <c r="V29" s="69"/>
      <c r="W29" s="69"/>
      <c r="X29" s="69"/>
      <c r="Y29" s="69"/>
      <c r="Z29" s="69"/>
      <c r="AA29" s="69"/>
      <c r="AB29" s="55">
        <f t="shared" si="9"/>
        <v>0</v>
      </c>
      <c r="AC29" s="70"/>
      <c r="AD29" s="71"/>
      <c r="AE29" s="58">
        <f t="shared" si="10"/>
        <v>0</v>
      </c>
      <c r="AF29" s="58">
        <f t="shared" si="11"/>
        <v>0</v>
      </c>
      <c r="AG29" s="59">
        <f t="shared" si="12"/>
        <v>0</v>
      </c>
      <c r="AH29" s="60">
        <f t="shared" si="13"/>
        <v>0</v>
      </c>
      <c r="AI29" s="61"/>
    </row>
    <row r="30" ht="39.75" customHeight="1">
      <c r="A30" s="45"/>
      <c r="B30" s="72"/>
      <c r="C30" s="73"/>
      <c r="D30" s="65"/>
      <c r="E30" s="65"/>
      <c r="F30" s="65"/>
      <c r="G30" s="65"/>
      <c r="H30" s="65"/>
      <c r="I30" s="65"/>
      <c r="J30" s="65"/>
      <c r="K30" s="66">
        <f t="shared" si="1"/>
        <v>0</v>
      </c>
      <c r="L30" s="74"/>
      <c r="M30" s="51">
        <f t="shared" si="2"/>
        <v>0</v>
      </c>
      <c r="N30" s="51">
        <f t="shared" si="3"/>
        <v>0</v>
      </c>
      <c r="O30" s="51">
        <f t="shared" si="4"/>
        <v>0</v>
      </c>
      <c r="P30" s="51">
        <f t="shared" si="5"/>
        <v>0</v>
      </c>
      <c r="Q30" s="51">
        <f t="shared" si="6"/>
        <v>0</v>
      </c>
      <c r="R30" s="51">
        <f t="shared" si="7"/>
        <v>0</v>
      </c>
      <c r="S30" s="52">
        <f t="shared" si="8"/>
        <v>0</v>
      </c>
      <c r="T30" s="68"/>
      <c r="U30" s="69"/>
      <c r="V30" s="69"/>
      <c r="W30" s="69"/>
      <c r="X30" s="69"/>
      <c r="Y30" s="69"/>
      <c r="Z30" s="69"/>
      <c r="AA30" s="69"/>
      <c r="AB30" s="55">
        <f t="shared" si="9"/>
        <v>0</v>
      </c>
      <c r="AC30" s="70"/>
      <c r="AD30" s="71"/>
      <c r="AE30" s="58">
        <f t="shared" si="10"/>
        <v>0</v>
      </c>
      <c r="AF30" s="58">
        <f t="shared" si="11"/>
        <v>0</v>
      </c>
      <c r="AG30" s="59">
        <f t="shared" si="12"/>
        <v>0</v>
      </c>
      <c r="AH30" s="60">
        <f t="shared" si="13"/>
        <v>0</v>
      </c>
      <c r="AI30" s="61"/>
    </row>
    <row r="31" ht="39.75" customHeight="1">
      <c r="A31" s="45"/>
      <c r="B31" s="72"/>
      <c r="C31" s="73"/>
      <c r="D31" s="65"/>
      <c r="E31" s="65"/>
      <c r="F31" s="65"/>
      <c r="G31" s="65"/>
      <c r="H31" s="65"/>
      <c r="I31" s="65"/>
      <c r="J31" s="65"/>
      <c r="K31" s="66">
        <f t="shared" si="1"/>
        <v>0</v>
      </c>
      <c r="L31" s="74"/>
      <c r="M31" s="51">
        <f t="shared" si="2"/>
        <v>0</v>
      </c>
      <c r="N31" s="51">
        <f t="shared" si="3"/>
        <v>0</v>
      </c>
      <c r="O31" s="51">
        <f t="shared" si="4"/>
        <v>0</v>
      </c>
      <c r="P31" s="51">
        <f t="shared" si="5"/>
        <v>0</v>
      </c>
      <c r="Q31" s="51">
        <f t="shared" si="6"/>
        <v>0</v>
      </c>
      <c r="R31" s="51">
        <f t="shared" si="7"/>
        <v>0</v>
      </c>
      <c r="S31" s="52">
        <f t="shared" si="8"/>
        <v>0</v>
      </c>
      <c r="T31" s="68"/>
      <c r="U31" s="69"/>
      <c r="V31" s="69"/>
      <c r="W31" s="69"/>
      <c r="X31" s="69"/>
      <c r="Y31" s="69"/>
      <c r="Z31" s="69"/>
      <c r="AA31" s="69"/>
      <c r="AB31" s="55">
        <f t="shared" si="9"/>
        <v>0</v>
      </c>
      <c r="AC31" s="70"/>
      <c r="AD31" s="71"/>
      <c r="AE31" s="58">
        <f t="shared" si="10"/>
        <v>0</v>
      </c>
      <c r="AF31" s="58">
        <f t="shared" si="11"/>
        <v>0</v>
      </c>
      <c r="AG31" s="59">
        <f t="shared" si="12"/>
        <v>0</v>
      </c>
      <c r="AH31" s="60">
        <f t="shared" si="13"/>
        <v>0</v>
      </c>
      <c r="AI31" s="61"/>
    </row>
    <row r="32" ht="39.75" customHeight="1">
      <c r="A32" s="45"/>
      <c r="B32" s="72"/>
      <c r="C32" s="73"/>
      <c r="D32" s="65"/>
      <c r="E32" s="65"/>
      <c r="F32" s="65"/>
      <c r="G32" s="65"/>
      <c r="H32" s="65"/>
      <c r="I32" s="65"/>
      <c r="J32" s="65"/>
      <c r="K32" s="66">
        <f t="shared" si="1"/>
        <v>0</v>
      </c>
      <c r="L32" s="74"/>
      <c r="M32" s="51">
        <f t="shared" si="2"/>
        <v>0</v>
      </c>
      <c r="N32" s="51">
        <f t="shared" si="3"/>
        <v>0</v>
      </c>
      <c r="O32" s="51">
        <f t="shared" si="4"/>
        <v>0</v>
      </c>
      <c r="P32" s="51">
        <f t="shared" si="5"/>
        <v>0</v>
      </c>
      <c r="Q32" s="51">
        <f t="shared" si="6"/>
        <v>0</v>
      </c>
      <c r="R32" s="51">
        <f t="shared" si="7"/>
        <v>0</v>
      </c>
      <c r="S32" s="52">
        <f t="shared" si="8"/>
        <v>0</v>
      </c>
      <c r="T32" s="68"/>
      <c r="U32" s="69"/>
      <c r="V32" s="69"/>
      <c r="W32" s="69"/>
      <c r="X32" s="69"/>
      <c r="Y32" s="69"/>
      <c r="Z32" s="69"/>
      <c r="AA32" s="69"/>
      <c r="AB32" s="55">
        <f t="shared" si="9"/>
        <v>0</v>
      </c>
      <c r="AC32" s="70"/>
      <c r="AD32" s="71"/>
      <c r="AE32" s="58">
        <f t="shared" si="10"/>
        <v>0</v>
      </c>
      <c r="AF32" s="58">
        <f t="shared" si="11"/>
        <v>0</v>
      </c>
      <c r="AG32" s="59">
        <f t="shared" si="12"/>
        <v>0</v>
      </c>
      <c r="AH32" s="60">
        <f t="shared" si="13"/>
        <v>0</v>
      </c>
      <c r="AI32" s="61"/>
    </row>
    <row r="33" ht="39.75" customHeight="1">
      <c r="A33" s="45"/>
      <c r="B33" s="72"/>
      <c r="C33" s="73"/>
      <c r="D33" s="65"/>
      <c r="E33" s="65"/>
      <c r="F33" s="65"/>
      <c r="G33" s="65"/>
      <c r="H33" s="65"/>
      <c r="I33" s="65"/>
      <c r="J33" s="65"/>
      <c r="K33" s="66">
        <f t="shared" si="1"/>
        <v>0</v>
      </c>
      <c r="L33" s="74"/>
      <c r="M33" s="51">
        <f t="shared" si="2"/>
        <v>0</v>
      </c>
      <c r="N33" s="51">
        <f t="shared" si="3"/>
        <v>0</v>
      </c>
      <c r="O33" s="51">
        <f t="shared" si="4"/>
        <v>0</v>
      </c>
      <c r="P33" s="51">
        <f t="shared" si="5"/>
        <v>0</v>
      </c>
      <c r="Q33" s="51">
        <f t="shared" si="6"/>
        <v>0</v>
      </c>
      <c r="R33" s="51">
        <f t="shared" si="7"/>
        <v>0</v>
      </c>
      <c r="S33" s="52">
        <f t="shared" si="8"/>
        <v>0</v>
      </c>
      <c r="T33" s="68"/>
      <c r="U33" s="69"/>
      <c r="V33" s="69"/>
      <c r="W33" s="69"/>
      <c r="X33" s="69"/>
      <c r="Y33" s="69"/>
      <c r="Z33" s="69"/>
      <c r="AA33" s="69"/>
      <c r="AB33" s="55">
        <f t="shared" si="9"/>
        <v>0</v>
      </c>
      <c r="AC33" s="70"/>
      <c r="AD33" s="71"/>
      <c r="AE33" s="58">
        <f t="shared" si="10"/>
        <v>0</v>
      </c>
      <c r="AF33" s="58">
        <f t="shared" si="11"/>
        <v>0</v>
      </c>
      <c r="AG33" s="59">
        <f t="shared" si="12"/>
        <v>0</v>
      </c>
      <c r="AH33" s="60">
        <f t="shared" si="13"/>
        <v>0</v>
      </c>
      <c r="AI33" s="61"/>
    </row>
    <row r="34" ht="39.75" customHeight="1">
      <c r="A34" s="45"/>
      <c r="B34" s="72"/>
      <c r="C34" s="73"/>
      <c r="D34" s="65"/>
      <c r="E34" s="65"/>
      <c r="F34" s="65"/>
      <c r="G34" s="65"/>
      <c r="H34" s="65"/>
      <c r="I34" s="65"/>
      <c r="J34" s="65"/>
      <c r="K34" s="66">
        <f t="shared" si="1"/>
        <v>0</v>
      </c>
      <c r="L34" s="74"/>
      <c r="M34" s="51">
        <f t="shared" si="2"/>
        <v>0</v>
      </c>
      <c r="N34" s="51">
        <f t="shared" si="3"/>
        <v>0</v>
      </c>
      <c r="O34" s="51">
        <f t="shared" si="4"/>
        <v>0</v>
      </c>
      <c r="P34" s="51">
        <f t="shared" si="5"/>
        <v>0</v>
      </c>
      <c r="Q34" s="51">
        <f t="shared" si="6"/>
        <v>0</v>
      </c>
      <c r="R34" s="51">
        <f t="shared" si="7"/>
        <v>0</v>
      </c>
      <c r="S34" s="52">
        <f t="shared" si="8"/>
        <v>0</v>
      </c>
      <c r="T34" s="68"/>
      <c r="U34" s="69"/>
      <c r="V34" s="69"/>
      <c r="W34" s="69"/>
      <c r="X34" s="69"/>
      <c r="Y34" s="69"/>
      <c r="Z34" s="69"/>
      <c r="AA34" s="69"/>
      <c r="AB34" s="55">
        <f t="shared" si="9"/>
        <v>0</v>
      </c>
      <c r="AC34" s="70"/>
      <c r="AD34" s="71"/>
      <c r="AE34" s="58">
        <f t="shared" si="10"/>
        <v>0</v>
      </c>
      <c r="AF34" s="58">
        <f t="shared" si="11"/>
        <v>0</v>
      </c>
      <c r="AG34" s="59">
        <f t="shared" si="12"/>
        <v>0</v>
      </c>
      <c r="AH34" s="60">
        <f t="shared" si="13"/>
        <v>0</v>
      </c>
      <c r="AI34" s="61"/>
    </row>
    <row r="35" ht="39.75" customHeight="1">
      <c r="A35" s="45"/>
      <c r="B35" s="72"/>
      <c r="C35" s="73"/>
      <c r="D35" s="65"/>
      <c r="E35" s="65"/>
      <c r="F35" s="65"/>
      <c r="G35" s="65"/>
      <c r="H35" s="65"/>
      <c r="I35" s="65"/>
      <c r="J35" s="65"/>
      <c r="K35" s="66">
        <f t="shared" si="1"/>
        <v>0</v>
      </c>
      <c r="L35" s="74"/>
      <c r="M35" s="51">
        <f t="shared" si="2"/>
        <v>0</v>
      </c>
      <c r="N35" s="51">
        <f t="shared" si="3"/>
        <v>0</v>
      </c>
      <c r="O35" s="51">
        <f t="shared" si="4"/>
        <v>0</v>
      </c>
      <c r="P35" s="51">
        <f t="shared" si="5"/>
        <v>0</v>
      </c>
      <c r="Q35" s="51">
        <f t="shared" si="6"/>
        <v>0</v>
      </c>
      <c r="R35" s="51">
        <f t="shared" si="7"/>
        <v>0</v>
      </c>
      <c r="S35" s="52">
        <f t="shared" si="8"/>
        <v>0</v>
      </c>
      <c r="T35" s="68"/>
      <c r="U35" s="69"/>
      <c r="V35" s="69"/>
      <c r="W35" s="69"/>
      <c r="X35" s="69"/>
      <c r="Y35" s="69"/>
      <c r="Z35" s="69"/>
      <c r="AA35" s="69"/>
      <c r="AB35" s="55">
        <f t="shared" si="9"/>
        <v>0</v>
      </c>
      <c r="AC35" s="70"/>
      <c r="AD35" s="71"/>
      <c r="AE35" s="58">
        <f t="shared" si="10"/>
        <v>0</v>
      </c>
      <c r="AF35" s="58">
        <f t="shared" si="11"/>
        <v>0</v>
      </c>
      <c r="AG35" s="59">
        <f t="shared" si="12"/>
        <v>0</v>
      </c>
      <c r="AH35" s="60">
        <f t="shared" si="13"/>
        <v>0</v>
      </c>
      <c r="AI35" s="61"/>
    </row>
    <row r="36" ht="39.75" customHeight="1">
      <c r="A36" s="45"/>
      <c r="B36" s="72"/>
      <c r="C36" s="73"/>
      <c r="D36" s="65"/>
      <c r="E36" s="65"/>
      <c r="F36" s="65"/>
      <c r="G36" s="65"/>
      <c r="H36" s="65"/>
      <c r="I36" s="65"/>
      <c r="J36" s="65"/>
      <c r="K36" s="66">
        <f t="shared" si="1"/>
        <v>0</v>
      </c>
      <c r="L36" s="74"/>
      <c r="M36" s="51">
        <f t="shared" si="2"/>
        <v>0</v>
      </c>
      <c r="N36" s="51">
        <f t="shared" si="3"/>
        <v>0</v>
      </c>
      <c r="O36" s="51">
        <f t="shared" si="4"/>
        <v>0</v>
      </c>
      <c r="P36" s="51">
        <f t="shared" si="5"/>
        <v>0</v>
      </c>
      <c r="Q36" s="51">
        <f t="shared" si="6"/>
        <v>0</v>
      </c>
      <c r="R36" s="51">
        <f t="shared" si="7"/>
        <v>0</v>
      </c>
      <c r="S36" s="52">
        <f t="shared" si="8"/>
        <v>0</v>
      </c>
      <c r="T36" s="68"/>
      <c r="U36" s="69"/>
      <c r="V36" s="69"/>
      <c r="W36" s="69"/>
      <c r="X36" s="69"/>
      <c r="Y36" s="69"/>
      <c r="Z36" s="69"/>
      <c r="AA36" s="69"/>
      <c r="AB36" s="55">
        <f t="shared" si="9"/>
        <v>0</v>
      </c>
      <c r="AC36" s="70"/>
      <c r="AD36" s="71"/>
      <c r="AE36" s="58">
        <f t="shared" si="10"/>
        <v>0</v>
      </c>
      <c r="AF36" s="58">
        <f t="shared" si="11"/>
        <v>0</v>
      </c>
      <c r="AG36" s="59">
        <f t="shared" si="12"/>
        <v>0</v>
      </c>
      <c r="AH36" s="60">
        <f t="shared" si="13"/>
        <v>0</v>
      </c>
      <c r="AI36" s="61"/>
    </row>
    <row r="37" ht="39.75" customHeight="1">
      <c r="A37" s="45"/>
      <c r="B37" s="72"/>
      <c r="C37" s="73"/>
      <c r="D37" s="65"/>
      <c r="E37" s="65"/>
      <c r="F37" s="65"/>
      <c r="G37" s="65"/>
      <c r="H37" s="65"/>
      <c r="I37" s="65"/>
      <c r="J37" s="65"/>
      <c r="K37" s="66">
        <f t="shared" si="1"/>
        <v>0</v>
      </c>
      <c r="L37" s="74"/>
      <c r="M37" s="51">
        <f t="shared" si="2"/>
        <v>0</v>
      </c>
      <c r="N37" s="51">
        <f t="shared" si="3"/>
        <v>0</v>
      </c>
      <c r="O37" s="51">
        <f t="shared" si="4"/>
        <v>0</v>
      </c>
      <c r="P37" s="51">
        <f t="shared" si="5"/>
        <v>0</v>
      </c>
      <c r="Q37" s="51">
        <f t="shared" si="6"/>
        <v>0</v>
      </c>
      <c r="R37" s="51">
        <f t="shared" si="7"/>
        <v>0</v>
      </c>
      <c r="S37" s="52">
        <f t="shared" si="8"/>
        <v>0</v>
      </c>
      <c r="T37" s="68"/>
      <c r="U37" s="69"/>
      <c r="V37" s="69"/>
      <c r="W37" s="69"/>
      <c r="X37" s="69"/>
      <c r="Y37" s="69"/>
      <c r="Z37" s="69"/>
      <c r="AA37" s="69"/>
      <c r="AB37" s="55">
        <f t="shared" si="9"/>
        <v>0</v>
      </c>
      <c r="AC37" s="70"/>
      <c r="AD37" s="71"/>
      <c r="AE37" s="58">
        <f t="shared" si="10"/>
        <v>0</v>
      </c>
      <c r="AF37" s="58">
        <f t="shared" si="11"/>
        <v>0</v>
      </c>
      <c r="AG37" s="59">
        <f t="shared" si="12"/>
        <v>0</v>
      </c>
      <c r="AH37" s="60">
        <f t="shared" si="13"/>
        <v>0</v>
      </c>
      <c r="AI37" s="61"/>
    </row>
    <row r="38" ht="39.75" customHeight="1">
      <c r="A38" s="45"/>
      <c r="B38" s="75"/>
      <c r="C38" s="76"/>
      <c r="D38" s="77"/>
      <c r="E38" s="77"/>
      <c r="F38" s="77"/>
      <c r="G38" s="77"/>
      <c r="H38" s="77"/>
      <c r="I38" s="77"/>
      <c r="J38" s="77"/>
      <c r="K38" s="66">
        <f t="shared" si="1"/>
        <v>0</v>
      </c>
      <c r="L38" s="78"/>
      <c r="M38" s="51">
        <f t="shared" si="2"/>
        <v>0</v>
      </c>
      <c r="N38" s="51">
        <f t="shared" si="3"/>
        <v>0</v>
      </c>
      <c r="O38" s="51">
        <f t="shared" si="4"/>
        <v>0</v>
      </c>
      <c r="P38" s="51">
        <f t="shared" si="5"/>
        <v>0</v>
      </c>
      <c r="Q38" s="51">
        <f t="shared" si="6"/>
        <v>0</v>
      </c>
      <c r="R38" s="51">
        <f t="shared" si="7"/>
        <v>0</v>
      </c>
      <c r="S38" s="52">
        <f t="shared" si="8"/>
        <v>0</v>
      </c>
      <c r="T38" s="79"/>
      <c r="U38" s="80"/>
      <c r="V38" s="80"/>
      <c r="W38" s="80"/>
      <c r="X38" s="80"/>
      <c r="Y38" s="80"/>
      <c r="Z38" s="80"/>
      <c r="AA38" s="80"/>
      <c r="AB38" s="55">
        <f t="shared" si="9"/>
        <v>0</v>
      </c>
      <c r="AC38" s="81"/>
      <c r="AD38" s="82"/>
      <c r="AE38" s="58">
        <f t="shared" si="10"/>
        <v>0</v>
      </c>
      <c r="AF38" s="58">
        <f t="shared" si="11"/>
        <v>0</v>
      </c>
      <c r="AG38" s="59">
        <f t="shared" si="12"/>
        <v>0</v>
      </c>
      <c r="AH38" s="60">
        <f t="shared" si="13"/>
        <v>0</v>
      </c>
      <c r="AI38" s="61"/>
    </row>
    <row r="39" ht="56.25" customHeight="1">
      <c r="A39" s="83" t="s">
        <v>36</v>
      </c>
      <c r="B39" s="84"/>
      <c r="C39" s="85">
        <f t="shared" ref="C39:K39" si="14">SUM(C8:C38)</f>
        <v>71</v>
      </c>
      <c r="D39" s="85">
        <f t="shared" si="14"/>
        <v>72</v>
      </c>
      <c r="E39" s="85">
        <f t="shared" si="14"/>
        <v>82</v>
      </c>
      <c r="F39" s="85">
        <f t="shared" si="14"/>
        <v>86</v>
      </c>
      <c r="G39" s="85">
        <f t="shared" si="14"/>
        <v>88</v>
      </c>
      <c r="H39" s="85">
        <f t="shared" si="14"/>
        <v>69</v>
      </c>
      <c r="I39" s="85">
        <f t="shared" si="14"/>
        <v>68</v>
      </c>
      <c r="J39" s="85">
        <f t="shared" si="14"/>
        <v>42</v>
      </c>
      <c r="K39" s="85">
        <f t="shared" si="14"/>
        <v>578</v>
      </c>
      <c r="L39" s="86"/>
      <c r="M39" s="87">
        <f t="shared" ref="M39:AB39" si="15">SUM(M8:M38)</f>
        <v>1462.34</v>
      </c>
      <c r="N39" s="87">
        <f t="shared" si="15"/>
        <v>520.2</v>
      </c>
      <c r="O39" s="87">
        <f t="shared" si="15"/>
        <v>219.64</v>
      </c>
      <c r="P39" s="87">
        <f t="shared" si="15"/>
        <v>421.94</v>
      </c>
      <c r="Q39" s="87">
        <f t="shared" si="15"/>
        <v>809.2</v>
      </c>
      <c r="R39" s="87">
        <f t="shared" si="15"/>
        <v>364.14</v>
      </c>
      <c r="S39" s="87">
        <f t="shared" si="15"/>
        <v>3797.46</v>
      </c>
      <c r="T39" s="85">
        <f t="shared" si="15"/>
        <v>0</v>
      </c>
      <c r="U39" s="85">
        <f t="shared" si="15"/>
        <v>0</v>
      </c>
      <c r="V39" s="85">
        <f t="shared" si="15"/>
        <v>0</v>
      </c>
      <c r="W39" s="85">
        <f t="shared" si="15"/>
        <v>0</v>
      </c>
      <c r="X39" s="85">
        <f t="shared" si="15"/>
        <v>0</v>
      </c>
      <c r="Y39" s="85">
        <f t="shared" si="15"/>
        <v>0</v>
      </c>
      <c r="Z39" s="85">
        <f t="shared" si="15"/>
        <v>0</v>
      </c>
      <c r="AA39" s="85">
        <f t="shared" si="15"/>
        <v>0</v>
      </c>
      <c r="AB39" s="85">
        <f t="shared" si="15"/>
        <v>0</v>
      </c>
      <c r="AC39" s="88"/>
      <c r="AD39" s="3"/>
      <c r="AE39" s="87">
        <f t="shared" ref="AE39:AH39" si="16">SUM(AE8:AE38)</f>
        <v>0</v>
      </c>
      <c r="AF39" s="87">
        <f t="shared" si="16"/>
        <v>0</v>
      </c>
      <c r="AG39" s="87">
        <f t="shared" si="16"/>
        <v>0</v>
      </c>
      <c r="AH39" s="87">
        <f t="shared" si="16"/>
        <v>3797.46</v>
      </c>
      <c r="AI39" s="4"/>
    </row>
    <row r="40" ht="46.5" customHeight="1">
      <c r="A40" s="89" t="s">
        <v>37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3"/>
      <c r="AI40" s="4"/>
    </row>
    <row r="41" ht="27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</row>
    <row r="44" ht="15.75" customHeight="1">
      <c r="A44" s="4"/>
      <c r="B44" s="4"/>
      <c r="C44" s="4"/>
      <c r="D44" s="4"/>
      <c r="E44" s="4"/>
      <c r="F44" s="4"/>
      <c r="G44" s="4"/>
      <c r="H44" s="90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2">
    <mergeCell ref="T5:AB5"/>
    <mergeCell ref="T6:AB6"/>
    <mergeCell ref="Z3:AA3"/>
    <mergeCell ref="AC3:AE3"/>
    <mergeCell ref="AG3:AH3"/>
    <mergeCell ref="T4:AG4"/>
    <mergeCell ref="AH4:AH7"/>
    <mergeCell ref="AC5:AD7"/>
    <mergeCell ref="AG5:AG7"/>
    <mergeCell ref="AC8:AD8"/>
    <mergeCell ref="AC9:AD9"/>
    <mergeCell ref="AC10:AD10"/>
    <mergeCell ref="AC11:AD11"/>
    <mergeCell ref="AC12:AD12"/>
    <mergeCell ref="AC13:AD13"/>
    <mergeCell ref="AC14:AD14"/>
    <mergeCell ref="AC15:AD15"/>
    <mergeCell ref="AC16:AD16"/>
    <mergeCell ref="AC17:AD17"/>
    <mergeCell ref="AC18:AD18"/>
    <mergeCell ref="AC19:AD19"/>
    <mergeCell ref="AC20:AD20"/>
    <mergeCell ref="AC21:AD21"/>
    <mergeCell ref="AC22:AD22"/>
    <mergeCell ref="AC23:AD23"/>
    <mergeCell ref="AC24:AD24"/>
    <mergeCell ref="AC25:AD25"/>
    <mergeCell ref="AC26:AD26"/>
    <mergeCell ref="AC27:AD27"/>
    <mergeCell ref="AC28:AD28"/>
    <mergeCell ref="AC36:AD36"/>
    <mergeCell ref="AC37:AD37"/>
    <mergeCell ref="AC38:AD38"/>
    <mergeCell ref="A39:B39"/>
    <mergeCell ref="AC39:AD39"/>
    <mergeCell ref="A40:AH40"/>
    <mergeCell ref="AC29:AD29"/>
    <mergeCell ref="AC30:AD30"/>
    <mergeCell ref="AC31:AD31"/>
    <mergeCell ref="AC32:AD32"/>
    <mergeCell ref="AC33:AD33"/>
    <mergeCell ref="AC34:AD34"/>
    <mergeCell ref="AC35:AD35"/>
    <mergeCell ref="A1:AH1"/>
    <mergeCell ref="H2:I2"/>
    <mergeCell ref="J2:M2"/>
    <mergeCell ref="O2:Q2"/>
    <mergeCell ref="S2:V2"/>
    <mergeCell ref="W2:AD2"/>
    <mergeCell ref="AF2:AH2"/>
    <mergeCell ref="A4:A7"/>
    <mergeCell ref="B4:B7"/>
    <mergeCell ref="B2:G2"/>
    <mergeCell ref="C3:J3"/>
    <mergeCell ref="K3:L3"/>
    <mergeCell ref="N3:O3"/>
    <mergeCell ref="Q3:R3"/>
    <mergeCell ref="T3:U3"/>
    <mergeCell ref="W3:X3"/>
    <mergeCell ref="Q5:Q7"/>
    <mergeCell ref="R5:R7"/>
    <mergeCell ref="AE5:AE7"/>
    <mergeCell ref="AF5:AF7"/>
    <mergeCell ref="C5:K5"/>
    <mergeCell ref="C6:K6"/>
    <mergeCell ref="C4:S4"/>
    <mergeCell ref="L5:L7"/>
    <mergeCell ref="M5:M7"/>
    <mergeCell ref="N5:N7"/>
    <mergeCell ref="O5:O7"/>
    <mergeCell ref="P5:P7"/>
    <mergeCell ref="S5:S7"/>
  </mergeCells>
  <dataValidations>
    <dataValidation type="list" allowBlank="1" showErrorMessage="1" sqref="B8:B38">
      <formula1>"ಸೋಮವಾರ,ಮಂಗಳವಾರ,ಬುಧವಾರ,ಗುರುವಾರ,ಶುಕ್ರವಾರ,ಶನಿವಾರ"</formula1>
    </dataValidation>
    <dataValidation type="list" allowBlank="1" showErrorMessage="1" sqref="L8:L38">
      <formula1>"ಕಡಲೆ ಕಾಳು,ಹೆಸರು ಕಾಳು,ಶೇಂಗಾ"</formula1>
    </dataValidation>
    <dataValidation type="list" allowBlank="1" showErrorMessage="1" sqref="AC8:AC38">
      <formula1>"ಕಿತ್ತಳೆ,ಮೂಸಂಬಿ,ಸಪೋಟ"</formula1>
    </dataValidation>
  </dataValidations>
  <hyperlinks>
    <hyperlink r:id="rId1" ref="A40"/>
  </hyperlinks>
  <printOptions/>
  <pageMargins bottom="0.75" footer="0.0" header="0.0" left="0.7" right="0.7" top="0.75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0.1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0.1" defaultRowHeight="15.0"/>
  <cols>
    <col customWidth="1" min="1" max="1" width="6.9"/>
    <col customWidth="1" min="2" max="2" width="32.9"/>
    <col customWidth="1" min="3" max="3" width="19.6"/>
    <col customWidth="1" min="4" max="4" width="35.4"/>
    <col customWidth="1" min="5" max="5" width="5.7"/>
    <col customWidth="1" min="6" max="6" width="8.1"/>
    <col customWidth="1" min="7" max="7" width="5.9"/>
    <col customWidth="1" min="8" max="8" width="13.6"/>
    <col customWidth="1" min="9" max="9" width="11.0"/>
    <col customWidth="1" min="10" max="10" width="7.7"/>
    <col customWidth="1" min="11" max="11" width="7.4"/>
    <col customWidth="1" min="12" max="12" width="10.2"/>
    <col customWidth="1" min="13" max="13" width="6.1"/>
    <col customWidth="1" min="14" max="14" width="7.6"/>
    <col customWidth="1" min="15" max="15" width="6.0"/>
    <col customWidth="1" min="16" max="16" width="7.1"/>
    <col customWidth="1" min="17" max="17" width="17.4"/>
    <col customWidth="1" min="18" max="26" width="12.6"/>
  </cols>
  <sheetData>
    <row r="1" ht="28.5" customHeight="1">
      <c r="A1" s="91" t="s">
        <v>38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71"/>
    </row>
    <row r="2" ht="27.0" customHeight="1">
      <c r="A2" s="93" t="s">
        <v>39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71"/>
    </row>
    <row r="3" ht="22.5" customHeight="1">
      <c r="A3" s="94" t="s">
        <v>40</v>
      </c>
      <c r="B3" s="71"/>
      <c r="C3" s="95" t="str">
        <f>'CEPMIZ EXPENCE (WITH GAS)'!B2</f>
        <v/>
      </c>
      <c r="D3" s="71"/>
      <c r="E3" s="96" t="s">
        <v>41</v>
      </c>
      <c r="F3" s="71"/>
      <c r="G3" s="95" t="str">
        <f>'CEPMIZ EXPENCE (WITH GAS)'!O2</f>
        <v/>
      </c>
      <c r="H3" s="92"/>
      <c r="I3" s="92"/>
      <c r="J3" s="92"/>
      <c r="K3" s="71"/>
      <c r="L3" s="96" t="s">
        <v>42</v>
      </c>
      <c r="M3" s="71"/>
      <c r="N3" s="95" t="str">
        <f>'CEPMIZ EXPENCE (WITH GAS)'!J2</f>
        <v/>
      </c>
      <c r="O3" s="92"/>
      <c r="P3" s="92"/>
      <c r="Q3" s="71"/>
    </row>
    <row r="4" ht="40.5" customHeight="1">
      <c r="A4" s="97" t="s">
        <v>43</v>
      </c>
      <c r="B4" s="98" t="str">
        <f>'CEPMIZ EXPENCE (WITH GAS)'!B3</f>
        <v/>
      </c>
      <c r="C4" s="99" t="s">
        <v>44</v>
      </c>
      <c r="D4" s="100" t="s">
        <v>45</v>
      </c>
      <c r="E4" s="101" t="s">
        <v>46</v>
      </c>
      <c r="F4" s="101" t="s">
        <v>47</v>
      </c>
      <c r="G4" s="102">
        <v>1.0</v>
      </c>
      <c r="H4" s="102">
        <v>2.0</v>
      </c>
      <c r="I4" s="102">
        <v>3.0</v>
      </c>
      <c r="J4" s="102">
        <v>4.0</v>
      </c>
      <c r="K4" s="102">
        <v>5.0</v>
      </c>
      <c r="L4" s="102">
        <v>6.0</v>
      </c>
      <c r="M4" s="102">
        <v>7.0</v>
      </c>
      <c r="N4" s="102">
        <v>8.0</v>
      </c>
      <c r="O4" s="102">
        <v>9.0</v>
      </c>
      <c r="P4" s="102">
        <v>10.0</v>
      </c>
      <c r="Q4" s="100" t="s">
        <v>48</v>
      </c>
    </row>
    <row r="5" ht="18.75" customHeight="1">
      <c r="A5" s="103" t="s">
        <v>49</v>
      </c>
      <c r="B5" s="104"/>
      <c r="C5" s="105"/>
      <c r="D5" s="106" t="s">
        <v>50</v>
      </c>
      <c r="E5" s="107"/>
      <c r="F5" s="107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9">
        <f t="shared" ref="Q5:Q9" si="2">SUM(G5:P5)</f>
        <v>0</v>
      </c>
    </row>
    <row r="6" ht="18.75" customHeight="1">
      <c r="A6" s="110"/>
      <c r="B6" s="111"/>
      <c r="C6" s="112"/>
      <c r="D6" s="106" t="s">
        <v>51</v>
      </c>
      <c r="E6" s="113"/>
      <c r="F6" s="113"/>
      <c r="G6" s="114">
        <f t="shared" ref="G6:P6" si="1">G12</f>
        <v>30</v>
      </c>
      <c r="H6" s="114">
        <f t="shared" si="1"/>
        <v>30</v>
      </c>
      <c r="I6" s="114">
        <f t="shared" si="1"/>
        <v>30</v>
      </c>
      <c r="J6" s="114">
        <f t="shared" si="1"/>
        <v>30</v>
      </c>
      <c r="K6" s="114">
        <f t="shared" si="1"/>
        <v>30</v>
      </c>
      <c r="L6" s="114">
        <f t="shared" si="1"/>
        <v>30</v>
      </c>
      <c r="M6" s="114">
        <f t="shared" si="1"/>
        <v>30</v>
      </c>
      <c r="N6" s="114">
        <f t="shared" si="1"/>
        <v>0</v>
      </c>
      <c r="O6" s="114">
        <f t="shared" si="1"/>
        <v>0</v>
      </c>
      <c r="P6" s="114">
        <f t="shared" si="1"/>
        <v>0</v>
      </c>
      <c r="Q6" s="115">
        <f t="shared" si="2"/>
        <v>210</v>
      </c>
    </row>
    <row r="7" ht="18.75" customHeight="1">
      <c r="A7" s="116" t="s">
        <v>52</v>
      </c>
      <c r="B7" s="71"/>
      <c r="C7" s="117">
        <f>'CEPMIZ EXPENCE (WITH GAS)'!M3</f>
        <v>0</v>
      </c>
      <c r="D7" s="118" t="s">
        <v>53</v>
      </c>
      <c r="E7" s="113"/>
      <c r="F7" s="113"/>
      <c r="G7" s="114">
        <f>SUMIF('CEPMIZ EXPENCE (WITH GAS)'!$L$8:$L$38,"ಕಡಲೆ ಕಾಳು",'CEPMIZ EXPENCE (WITH GAS)'!$C$8:$C$38)</f>
        <v>0</v>
      </c>
      <c r="H7" s="114">
        <f>SUMIF('CEPMIZ EXPENCE (WITH GAS)'!$L$8:$L$38,"ಕಡಲೆ ಕಾಳು",'CEPMIZ EXPENCE (WITH GAS)'!$D$8:$D$38)</f>
        <v>0</v>
      </c>
      <c r="I7" s="114">
        <f>SUMIF('CEPMIZ EXPENCE (WITH GAS)'!$L$8:$L$38,"ಕಡಲೆ ಕಾಳು",'CEPMIZ EXPENCE (WITH GAS)'!$E$8:$E$38)</f>
        <v>0</v>
      </c>
      <c r="J7" s="114">
        <f>SUMIF('CEPMIZ EXPENCE (WITH GAS)'!$L$8:$L$38,"ಕಡಲೆ ಕಾಳು",'CEPMIZ EXPENCE (WITH GAS)'!$F$8:$F$38)</f>
        <v>0</v>
      </c>
      <c r="K7" s="114">
        <f>SUMIF('CEPMIZ EXPENCE (WITH GAS)'!$L$8:$L$38,"ಕಡಲೆ ಕಾಳು",'CEPMIZ EXPENCE (WITH GAS)'!$G$8:$G$38)</f>
        <v>0</v>
      </c>
      <c r="L7" s="114">
        <f>SUMIF('CEPMIZ EXPENCE (WITH GAS)'!$L$8:$L$38,"ಕಡಲೆ ಕಾಳು",'CEPMIZ EXPENCE (WITH GAS)'!$H$8:$H$38)</f>
        <v>0</v>
      </c>
      <c r="M7" s="114">
        <f>SUMIF('CEPMIZ EXPENCE (WITH GAS)'!$L$8:$L$38,"ಕಡಲೆ ಕಾಳು",'CEPMIZ EXPENCE (WITH GAS)'!$I$8:$I$38)</f>
        <v>0</v>
      </c>
      <c r="N7" s="114">
        <f>SUMIF('CEPMIZ EXPENCE (WITH GAS)'!$L$8:$L$38,"ಕಡಲೆ ಕಾಳು",'CEPMIZ EXPENCE (WITH GAS)'!$J$8:$J$38)</f>
        <v>0</v>
      </c>
      <c r="O7" s="114">
        <v>0.0</v>
      </c>
      <c r="P7" s="114">
        <v>0.0</v>
      </c>
      <c r="Q7" s="115">
        <f t="shared" si="2"/>
        <v>0</v>
      </c>
    </row>
    <row r="8" ht="18.75" customHeight="1">
      <c r="A8" s="116" t="s">
        <v>54</v>
      </c>
      <c r="B8" s="71"/>
      <c r="C8" s="117">
        <f>'CEPMIZ EXPENCE (WITH GAS)'!P3</f>
        <v>0</v>
      </c>
      <c r="D8" s="118" t="s">
        <v>55</v>
      </c>
      <c r="E8" s="113"/>
      <c r="F8" s="113"/>
      <c r="G8" s="114">
        <f>SUMIF('CEPMIZ EXPENCE (WITH GAS)'!$L$8:$L$38,"ಹೆಸರು ಕಾಳು",'CEPMIZ EXPENCE (WITH GAS)'!$C$8:$C$38)</f>
        <v>0</v>
      </c>
      <c r="H8" s="114">
        <f>SUMIF('CEPMIZ EXPENCE (WITH GAS)'!$L$8:$L$38,"ಹೆಸರು ಕಾಳು",'CEPMIZ EXPENCE (WITH GAS)'!$D$8:$D$38)</f>
        <v>0</v>
      </c>
      <c r="I8" s="114">
        <f>SUMIF('CEPMIZ EXPENCE (WITH GAS)'!$L$8:$L$38,"ಹೆಸರು ಕಾಳು",'CEPMIZ EXPENCE (WITH GAS)'!$E$8:$E$38)</f>
        <v>0</v>
      </c>
      <c r="J8" s="114">
        <f>SUMIF('CEPMIZ EXPENCE (WITH GAS)'!$L$8:$L$38,"ಹೆಸರು ಕಾಳು",'CEPMIZ EXPENCE (WITH GAS)'!$F$8:$F$38)</f>
        <v>0</v>
      </c>
      <c r="K8" s="114">
        <f>SUMIF('CEPMIZ EXPENCE (WITH GAS)'!$L$8:$L$38,"ಹೆಸರು ಕಾಳು",'CEPMIZ EXPENCE (WITH GAS)'!$G$8:$G$38)</f>
        <v>0</v>
      </c>
      <c r="L8" s="114">
        <f>SUMIF('CEPMIZ EXPENCE (WITH GAS)'!$L$8:$L$38,"ಹೆಸರು ಕಾಳು",'CEPMIZ EXPENCE (WITH GAS)'!$H$8:$H$38)</f>
        <v>0</v>
      </c>
      <c r="M8" s="114">
        <f>SUMIF('CEPMIZ EXPENCE (WITH GAS)'!$L$8:$L$38,"ಹೆಸರು ಕಾಳು",'CEPMIZ EXPENCE (WITH GAS)'!$I$8:$I$38)</f>
        <v>0</v>
      </c>
      <c r="N8" s="114">
        <f>SUMIF('CEPMIZ EXPENCE (WITH GAS)'!$L$8:$L$38,"ಹೆಸರು ಕಾಳು",'CEPMIZ EXPENCE (WITH GAS)'!$J$8:$J$38)</f>
        <v>0</v>
      </c>
      <c r="O8" s="114">
        <v>0.0</v>
      </c>
      <c r="P8" s="114">
        <v>0.0</v>
      </c>
      <c r="Q8" s="115">
        <f t="shared" si="2"/>
        <v>0</v>
      </c>
    </row>
    <row r="9" ht="18.75" customHeight="1">
      <c r="A9" s="116" t="s">
        <v>56</v>
      </c>
      <c r="B9" s="71"/>
      <c r="C9" s="117">
        <f>'CEPMIZ EXPENCE (WITH GAS)'!S3</f>
        <v>1</v>
      </c>
      <c r="D9" s="118" t="s">
        <v>57</v>
      </c>
      <c r="E9" s="113"/>
      <c r="F9" s="113"/>
      <c r="G9" s="114">
        <f>SUMIF('CEPMIZ EXPENCE (WITH GAS)'!$L$8:$L$38,"ಶೇಂಗಾ",'CEPMIZ EXPENCE (WITH GAS)'!$C$8:$C$38)</f>
        <v>30</v>
      </c>
      <c r="H9" s="114">
        <f>SUMIF('CEPMIZ EXPENCE (WITH GAS)'!$L$8:$L$38,"ಶೇಂಗಾ",'CEPMIZ EXPENCE (WITH GAS)'!$D$8:$D$38)</f>
        <v>30</v>
      </c>
      <c r="I9" s="114">
        <f>SUMIF('CEPMIZ EXPENCE (WITH GAS)'!$L$8:$L$38,"ಶೇಂಗಾ",'CEPMIZ EXPENCE (WITH GAS)'!$E$8:$E$38)</f>
        <v>30</v>
      </c>
      <c r="J9" s="114">
        <f>SUMIF('CEPMIZ EXPENCE (WITH GAS)'!$L$8:$L$38,"ಶೇಂಗಾ",'CEPMIZ EXPENCE (WITH GAS)'!$F$8:$F$38)</f>
        <v>30</v>
      </c>
      <c r="K9" s="114">
        <f>SUMIF('CEPMIZ EXPENCE (WITH GAS)'!$L$8:$L$38,"ಶೇಂಗಾ",'CEPMIZ EXPENCE (WITH GAS)'!$G$8:$G$38)</f>
        <v>30</v>
      </c>
      <c r="L9" s="114">
        <f>SUMIF('CEPMIZ EXPENCE (WITH GAS)'!$L$8:$L$38,"ಶೇಂಗಾ",'CEPMIZ EXPENCE (WITH GAS)'!$H$8:$H$38)</f>
        <v>30</v>
      </c>
      <c r="M9" s="114">
        <f>SUMIF('CEPMIZ EXPENCE (WITH GAS)'!$L$8:$L$38,"ಶೇಂಗಾ",'CEPMIZ EXPENCE (WITH GAS)'!$I$8:$I$38)</f>
        <v>30</v>
      </c>
      <c r="N9" s="114">
        <f>SUMIF('CEPMIZ EXPENCE (WITH GAS)'!$L$8:$L$38,"ಶೇಂಗಾ",'CEPMIZ EXPENCE (WITH GAS)'!$J$8:$J$38)</f>
        <v>0</v>
      </c>
      <c r="O9" s="114">
        <v>0.0</v>
      </c>
      <c r="P9" s="114">
        <v>0.0</v>
      </c>
      <c r="Q9" s="115">
        <f t="shared" si="2"/>
        <v>210</v>
      </c>
    </row>
    <row r="10" ht="18.75" customHeight="1">
      <c r="A10" s="116" t="s">
        <v>58</v>
      </c>
      <c r="B10" s="71"/>
      <c r="C10" s="117">
        <f>'CEPMIZ EXPENCE (WITH GAS)'!V3+'CEPMIZ EXPENCE (WITH GAS)'!Y3+'CEPMIZ EXPENCE (WITH GAS)'!AB3</f>
        <v>0</v>
      </c>
      <c r="D10" s="119" t="s">
        <v>59</v>
      </c>
      <c r="E10" s="120"/>
      <c r="F10" s="120"/>
      <c r="G10" s="121">
        <f t="shared" ref="G10:Q10" si="3">SUM(G7:G9)</f>
        <v>30</v>
      </c>
      <c r="H10" s="121">
        <f t="shared" si="3"/>
        <v>30</v>
      </c>
      <c r="I10" s="121">
        <f t="shared" si="3"/>
        <v>30</v>
      </c>
      <c r="J10" s="121">
        <f t="shared" si="3"/>
        <v>30</v>
      </c>
      <c r="K10" s="121">
        <f t="shared" si="3"/>
        <v>30</v>
      </c>
      <c r="L10" s="121">
        <f t="shared" si="3"/>
        <v>30</v>
      </c>
      <c r="M10" s="121">
        <f t="shared" si="3"/>
        <v>30</v>
      </c>
      <c r="N10" s="121">
        <f t="shared" si="3"/>
        <v>0</v>
      </c>
      <c r="O10" s="121">
        <f t="shared" si="3"/>
        <v>0</v>
      </c>
      <c r="P10" s="121">
        <f t="shared" si="3"/>
        <v>0</v>
      </c>
      <c r="Q10" s="121">
        <f t="shared" si="3"/>
        <v>210</v>
      </c>
    </row>
    <row r="11" ht="18.75" customHeight="1">
      <c r="A11" s="116" t="s">
        <v>60</v>
      </c>
      <c r="B11" s="71"/>
      <c r="C11" s="117">
        <f>SUM(C7:C10)</f>
        <v>1</v>
      </c>
      <c r="D11" s="118" t="s">
        <v>61</v>
      </c>
      <c r="E11" s="113"/>
      <c r="F11" s="113"/>
      <c r="G11" s="122">
        <f>SUM('CEPMIZ EXPENCE (WITH GAS)'!$T$8:$T$38)</f>
        <v>0</v>
      </c>
      <c r="H11" s="122">
        <f>SUM('CEPMIZ EXPENCE (WITH GAS)'!$U$8:$U$38)</f>
        <v>0</v>
      </c>
      <c r="I11" s="122">
        <f>SUM('CEPMIZ EXPENCE (WITH GAS)'!$V$8:$V$38)</f>
        <v>0</v>
      </c>
      <c r="J11" s="122">
        <f>SUM('CEPMIZ EXPENCE (WITH GAS)'!$W$8:$W$38)</f>
        <v>0</v>
      </c>
      <c r="K11" s="122">
        <f>SUM('CEPMIZ EXPENCE (WITH GAS)'!$X$8:$X$38)</f>
        <v>0</v>
      </c>
      <c r="L11" s="122">
        <f>SUM('CEPMIZ EXPENCE (WITH GAS)'!$Y$8:$Y$38)</f>
        <v>0</v>
      </c>
      <c r="M11" s="122">
        <f>SUM('CEPMIZ EXPENCE (WITH GAS)'!$Z$8:$Z$38)</f>
        <v>0</v>
      </c>
      <c r="N11" s="122">
        <f>SUM('CEPMIZ EXPENCE (WITH GAS)'!$AA$8:$AA$38)</f>
        <v>0</v>
      </c>
      <c r="O11" s="122">
        <v>0.0</v>
      </c>
      <c r="P11" s="122">
        <v>0.0</v>
      </c>
      <c r="Q11" s="115">
        <f>SUM(G11:P11)</f>
        <v>0</v>
      </c>
    </row>
    <row r="12" ht="18.75" customHeight="1">
      <c r="A12" s="116" t="s">
        <v>62</v>
      </c>
      <c r="B12" s="71"/>
      <c r="C12" s="123"/>
      <c r="D12" s="119" t="s">
        <v>63</v>
      </c>
      <c r="E12" s="124"/>
      <c r="F12" s="124"/>
      <c r="G12" s="115">
        <f t="shared" ref="G12:Q12" si="4">SUM(G10:G11)</f>
        <v>30</v>
      </c>
      <c r="H12" s="115">
        <f t="shared" si="4"/>
        <v>30</v>
      </c>
      <c r="I12" s="115">
        <f t="shared" si="4"/>
        <v>30</v>
      </c>
      <c r="J12" s="115">
        <f t="shared" si="4"/>
        <v>30</v>
      </c>
      <c r="K12" s="115">
        <f t="shared" si="4"/>
        <v>30</v>
      </c>
      <c r="L12" s="115">
        <f t="shared" si="4"/>
        <v>30</v>
      </c>
      <c r="M12" s="115">
        <f t="shared" si="4"/>
        <v>30</v>
      </c>
      <c r="N12" s="115">
        <f t="shared" si="4"/>
        <v>0</v>
      </c>
      <c r="O12" s="115">
        <f t="shared" si="4"/>
        <v>0</v>
      </c>
      <c r="P12" s="115">
        <f t="shared" si="4"/>
        <v>0</v>
      </c>
      <c r="Q12" s="115">
        <f t="shared" si="4"/>
        <v>210</v>
      </c>
    </row>
    <row r="13" ht="18.75" customHeight="1">
      <c r="A13" s="125"/>
      <c r="B13" s="71"/>
      <c r="C13" s="126"/>
      <c r="D13" s="127"/>
      <c r="E13" s="113"/>
      <c r="F13" s="1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</row>
    <row r="14" ht="22.5" customHeight="1">
      <c r="A14" s="128" t="s">
        <v>64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71"/>
    </row>
    <row r="15" ht="20.25" customHeight="1">
      <c r="A15" s="100" t="s">
        <v>65</v>
      </c>
      <c r="B15" s="100" t="s">
        <v>66</v>
      </c>
      <c r="C15" s="100" t="s">
        <v>67</v>
      </c>
      <c r="D15" s="100" t="s">
        <v>68</v>
      </c>
      <c r="E15" s="129" t="s">
        <v>48</v>
      </c>
      <c r="F15" s="92"/>
      <c r="G15" s="92"/>
      <c r="H15" s="71"/>
      <c r="I15" s="129" t="s">
        <v>69</v>
      </c>
      <c r="J15" s="92"/>
      <c r="K15" s="92"/>
      <c r="L15" s="71"/>
      <c r="M15" s="130" t="s">
        <v>70</v>
      </c>
      <c r="N15" s="92"/>
      <c r="O15" s="92"/>
      <c r="P15" s="92"/>
      <c r="Q15" s="71"/>
    </row>
    <row r="16" ht="18.75" customHeight="1">
      <c r="A16" s="108">
        <v>1.0</v>
      </c>
      <c r="B16" s="106" t="s">
        <v>71</v>
      </c>
      <c r="C16" s="131">
        <v>0.0</v>
      </c>
      <c r="D16" s="132">
        <f t="shared" ref="D16:D18" si="5">Q7*0.035</f>
        <v>0</v>
      </c>
      <c r="E16" s="133">
        <f t="shared" ref="E16:E23" si="6">SUM(C16,D16)</f>
        <v>0</v>
      </c>
      <c r="F16" s="92"/>
      <c r="G16" s="92"/>
      <c r="H16" s="71"/>
      <c r="I16" s="133">
        <f t="shared" ref="I16:I18" si="7">Q7*0.035</f>
        <v>0</v>
      </c>
      <c r="J16" s="92"/>
      <c r="K16" s="92"/>
      <c r="L16" s="71"/>
      <c r="M16" s="134">
        <f t="shared" ref="M16:M23" si="8">E16-I16</f>
        <v>0</v>
      </c>
      <c r="N16" s="92"/>
      <c r="O16" s="92"/>
      <c r="P16" s="92"/>
      <c r="Q16" s="71"/>
    </row>
    <row r="17" ht="18.75" customHeight="1">
      <c r="A17" s="108">
        <v>2.0</v>
      </c>
      <c r="B17" s="106" t="s">
        <v>72</v>
      </c>
      <c r="C17" s="131">
        <v>0.0</v>
      </c>
      <c r="D17" s="132">
        <f t="shared" si="5"/>
        <v>0</v>
      </c>
      <c r="E17" s="133">
        <f t="shared" si="6"/>
        <v>0</v>
      </c>
      <c r="F17" s="92"/>
      <c r="G17" s="92"/>
      <c r="H17" s="71"/>
      <c r="I17" s="133">
        <f t="shared" si="7"/>
        <v>0</v>
      </c>
      <c r="J17" s="92"/>
      <c r="K17" s="92"/>
      <c r="L17" s="71"/>
      <c r="M17" s="134">
        <f t="shared" si="8"/>
        <v>0</v>
      </c>
      <c r="N17" s="92"/>
      <c r="O17" s="92"/>
      <c r="P17" s="92"/>
      <c r="Q17" s="71"/>
    </row>
    <row r="18" ht="18.75" customHeight="1">
      <c r="A18" s="108">
        <v>3.0</v>
      </c>
      <c r="B18" s="106" t="s">
        <v>73</v>
      </c>
      <c r="C18" s="131">
        <v>0.0</v>
      </c>
      <c r="D18" s="132">
        <f t="shared" si="5"/>
        <v>7.35</v>
      </c>
      <c r="E18" s="133">
        <f t="shared" si="6"/>
        <v>7.35</v>
      </c>
      <c r="F18" s="92"/>
      <c r="G18" s="92"/>
      <c r="H18" s="71"/>
      <c r="I18" s="133">
        <f t="shared" si="7"/>
        <v>7.35</v>
      </c>
      <c r="J18" s="92"/>
      <c r="K18" s="92"/>
      <c r="L18" s="71"/>
      <c r="M18" s="134">
        <f t="shared" si="8"/>
        <v>0</v>
      </c>
      <c r="N18" s="92"/>
      <c r="O18" s="92"/>
      <c r="P18" s="92"/>
      <c r="Q18" s="71"/>
    </row>
    <row r="19" ht="18.75" customHeight="1">
      <c r="A19" s="108">
        <v>4.0</v>
      </c>
      <c r="B19" s="106" t="s">
        <v>74</v>
      </c>
      <c r="C19" s="131">
        <v>0.0</v>
      </c>
      <c r="D19" s="132">
        <f>Q11*0.15</f>
        <v>0</v>
      </c>
      <c r="E19" s="133">
        <f t="shared" si="6"/>
        <v>0</v>
      </c>
      <c r="F19" s="92"/>
      <c r="G19" s="92"/>
      <c r="H19" s="71"/>
      <c r="I19" s="133">
        <f>Q11*0.15</f>
        <v>0</v>
      </c>
      <c r="J19" s="92"/>
      <c r="K19" s="92"/>
      <c r="L19" s="71"/>
      <c r="M19" s="134">
        <f t="shared" si="8"/>
        <v>0</v>
      </c>
      <c r="N19" s="92"/>
      <c r="O19" s="92"/>
      <c r="P19" s="92"/>
      <c r="Q19" s="71"/>
    </row>
    <row r="20" ht="18.75" customHeight="1">
      <c r="A20" s="108">
        <v>5.0</v>
      </c>
      <c r="B20" s="106" t="s">
        <v>75</v>
      </c>
      <c r="C20" s="135">
        <v>0.0</v>
      </c>
      <c r="D20" s="136">
        <f>Q10*2.5</f>
        <v>525</v>
      </c>
      <c r="E20" s="137">
        <f t="shared" si="6"/>
        <v>525</v>
      </c>
      <c r="F20" s="92"/>
      <c r="G20" s="92"/>
      <c r="H20" s="71"/>
      <c r="I20" s="137">
        <f>Q10*2.5</f>
        <v>525</v>
      </c>
      <c r="J20" s="92"/>
      <c r="K20" s="92"/>
      <c r="L20" s="71"/>
      <c r="M20" s="138">
        <f t="shared" si="8"/>
        <v>0</v>
      </c>
      <c r="N20" s="92"/>
      <c r="O20" s="92"/>
      <c r="P20" s="92"/>
      <c r="Q20" s="71"/>
    </row>
    <row r="21" ht="37.5" customHeight="1">
      <c r="A21" s="108">
        <v>6.0</v>
      </c>
      <c r="B21" s="118" t="s">
        <v>76</v>
      </c>
      <c r="C21" s="139">
        <v>0.0</v>
      </c>
      <c r="D21" s="140">
        <f>Q10*12.5</f>
        <v>2625</v>
      </c>
      <c r="E21" s="137">
        <f t="shared" si="6"/>
        <v>2625</v>
      </c>
      <c r="F21" s="92"/>
      <c r="G21" s="92"/>
      <c r="H21" s="71"/>
      <c r="I21" s="137">
        <f>Q10*12.5</f>
        <v>2625</v>
      </c>
      <c r="J21" s="92"/>
      <c r="K21" s="92"/>
      <c r="L21" s="71"/>
      <c r="M21" s="137">
        <f t="shared" si="8"/>
        <v>0</v>
      </c>
      <c r="N21" s="92"/>
      <c r="O21" s="92"/>
      <c r="P21" s="92"/>
      <c r="Q21" s="71"/>
    </row>
    <row r="22" ht="18.75" customHeight="1">
      <c r="A22" s="108">
        <v>7.0</v>
      </c>
      <c r="B22" s="106" t="s">
        <v>77</v>
      </c>
      <c r="C22" s="141"/>
      <c r="D22" s="141"/>
      <c r="E22" s="142">
        <f t="shared" si="6"/>
        <v>0</v>
      </c>
      <c r="F22" s="92"/>
      <c r="G22" s="92"/>
      <c r="H22" s="71"/>
      <c r="I22" s="142">
        <f>Q10*1.4</f>
        <v>294</v>
      </c>
      <c r="J22" s="92"/>
      <c r="K22" s="92"/>
      <c r="L22" s="71"/>
      <c r="M22" s="143">
        <f t="shared" si="8"/>
        <v>-294</v>
      </c>
      <c r="N22" s="92"/>
      <c r="O22" s="92"/>
      <c r="P22" s="92"/>
      <c r="Q22" s="71"/>
    </row>
    <row r="23" ht="18.75" customHeight="1">
      <c r="A23" s="108">
        <v>8.0</v>
      </c>
      <c r="B23" s="106" t="s">
        <v>78</v>
      </c>
      <c r="C23" s="141"/>
      <c r="D23" s="141"/>
      <c r="E23" s="142">
        <f t="shared" si="6"/>
        <v>0</v>
      </c>
      <c r="F23" s="92"/>
      <c r="G23" s="92"/>
      <c r="H23" s="71"/>
      <c r="I23" s="142">
        <f>(Q10+Q11)*0.63</f>
        <v>132.3</v>
      </c>
      <c r="J23" s="92"/>
      <c r="K23" s="92"/>
      <c r="L23" s="71"/>
      <c r="M23" s="143">
        <f t="shared" si="8"/>
        <v>-132.3</v>
      </c>
      <c r="N23" s="92"/>
      <c r="O23" s="92"/>
      <c r="P23" s="92"/>
      <c r="Q23" s="71"/>
    </row>
    <row r="24" ht="22.5" customHeight="1">
      <c r="A24" s="128" t="s">
        <v>79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71"/>
    </row>
    <row r="25" ht="40.5" customHeight="1">
      <c r="A25" s="144" t="s">
        <v>65</v>
      </c>
      <c r="B25" s="100" t="s">
        <v>80</v>
      </c>
      <c r="C25" s="99" t="s">
        <v>81</v>
      </c>
      <c r="D25" s="99" t="s">
        <v>82</v>
      </c>
      <c r="E25" s="145" t="s">
        <v>83</v>
      </c>
      <c r="F25" s="71"/>
      <c r="G25" s="145" t="s">
        <v>84</v>
      </c>
      <c r="H25" s="71"/>
      <c r="I25" s="100" t="s">
        <v>77</v>
      </c>
      <c r="J25" s="145" t="s">
        <v>85</v>
      </c>
      <c r="K25" s="71"/>
      <c r="L25" s="100" t="s">
        <v>48</v>
      </c>
      <c r="M25" s="146" t="s">
        <v>86</v>
      </c>
      <c r="N25" s="71"/>
      <c r="O25" s="145" t="s">
        <v>87</v>
      </c>
      <c r="P25" s="71"/>
      <c r="Q25" s="100" t="s">
        <v>48</v>
      </c>
    </row>
    <row r="26" ht="20.25" customHeight="1">
      <c r="A26" s="112"/>
      <c r="B26" s="147" t="s">
        <v>88</v>
      </c>
      <c r="C26" s="100" t="s">
        <v>89</v>
      </c>
      <c r="D26" s="100" t="s">
        <v>90</v>
      </c>
      <c r="E26" s="129" t="s">
        <v>91</v>
      </c>
      <c r="F26" s="71"/>
      <c r="G26" s="148" t="s">
        <v>92</v>
      </c>
      <c r="H26" s="71"/>
      <c r="I26" s="99" t="s">
        <v>93</v>
      </c>
      <c r="J26" s="129" t="s">
        <v>94</v>
      </c>
      <c r="K26" s="71"/>
      <c r="L26" s="100" t="s">
        <v>95</v>
      </c>
      <c r="M26" s="129" t="s">
        <v>96</v>
      </c>
      <c r="N26" s="71"/>
      <c r="O26" s="148" t="s">
        <v>97</v>
      </c>
      <c r="P26" s="71"/>
      <c r="Q26" s="102" t="s">
        <v>98</v>
      </c>
    </row>
    <row r="27" ht="20.25" customHeight="1">
      <c r="A27" s="117">
        <v>1.0</v>
      </c>
      <c r="B27" s="149" t="s">
        <v>99</v>
      </c>
      <c r="C27" s="141"/>
      <c r="D27" s="141"/>
      <c r="E27" s="143"/>
      <c r="F27" s="71"/>
      <c r="G27" s="143"/>
      <c r="H27" s="71"/>
      <c r="I27" s="150"/>
      <c r="J27" s="143"/>
      <c r="K27" s="71"/>
      <c r="L27" s="150"/>
      <c r="M27" s="151"/>
      <c r="N27" s="71"/>
      <c r="O27" s="151"/>
      <c r="P27" s="71"/>
      <c r="Q27" s="152"/>
    </row>
    <row r="28" ht="20.25" customHeight="1">
      <c r="A28" s="117">
        <v>2.0</v>
      </c>
      <c r="B28" s="149" t="s">
        <v>100</v>
      </c>
      <c r="C28" s="141"/>
      <c r="D28" s="141"/>
      <c r="E28" s="143"/>
      <c r="F28" s="71"/>
      <c r="G28" s="143"/>
      <c r="H28" s="71"/>
      <c r="I28" s="150"/>
      <c r="J28" s="143"/>
      <c r="K28" s="71"/>
      <c r="L28" s="150"/>
      <c r="M28" s="143"/>
      <c r="N28" s="71"/>
      <c r="O28" s="143"/>
      <c r="P28" s="71"/>
      <c r="Q28" s="152"/>
    </row>
    <row r="29" ht="20.25" customHeight="1">
      <c r="A29" s="117">
        <v>3.0</v>
      </c>
      <c r="B29" s="149" t="s">
        <v>48</v>
      </c>
      <c r="C29" s="153"/>
      <c r="D29" s="153"/>
      <c r="E29" s="151"/>
      <c r="F29" s="71"/>
      <c r="G29" s="151"/>
      <c r="H29" s="71"/>
      <c r="I29" s="154"/>
      <c r="J29" s="151"/>
      <c r="K29" s="71"/>
      <c r="L29" s="154"/>
      <c r="M29" s="143"/>
      <c r="N29" s="71"/>
      <c r="O29" s="143"/>
      <c r="P29" s="71"/>
      <c r="Q29" s="152"/>
    </row>
    <row r="30" ht="20.25" customHeight="1">
      <c r="A30" s="117">
        <v>4.0</v>
      </c>
      <c r="B30" s="149" t="s">
        <v>101</v>
      </c>
      <c r="C30" s="155">
        <f>Q10*2.53</f>
        <v>531.3</v>
      </c>
      <c r="D30" s="155">
        <f>Q10*0.9</f>
        <v>189</v>
      </c>
      <c r="E30" s="156">
        <f>Q10*0.38</f>
        <v>79.8</v>
      </c>
      <c r="F30" s="71"/>
      <c r="G30" s="156">
        <f>Q10*0.73</f>
        <v>153.3</v>
      </c>
      <c r="H30" s="71"/>
      <c r="I30" s="157">
        <f>Q10*1.4</f>
        <v>294</v>
      </c>
      <c r="J30" s="156">
        <f>Q10*0.63</f>
        <v>132.3</v>
      </c>
      <c r="K30" s="71"/>
      <c r="L30" s="157">
        <f>SUM(C30,D30,E30,G30,J30)</f>
        <v>1085.7</v>
      </c>
      <c r="M30" s="156">
        <f>Q11*5.94</f>
        <v>0</v>
      </c>
      <c r="N30" s="71"/>
      <c r="O30" s="156">
        <f>Q11*0.63</f>
        <v>0</v>
      </c>
      <c r="P30" s="71"/>
      <c r="Q30" s="155">
        <f>SUM(M30:P30)</f>
        <v>0</v>
      </c>
    </row>
    <row r="31" ht="18.75" customHeight="1">
      <c r="A31" s="117">
        <v>5.0</v>
      </c>
      <c r="B31" s="106" t="s">
        <v>102</v>
      </c>
      <c r="C31" s="153"/>
      <c r="D31" s="153"/>
      <c r="E31" s="151"/>
      <c r="F31" s="71"/>
      <c r="G31" s="151"/>
      <c r="H31" s="71"/>
      <c r="I31" s="154"/>
      <c r="J31" s="151"/>
      <c r="K31" s="71"/>
      <c r="L31" s="154"/>
      <c r="M31" s="151"/>
      <c r="N31" s="71"/>
      <c r="O31" s="151"/>
      <c r="P31" s="71"/>
      <c r="Q31" s="152"/>
    </row>
    <row r="32" ht="22.5" customHeight="1">
      <c r="A32" s="117">
        <v>6.0</v>
      </c>
      <c r="B32" s="158" t="s">
        <v>103</v>
      </c>
      <c r="C32" s="92"/>
      <c r="D32" s="92"/>
      <c r="E32" s="92"/>
      <c r="F32" s="71"/>
      <c r="G32" s="151"/>
      <c r="H32" s="92"/>
      <c r="I32" s="92"/>
      <c r="J32" s="92"/>
      <c r="K32" s="92"/>
      <c r="L32" s="92"/>
      <c r="M32" s="92"/>
      <c r="N32" s="92"/>
      <c r="O32" s="92"/>
      <c r="P32" s="71"/>
      <c r="Q32" s="155">
        <f>SUM(L30,Q30)</f>
        <v>1085.7</v>
      </c>
    </row>
    <row r="33" ht="20.25" customHeight="1">
      <c r="A33" s="159" t="s">
        <v>104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71"/>
    </row>
    <row r="34" ht="20.25" customHeight="1">
      <c r="A34" s="159" t="s">
        <v>105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71"/>
    </row>
    <row r="35" ht="18.75" customHeight="1">
      <c r="A35" s="160" t="s">
        <v>106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71"/>
    </row>
    <row r="36" ht="73.5" customHeight="1">
      <c r="A36" s="161" t="s">
        <v>107</v>
      </c>
      <c r="B36" s="92"/>
      <c r="C36" s="92"/>
      <c r="D36" s="71"/>
      <c r="E36" s="161" t="s">
        <v>108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71"/>
    </row>
    <row r="37" ht="27.75" customHeight="1">
      <c r="A37" s="162" t="s">
        <v>37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71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0">
    <mergeCell ref="A1:Q1"/>
    <mergeCell ref="A2:Q2"/>
    <mergeCell ref="C3:D3"/>
    <mergeCell ref="E3:F3"/>
    <mergeCell ref="G3:K3"/>
    <mergeCell ref="L3:M3"/>
    <mergeCell ref="N3:Q3"/>
    <mergeCell ref="A3:B3"/>
    <mergeCell ref="A5:B6"/>
    <mergeCell ref="C5:C6"/>
    <mergeCell ref="A7:B7"/>
    <mergeCell ref="A8:B8"/>
    <mergeCell ref="A9:B9"/>
    <mergeCell ref="A10:B10"/>
    <mergeCell ref="A11:B11"/>
    <mergeCell ref="A12:B12"/>
    <mergeCell ref="A13:B13"/>
    <mergeCell ref="A14:Q14"/>
    <mergeCell ref="E15:H15"/>
    <mergeCell ref="I15:L15"/>
    <mergeCell ref="M15:Q15"/>
    <mergeCell ref="I18:L18"/>
    <mergeCell ref="M18:Q18"/>
    <mergeCell ref="E16:H16"/>
    <mergeCell ref="I16:L16"/>
    <mergeCell ref="M16:Q16"/>
    <mergeCell ref="E17:H17"/>
    <mergeCell ref="I17:L17"/>
    <mergeCell ref="M17:Q17"/>
    <mergeCell ref="E18:H18"/>
    <mergeCell ref="I21:L21"/>
    <mergeCell ref="M21:Q21"/>
    <mergeCell ref="E19:H19"/>
    <mergeCell ref="I19:L19"/>
    <mergeCell ref="M19:Q19"/>
    <mergeCell ref="E20:H20"/>
    <mergeCell ref="I20:L20"/>
    <mergeCell ref="M20:Q20"/>
    <mergeCell ref="E21:H21"/>
    <mergeCell ref="E29:F29"/>
    <mergeCell ref="G29:H29"/>
    <mergeCell ref="J29:K29"/>
    <mergeCell ref="O29:P29"/>
    <mergeCell ref="G30:H30"/>
    <mergeCell ref="J30:K30"/>
    <mergeCell ref="O30:P30"/>
    <mergeCell ref="E30:F30"/>
    <mergeCell ref="E31:F31"/>
    <mergeCell ref="G31:H31"/>
    <mergeCell ref="J31:K31"/>
    <mergeCell ref="B32:F32"/>
    <mergeCell ref="G32:P32"/>
    <mergeCell ref="A33:Q33"/>
    <mergeCell ref="E23:H23"/>
    <mergeCell ref="E25:F25"/>
    <mergeCell ref="G25:H25"/>
    <mergeCell ref="E22:H22"/>
    <mergeCell ref="I22:L22"/>
    <mergeCell ref="M22:Q22"/>
    <mergeCell ref="I23:L23"/>
    <mergeCell ref="M23:Q23"/>
    <mergeCell ref="A24:Q24"/>
    <mergeCell ref="O25:P25"/>
    <mergeCell ref="J27:K27"/>
    <mergeCell ref="J28:K28"/>
    <mergeCell ref="M28:N28"/>
    <mergeCell ref="O28:P28"/>
    <mergeCell ref="J25:K25"/>
    <mergeCell ref="M25:N25"/>
    <mergeCell ref="J26:K26"/>
    <mergeCell ref="M26:N26"/>
    <mergeCell ref="O26:P26"/>
    <mergeCell ref="M27:N27"/>
    <mergeCell ref="O27:P27"/>
    <mergeCell ref="A25:A26"/>
    <mergeCell ref="E26:F26"/>
    <mergeCell ref="G26:H26"/>
    <mergeCell ref="E27:F27"/>
    <mergeCell ref="G27:H27"/>
    <mergeCell ref="E28:F28"/>
    <mergeCell ref="G28:H28"/>
    <mergeCell ref="M29:N29"/>
    <mergeCell ref="M30:N30"/>
    <mergeCell ref="M31:N31"/>
    <mergeCell ref="O31:P31"/>
    <mergeCell ref="A34:Q34"/>
    <mergeCell ref="A35:Q35"/>
    <mergeCell ref="A36:D36"/>
    <mergeCell ref="E36:Q36"/>
    <mergeCell ref="A37:Q37"/>
  </mergeCells>
  <hyperlinks>
    <hyperlink r:id="rId1" ref="A37"/>
  </hyperlinks>
  <printOptions/>
  <pageMargins bottom="0.75" footer="0.0" header="0.0" left="0.7" right="0.7" top="0.75"/>
  <pageSetup paperSize="9"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2026-04-26T14:29:40Z</dcterms:created>
  <dc:creator>somya p</dc:creator>
</cp:coreProperties>
</file>