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<sst xmlns="http://schemas.openxmlformats.org/spreadsheetml/2006/main" count="146" uniqueCount="62">
  <si>
    <t>くびきの里 ショートステイ</t>
  </si>
  <si>
    <t>ミキサー食</t>
  </si>
  <si>
    <t>食材をミキサーにかけ、歯や義歯がなくても喉
をゆっくり通過させる事が出来るペースト状の
もの。
とろみ剤で粘度を調節したもの。</t>
  </si>
  <si>
    <t>粥ゼリー</t>
  </si>
  <si>
    <t>ミキサー粥をスベラカーゼでゼリー状にしたも
の。</t>
  </si>
  <si>
    <t>ムース食</t>
  </si>
  <si>
    <t>ムースの既製品を使用。
＊やさしい素材シリーズ（マルハニチロ）製品
などを使用。</t>
  </si>
  <si>
    <t>ミキサー粥</t>
  </si>
  <si>
    <t>全粥をミキサーにかけたもの。</t>
  </si>
  <si>
    <t>刻み食</t>
  </si>
  <si>
    <t>出来あがった物を5㎜～1㎝程度に刻んだも
の。
＊その他に、刻み食をさらに細かく刻み、飲み
込みしやすいように、とろみを付けた極刻み食
（１㎜）もあり。</t>
  </si>
  <si>
    <t>半粒粥</t>
  </si>
  <si>
    <t>粒が残るようにミキサーにかけたもの。</t>
  </si>
  <si>
    <t>一口大</t>
  </si>
  <si>
    <t>食べやすく一口大（１．５㎝）に切った食事。</t>
  </si>
  <si>
    <t>全粥</t>
  </si>
  <si>
    <t>米重量に対し5倍の水分量（または、米飯重量
の2倍の水分量）で炊いた粥。</t>
  </si>
  <si>
    <t>ご飯</t>
  </si>
  <si>
    <t>水分量をやや多めに、軟らかく炊いたご飯。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</si>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</sst>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yyyy/MM/dd"/>
    <numFmt numFmtId="166" formatCode="@ 杯"/>
    <numFmt numFmtId="167" formatCode="m/d/yyyy h:mm:ss"/>
  </numFmts>
  <fonts count="16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2.0"/>
      <color theme="1"/>
      <name val="Calibri"/>
    </font>
    <font/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horizontal="center" readingOrder="0" vertical="center"/>
    </xf>
    <xf borderId="4" fillId="0" fontId="4" numFmtId="0" xfId="0" applyBorder="1" applyFont="1"/>
    <xf borderId="5" fillId="2" fontId="2" numFmtId="0" xfId="0" applyAlignment="1" applyBorder="1" applyFill="1" applyFont="1">
      <alignment horizontal="center" vertical="center"/>
    </xf>
    <xf borderId="5" fillId="0" fontId="4" numFmtId="0" xfId="0" applyBorder="1" applyFont="1"/>
    <xf borderId="0" fillId="0" fontId="2" numFmtId="0" xfId="0" applyAlignment="1" applyFont="1">
      <alignment vertical="bottom"/>
    </xf>
    <xf borderId="0" fillId="0" fontId="1" numFmtId="0" xfId="0" applyAlignment="1" applyFont="1">
      <alignment vertical="center"/>
    </xf>
    <xf borderId="2" fillId="2" fontId="2" numFmtId="0" xfId="0" applyAlignment="1" applyBorder="1" applyFill="1" applyFont="1">
      <alignment horizontal="center" vertical="center"/>
    </xf>
    <xf borderId="6" fillId="0" fontId="4" numFmtId="0" xfId="0" applyBorder="1" applyFont="1"/>
    <xf borderId="6" fillId="2" fontId="2" numFmtId="0" xfId="0" applyAlignment="1" applyBorder="1" applyFill="1" applyFont="1">
      <alignment horizontal="center" vertical="center"/>
    </xf>
    <xf borderId="2" fillId="3" fontId="5" numFmtId="49" xfId="0" applyAlignment="1" applyBorder="1" applyFill="1" applyFont="1" applyNumberFormat="1">
      <alignment horizontal="center" readingOrder="0" vertical="center"/>
    </xf>
    <xf borderId="7" fillId="0" fontId="3" numFmtId="0" xfId="0" applyAlignment="1" applyBorder="1" applyFont="1">
      <alignment horizontal="center" readingOrder="0" vertical="center"/>
    </xf>
    <xf borderId="2" fillId="2" fontId="2" numFmtId="0" xfId="0" applyAlignment="1" applyBorder="1" applyFill="1" applyFont="1">
      <alignment horizontal="center" readingOrder="0" vertical="center"/>
    </xf>
    <xf borderId="2" fillId="3" fontId="6" numFmtId="49" xfId="0" applyAlignment="1" applyBorder="1" applyFill="1" applyFont="1" applyNumberForma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vertical="center"/>
    </xf>
    <xf borderId="2" fillId="4" fontId="7" numFmtId="0" xfId="0" applyAlignment="1" applyBorder="1" applyFill="1" applyFont="1">
      <alignment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vertical="center"/>
    </xf>
    <xf borderId="8" fillId="0" fontId="4" numFmtId="0" xfId="0" applyBorder="1" applyFont="1"/>
    <xf borderId="2" fillId="0" fontId="3" numFmtId="164" xfId="0" applyAlignment="1" applyBorder="1" applyFont="1" applyNumberFormat="1">
      <alignment horizontal="center" readingOrder="0" vertical="center"/>
    </xf>
    <xf borderId="7" fillId="4" fontId="3" numFmtId="165" xfId="0" applyAlignment="1" applyBorder="1" applyFill="1" applyFont="1" applyNumberFormat="1">
      <alignment horizontal="center" readingOrder="0"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3" numFmtId="166" xfId="0" applyAlignment="1" applyBorder="1" applyFont="1" applyNumberFormat="1">
      <alignment horizontal="center" readingOrder="0" vertical="center"/>
    </xf>
    <xf borderId="0" fillId="0" fontId="2" numFmtId="0" xfId="0" applyFont="1"/>
    <xf borderId="2" fillId="5" fontId="5" numFmtId="49" xfId="0" applyAlignment="1" applyBorder="1" applyFill="1" applyFont="1" applyNumberFormat="1">
      <alignment horizontal="center" readingOrder="0" vertical="center"/>
    </xf>
    <xf borderId="2" fillId="5" fontId="6" numFmtId="49" xfId="0" applyAlignment="1" applyBorder="1" applyFill="1" applyFont="1" applyNumberFormat="1">
      <alignment horizontal="center" readingOrder="0" vertical="center"/>
    </xf>
    <xf borderId="2" fillId="6" fontId="5" numFmtId="49" xfId="0" applyAlignment="1" applyBorder="1" applyFill="1" applyFont="1" applyNumberFormat="1">
      <alignment horizontal="center" readingOrder="0" vertical="center"/>
    </xf>
    <xf borderId="2" fillId="6" fontId="6" numFmtId="49" xfId="0" applyAlignment="1" applyBorder="1" applyFill="1" applyFont="1" applyNumberFormat="1">
      <alignment horizontal="center" readingOrder="0" vertical="center"/>
    </xf>
    <xf borderId="1" fillId="2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4" numFmtId="0" xfId="0" applyBorder="1" applyFont="1"/>
    <xf borderId="3" fillId="2" fontId="9" numFmtId="0" xfId="0" applyAlignment="1" applyBorder="1" applyFill="1" applyFont="1">
      <alignment horizontal="center" readingOrder="0" vertical="center"/>
    </xf>
    <xf borderId="3" fillId="0" fontId="9" numFmtId="0" xfId="0" applyAlignment="1" applyBorder="1" applyFont="1">
      <alignment horizontal="center" readingOrder="0" vertical="center"/>
    </xf>
    <xf borderId="1" fillId="0" fontId="9" numFmtId="165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4" numFmtId="0" xfId="0" applyBorder="1" applyFont="1"/>
    <xf borderId="7" fillId="0" fontId="4" numFmtId="0" xfId="0" applyBorder="1" applyFont="1"/>
    <xf borderId="12" fillId="7" fontId="10" numFmtId="0" xfId="0" applyAlignment="1" applyBorder="1" applyFill="1" applyFont="1">
      <alignment horizontal="center" vertical="center"/>
    </xf>
    <xf borderId="12" fillId="0" fontId="4" numFmtId="0" xfId="0" applyBorder="1" applyFont="1"/>
    <xf borderId="2" fillId="2" fontId="9" numFmtId="0" xfId="0" applyAlignment="1" applyBorder="1" applyFill="1" applyFont="1">
      <alignment horizontal="center" readingOrder="0" vertical="center"/>
    </xf>
    <xf borderId="3" fillId="0" fontId="9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3" fillId="2" fontId="1" numFmtId="0" xfId="0" applyAlignment="1" applyBorder="1" applyFill="1" applyFont="1">
      <alignment horizontal="center" readingOrder="0" vertical="center"/>
    </xf>
    <xf borderId="2" fillId="2" fontId="12" numFmtId="0" xfId="0" applyAlignment="1" applyBorder="1" applyFill="1" applyFont="1">
      <alignment horizontal="center" readingOrder="0" vertical="center"/>
    </xf>
    <xf borderId="3" fillId="2" fontId="12" numFmtId="0" xfId="0" applyAlignment="1" applyBorder="1" applyFill="1" applyFont="1">
      <alignment horizontal="center" readingOrder="0" vertical="center"/>
    </xf>
    <xf borderId="2" fillId="0" fontId="1" numFmtId="0" xfId="0" applyAlignment="1" applyBorder="1" applyFont="1">
      <alignment horizontal="left" readingOrder="0" shrinkToFit="0" vertical="center" wrapText="1"/>
    </xf>
    <xf borderId="3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5" fontId="5" numFmtId="49" xfId="0" applyAlignment="1" applyBorder="1" applyFill="1" applyFont="1" applyNumberFormat="1">
      <alignment horizontal="center" readingOrder="0" vertical="top"/>
    </xf>
    <xf borderId="1" fillId="6" fontId="5" numFmtId="49" xfId="0" applyAlignment="1" applyBorder="1" applyFill="1" applyFont="1" applyNumberFormat="1">
      <alignment horizontal="center" readingOrder="0" vertical="top"/>
    </xf>
    <xf borderId="3" fillId="0" fontId="11" numFmtId="0" xfId="0" applyAlignment="1" applyBorder="1" applyFont="1">
      <alignment horizontal="left" readingOrder="0" vertical="center"/>
    </xf>
    <xf borderId="1" fillId="2" fontId="12" numFmtId="0" xfId="0" applyAlignment="1" applyBorder="1" applyFill="1" applyFont="1">
      <alignment horizontal="center" readingOrder="0" vertical="center"/>
    </xf>
    <xf borderId="3" fillId="0" fontId="9" numFmtId="164" xfId="0" applyAlignment="1" applyBorder="1" applyFont="1" applyNumberFormat="1">
      <alignment horizontal="center" readingOrder="0" vertical="center"/>
    </xf>
    <xf borderId="14" fillId="0" fontId="9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2" fillId="0" fontId="9" numFmtId="164" xfId="0" applyAlignment="1" applyBorder="1" applyFont="1" applyNumberFormat="1">
      <alignment horizontal="center" vertical="center"/>
    </xf>
    <xf borderId="3" fillId="0" fontId="9" numFmtId="164" xfId="0" applyAlignment="1" applyBorder="1" applyFont="1" applyNumberFormat="1">
      <alignment horizontal="center" vertical="center"/>
    </xf>
    <xf borderId="2" fillId="2" fontId="1" numFmtId="0" xfId="0" applyAlignment="1" applyBorder="1" applyFill="1" applyFont="1">
      <alignment horizontal="center" readingOrder="0" shrinkToFit="0" vertical="center" wrapText="1"/>
    </xf>
    <xf borderId="2" fillId="0" fontId="9" numFmtId="166" xfId="0" applyAlignment="1" applyBorder="1" applyFont="1" applyNumberFormat="1">
      <alignment horizontal="center" vertical="center"/>
    </xf>
    <xf borderId="3" fillId="0" fontId="9" numFmtId="166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1" fillId="8" fontId="13" numFmtId="0" xfId="0" applyAlignment="1" applyBorder="1" applyFill="1" applyFont="1">
      <alignment vertical="bottom"/>
    </xf>
    <xf borderId="7" fillId="8" fontId="13" numFmtId="0" xfId="0" applyAlignment="1" applyBorder="1" applyFill="1" applyFont="1">
      <alignment vertical="bottom"/>
    </xf>
    <xf borderId="7" fillId="8" fontId="14" numFmtId="0" xfId="0" applyAlignment="1" applyBorder="1" applyFill="1" applyFont="1">
      <alignment horizontal="center" vertical="bottom"/>
    </xf>
    <xf borderId="11" fillId="0" fontId="15" numFmtId="0" xfId="0" applyAlignment="1" applyBorder="1" applyFont="1">
      <alignment shrinkToFit="0" vertical="bottom" wrapText="0"/>
    </xf>
    <xf borderId="7" fillId="0" fontId="13" numFmtId="0" xfId="0" applyAlignment="1" applyBorder="1" applyFont="1">
      <alignment vertical="bottom"/>
    </xf>
    <xf borderId="7" fillId="0" fontId="13" numFmtId="0" xfId="0" applyAlignment="1" applyBorder="1" applyFont="1">
      <alignment horizontal="center" readingOrder="0"/>
    </xf>
    <xf borderId="7" fillId="0" fontId="13" numFmtId="0" xfId="0" applyAlignment="1" applyBorder="1" applyFont="1">
      <alignment readingOrder="0" vertical="bottom"/>
    </xf>
    <xf borderId="0" fillId="0" fontId="13" numFmtId="0" xfId="0" applyAlignment="1" applyFont="1">
      <alignment horizontal="center" vertical="bottom"/>
    </xf>
    <xf borderId="0" fillId="0" fontId="13" numFmtId="14" xfId="0" applyAlignment="1" applyFont="1" applyNumberFormat="1">
      <alignment readingOrder="0" vertical="bottom"/>
    </xf>
    <xf borderId="0" fillId="0" fontId="13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167" xfId="0" applyAlignment="1" applyFont="1" applyNumberFormat="1">
      <alignment readingOrder="0"/>
    </xf>
    <xf borderId="7" fillId="0" fontId="3" numFmtId="165" xfId="0" applyAlignment="1" applyBorder="1" applyFont="1" applyNumberFormat="1">
      <alignment horizontal="center" readingOrder="0" vertical="center"/>
    </xf>
    <xf borderId="2" fillId="0" fontId="7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13" numFmtId="0" xfId="0" applyAlignment="1" applyBorder="1" applyFont="1">
      <alignment horizontal="center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0" fillId="0" fontId="13" numFmtId="0" xfId="0" applyFont="1"/>
    <xf borderId="7" fillId="2" fontId="2" numFmtId="0" xfId="0" applyAlignment="1" applyBorder="1" applyFill="1" applyFont="1">
      <alignment horizontal="center" shrinkToFit="0" vertical="center" wrapText="1"/>
    </xf>
    <xf borderId="12" fillId="0" fontId="13" numFmtId="164" xfId="0" applyAlignment="1" applyBorder="1" applyFont="1" applyNumberFormat="1">
      <alignment horizontal="center" readingOrder="0" shrinkToFit="0" vertical="center" wrapText="1"/>
    </xf>
    <xf borderId="15" fillId="0" fontId="13" numFmtId="0" xfId="0" applyAlignment="1" applyBorder="1" applyFont="1">
      <alignment horizontal="left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7" fillId="0" fontId="13" numFmtId="164" xfId="0" applyAlignment="1" applyBorder="1" applyFont="1" applyNumberFormat="1">
      <alignment horizontal="center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2" fillId="0" fontId="13" numFmtId="166" xfId="0" applyAlignment="1" applyBorder="1" applyFont="1" applyNumberFormat="1">
      <alignment horizontal="center" shrinkToFit="0" vertical="center" wrapText="1"/>
    </xf>
    <xf borderId="0" fillId="0" fontId="13" numFmtId="0" xfId="0" applyFont="1"/>
    <xf borderId="0" fillId="0" fontId="13" numFmtId="166" xfId="0" applyFont="1" applyNumberFormat="1"/>
    <xf borderId="0" fillId="0" fontId="1" numFmtId="0" xfId="0" applyAlignment="1" applyFont="1">
      <alignment readingOrder="0"/>
    </xf>
    <xf borderId="3" fillId="0" fontId="1" numFmtId="0" xfId="0" applyAlignment="1" applyBorder="1" applyFont="1">
      <alignment readingOrder="0" shrinkToFit="0" vertical="center" wrapText="1"/>
    </xf>
    <xf borderId="14" fillId="0" fontId="9" numFmtId="0" xfId="0" applyAlignment="1" applyBorder="1" applyFont="1">
      <alignment readingOrder="0" shrinkToFit="0" vertical="center" wrapText="1"/>
    </xf>
    <xf borderId="2" fillId="0" fontId="9" numFmtId="164" xfId="0" applyAlignment="1" applyBorder="1" applyFont="1" applyNumberFormat="1">
      <alignment horizontal="center" readingOrder="0" vertical="center"/>
    </xf>
    <xf borderId="2" fillId="0" fontId="9" numFmtId="166" xfId="0" applyAlignment="1" applyBorder="1" applyFont="1" applyNumberFormat="1">
      <alignment horizontal="center" readingOrder="0" vertical="center"/>
    </xf>
    <xf borderId="3" fillId="0" fontId="9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5.jpg"/><Relationship Id="rId3" Type="http://schemas.openxmlformats.org/officeDocument/2006/relationships/image" Target="../media/image3.jpg"/><Relationship Id="rId4" Type="http://schemas.openxmlformats.org/officeDocument/2006/relationships/image" Target="../media/image4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7.jpg"/><Relationship Id="rId3" Type="http://schemas.openxmlformats.org/officeDocument/2006/relationships/image" Target="../media/image6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5.jpg"/><Relationship Id="rId3" Type="http://schemas.openxmlformats.org/officeDocument/2006/relationships/image" Target="../media/image3.jpg"/><Relationship Id="rId4" Type="http://schemas.openxmlformats.org/officeDocument/2006/relationships/image" Target="../media/image4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7.jpg"/><Relationship Id="rId3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1019175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447800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04900" cy="94297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952500"/>
    <xdr:pic>
      <xdr:nvPicPr>
        <xdr:cNvPr id="0" name="image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0858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085850" cy="9525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1019175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447800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04900" cy="94297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952500"/>
    <xdr:pic>
      <xdr:nvPicPr>
        <xdr:cNvPr id="0" name="image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0858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085850" cy="9525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4" t="str">
        <f>IFERROR(__xludf.DUMMYFUNCTION("IMPORTRANGE(""https://docs.google.com/spreadsheets/d/1gkRepGJi8YSf_9GBJuQGTAy9KAk4_wUsZeeKx4jozwg/edit?usp=sharing"",""施設情報!A1"")"),"名称")</f>
        <v>名称</v>
      </c>
      <c r="B1" s="7" t="str">
        <f>IFERROR(__xludf.DUMMYFUNCTION("IMPORTRANGE(""https://docs.google.com/spreadsheets/d/1gkRepGJi8YSf_9GBJuQGTAy9KAk4_wUsZeeKx4jozwg/edit?usp=sharing"",""施設情報!B1"")"),"入力欄")</f>
        <v>入力欄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0.0" customHeight="1">
      <c r="A2" s="13" t="str">
        <f>IFERROR(__xludf.DUMMYFUNCTION("IMPORTRANGE(""https://docs.google.com/spreadsheets/d/1gkRepGJi8YSf_9GBJuQGTAy9KAk4_wUsZeeKx4jozwg/edit?usp=sharing"",""施設情報!A2"")"),"施設名")</f>
        <v>施設名</v>
      </c>
      <c r="B2" s="15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0" customHeight="1">
      <c r="A3" s="13" t="str">
        <f>IFERROR(__xludf.DUMMYFUNCTION("IMPORTRANGE(""https://docs.google.com/spreadsheets/d/1gkRepGJi8YSf_9GBJuQGTAy9KAk4_wUsZeeKx4jozwg/edit?usp=sharing"",""施設情報!A3"")"),"住所")</f>
        <v>住所</v>
      </c>
      <c r="B3" s="15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0" customHeight="1">
      <c r="A4" s="13" t="str">
        <f>IFERROR(__xludf.DUMMYFUNCTION("IMPORTRANGE(""https://docs.google.com/spreadsheets/d/1gkRepGJi8YSf_9GBJuQGTAy9KAk4_wUsZeeKx4jozwg/edit?usp=sharing"",""施設情報!A4"")"),"連絡先")</f>
        <v>連絡先</v>
      </c>
      <c r="B4" s="15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0.0" customHeight="1">
      <c r="A5" s="13" t="str">
        <f>IFERROR(__xludf.DUMMYFUNCTION("IMPORTRANGE(""https://docs.google.com/spreadsheets/d/1gkRepGJi8YSf_9GBJuQGTAy9KAk4_wUsZeeKx4jozwg/edit?usp=sharing"",""施設情報!A5"")"),"電話番号")</f>
        <v>電話番号</v>
      </c>
      <c r="B5" s="15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0.0" customHeight="1">
      <c r="A6" s="13" t="str">
        <f>IFERROR(__xludf.DUMMYFUNCTION("IMPORTRANGE(""https://docs.google.com/spreadsheets/d/1gkRepGJi8YSf_9GBJuQGTAy9KAk4_wUsZeeKx4jozwg/edit?usp=sharing"",""施設情報!A6"")"),"更新日")</f>
        <v>更新日</v>
      </c>
      <c r="B6" s="27">
        <v>45521.0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3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3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3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3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3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3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3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3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3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3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3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3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3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3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3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3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3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3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30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3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3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3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3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3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3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3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3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3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3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3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3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3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3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3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3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3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3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3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3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3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3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3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3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3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3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3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3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3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3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3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3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3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3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3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3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30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3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30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3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30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30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30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3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3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30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30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3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30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30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30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30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30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30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30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30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30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30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30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3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30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30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30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30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30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30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30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30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30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30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30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3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30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30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30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3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30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30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30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3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30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30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30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3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30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30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30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3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30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30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30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3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30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30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30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3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30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30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30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3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30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30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30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3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30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30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30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3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30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30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30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3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30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30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30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3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30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30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30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3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30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30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30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3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30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30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30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3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30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30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30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30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30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3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30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30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30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30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30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3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30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30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30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30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30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30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30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30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30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30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30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30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30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30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30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3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30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30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30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30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30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30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30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3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30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30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30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30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30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30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30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30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30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30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30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30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30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30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30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30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30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30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3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30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30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30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30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30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30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30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3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30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30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30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30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30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30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30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30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30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30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30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30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3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30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30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30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30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30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30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30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3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30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30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30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30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30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3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30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30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30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30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30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3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30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30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30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30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30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30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30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30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30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30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30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30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30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30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30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3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30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3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3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30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30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30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30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30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30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30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30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30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30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30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30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30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30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30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30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30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30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30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30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30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30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30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30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30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30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30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30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30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30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3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30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30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30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30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30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30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30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30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30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30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30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30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30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30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30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30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30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30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30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30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30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30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30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30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30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30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30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30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30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30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30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30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30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30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30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30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30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30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30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30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30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30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30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30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30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30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30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30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30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30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30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30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30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30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30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30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30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30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30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30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30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30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30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30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30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30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30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30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30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30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30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30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30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3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30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30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30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30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30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30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30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30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30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30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30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30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30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30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30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30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30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30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30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30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30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30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30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30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30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30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30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30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30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30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30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30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30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30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30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30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30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30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30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30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30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30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30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30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30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30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30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30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30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30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30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30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30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30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30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30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30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30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30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30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30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30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30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30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30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30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30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30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30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30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30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30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30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3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30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30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30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30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30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30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30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30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30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30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30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30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30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30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30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30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30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30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30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30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30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30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30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30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30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30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30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30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30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30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30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30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30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30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30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30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30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30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30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30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30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30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30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30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30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30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30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30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30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30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30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30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30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30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30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30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30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30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30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30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30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30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30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30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30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30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30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30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30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30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30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30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30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3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30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30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30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30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30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30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30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30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30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30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30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30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30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30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30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30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30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30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30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30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30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30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30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30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30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30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30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30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30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30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30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30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30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30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30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30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30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30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30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30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30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30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30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30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30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30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30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30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30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30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30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30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30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30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30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30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30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30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30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30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30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30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30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30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30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30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30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30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30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30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30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30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30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3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30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30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30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30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30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30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30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30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30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30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30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30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30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30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30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30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30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30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30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30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30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30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30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30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30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30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30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30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30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30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30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30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30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30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30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30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30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30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30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30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30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30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30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30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30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30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30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30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30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30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30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30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30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30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30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30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30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30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30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30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30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30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30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30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30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30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30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30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30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30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30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30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30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3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30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30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30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30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30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30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30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30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30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30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30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30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30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30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30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30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30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30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30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30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30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30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30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30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30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30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30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30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30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30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30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30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30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30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30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30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30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30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30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30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30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3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30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30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30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30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30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30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30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30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30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30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30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30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30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30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30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30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30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30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30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30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30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30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30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30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30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30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30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30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30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30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30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3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30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30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30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30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30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30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30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30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30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30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30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30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30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30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30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30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30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30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30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30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30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30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30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30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30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30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30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30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30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30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30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30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30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30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30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30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30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30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30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30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30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30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30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3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30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30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30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30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30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30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30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30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30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30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30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30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30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30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30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30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30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30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30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30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30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30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30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30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30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30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30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30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30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3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30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30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30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30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30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30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30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30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30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30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30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30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30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30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30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30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30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30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30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30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30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30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30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30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30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30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30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30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30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30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30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30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30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30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30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30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30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30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30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30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30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30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30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30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30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30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30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30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30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30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30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30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30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30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30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30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30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30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30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30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30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30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30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30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30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30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30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30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30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30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30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30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30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3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30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30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30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30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30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30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30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30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30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30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30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30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30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30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30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30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30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30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30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30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30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30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30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30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30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30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30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30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4" t="str">
        <f>IFERROR(__xludf.DUMMYFUNCTION("IMPORTRANGE(""https://docs.google.com/spreadsheets/d/1gkRepGJi8YSf_9GBJuQGTAy9KAk4_wUsZeeKx4jozwg/edit?usp=sharing"",""副食!A2"")"),"0j")</f>
        <v>0j</v>
      </c>
      <c r="B2" s="17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9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4" t="str">
        <f>IFERROR(__xludf.DUMMYFUNCTION("IMPORTRANGE(""https://docs.google.com/spreadsheets/d/1gkRepGJi8YSf_9GBJuQGTAy9KAk4_wUsZeeKx4jozwg/edit?usp=sharing"",""副食!A3"")"),"1j")</f>
        <v>1j</v>
      </c>
      <c r="B3" s="17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9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8"/>
      <c r="E3" s="22"/>
      <c r="F3" s="23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1" t="str">
        <f>IFERROR(__xludf.DUMMYFUNCTION("IMPORTRANGE(""https://docs.google.com/spreadsheets/d/1gkRepGJi8YSf_9GBJuQGTAy9KAk4_wUsZeeKx4jozwg/edit?usp=sharing"",""副食!A4"")"),"2-1")</f>
        <v>2-1</v>
      </c>
      <c r="B4" s="32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9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8"/>
      <c r="E4" s="22" t="s">
        <v>1</v>
      </c>
      <c r="F4" s="23" t="s">
        <v>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1" t="str">
        <f>IFERROR(__xludf.DUMMYFUNCTION("IMPORTRANGE(""https://docs.google.com/spreadsheets/d/1gkRepGJi8YSf_9GBJuQGTAy9KAk4_wUsZeeKx4jozwg/edit?usp=sharing"",""副食!A5"")"),"2-2")</f>
        <v>2-2</v>
      </c>
      <c r="B5" s="32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9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8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1" t="str">
        <f>IFERROR(__xludf.DUMMYFUNCTION("IMPORTRANGE(""https://docs.google.com/spreadsheets/d/1gkRepGJi8YSf_9GBJuQGTAy9KAk4_wUsZeeKx4jozwg/edit?usp=sharing"",""副食!A6"")"),"3")</f>
        <v>3</v>
      </c>
      <c r="B6" s="32" t="str">
        <f>IFERROR(__xludf.DUMMYFUNCTION("IMPORTRANGE(""https://docs.google.com/spreadsheets/d/1gkRepGJi8YSf_9GBJuQGTAy9KAk4_wUsZeeKx4jozwg/edit?usp=sharing"",""副食!B6"")"),"舌でつぶせる")</f>
        <v>舌でつぶせる</v>
      </c>
      <c r="C6" s="19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8"/>
      <c r="E6" s="22" t="s">
        <v>5</v>
      </c>
      <c r="F6" s="23" t="s">
        <v>6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9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8"/>
      <c r="E7" s="22" t="s">
        <v>9</v>
      </c>
      <c r="F7" s="23" t="s">
        <v>10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9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8"/>
      <c r="E8" s="22" t="s">
        <v>13</v>
      </c>
      <c r="F8" s="23" t="s">
        <v>14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4" t="str">
        <f>IFERROR(__xludf.DUMMYFUNCTION("IMPORTRANGE(""https://docs.google.com/spreadsheets/d/1gkRepGJi8YSf_9GBJuQGTAy9KAk4_wUsZeeKx4jozwg/edit?usp=sharing"",""主食!A2"")"),"0j")</f>
        <v>0j</v>
      </c>
      <c r="B2" s="17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9" t="str">
        <f>IFERROR(__xludf.DUMMYFUNCTION("IMPORTRANGE(""https://docs.google.com/spreadsheets/d/1gkRepGJi8YSf_9GBJuQGTAy9KAk4_wUsZeeKx4jozwg/edit?usp=sharing"",""主食!C2"")"),"")</f>
        <v/>
      </c>
      <c r="D2" s="21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4" t="str">
        <f>IFERROR(__xludf.DUMMYFUNCTION("IMPORTRANGE(""https://docs.google.com/spreadsheets/d/1gkRepGJi8YSf_9GBJuQGTAy9KAk4_wUsZeeKx4jozwg/edit?usp=sharing"",""主食!A3"")"),"1j")</f>
        <v>1j</v>
      </c>
      <c r="B3" s="17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9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8"/>
      <c r="E3" s="22" t="s">
        <v>3</v>
      </c>
      <c r="F3" s="23" t="s">
        <v>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1" t="str">
        <f>IFERROR(__xludf.DUMMYFUNCTION("IMPORTRANGE(""https://docs.google.com/spreadsheets/d/1gkRepGJi8YSf_9GBJuQGTAy9KAk4_wUsZeeKx4jozwg/edit?usp=sharing"",""主食!A4"")"),"2-1")</f>
        <v>2-1</v>
      </c>
      <c r="B4" s="32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9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8"/>
      <c r="E4" s="22" t="s">
        <v>7</v>
      </c>
      <c r="F4" s="23" t="s">
        <v>8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1" t="str">
        <f>IFERROR(__xludf.DUMMYFUNCTION("IMPORTRANGE(""https://docs.google.com/spreadsheets/d/1gkRepGJi8YSf_9GBJuQGTAy9KAk4_wUsZeeKx4jozwg/edit?usp=sharing"",""主食!A5"")"),"2-2")</f>
        <v>2-2</v>
      </c>
      <c r="B5" s="32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9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8"/>
      <c r="E5" s="22" t="s">
        <v>11</v>
      </c>
      <c r="F5" s="23" t="s">
        <v>12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1" t="str">
        <f>IFERROR(__xludf.DUMMYFUNCTION("IMPORTRANGE(""https://docs.google.com/spreadsheets/d/1gkRepGJi8YSf_9GBJuQGTAy9KAk4_wUsZeeKx4jozwg/edit?usp=sharing"",""主食!A6"")"),"3")</f>
        <v>3</v>
      </c>
      <c r="B6" s="32" t="str">
        <f>IFERROR(__xludf.DUMMYFUNCTION("IMPORTRANGE(""https://docs.google.com/spreadsheets/d/1gkRepGJi8YSf_9GBJuQGTAy9KAk4_wUsZeeKx4jozwg/edit?usp=sharing"",""主食!B6"")"),"舌でつぶせる")</f>
        <v>舌でつぶせる</v>
      </c>
      <c r="C6" s="19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8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9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8"/>
      <c r="E7" s="22" t="s">
        <v>15</v>
      </c>
      <c r="F7" s="23" t="s">
        <v>16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9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8"/>
      <c r="E8" s="22" t="s">
        <v>17</v>
      </c>
      <c r="F8" s="23" t="s">
        <v>18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2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5"/>
      <c r="C1" s="6"/>
      <c r="D1" s="8"/>
      <c r="E1" s="11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2"/>
      <c r="B2" s="16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8"/>
      <c r="D2" s="8"/>
      <c r="E2" s="20"/>
    </row>
    <row r="3" ht="30.0" customHeight="1">
      <c r="A3" s="11" t="str">
        <f>IFERROR(__xludf.DUMMYFUNCTION("IMPORTRANGE(""https://docs.google.com/spreadsheets/d/1gkRepGJi8YSf_9GBJuQGTAy9KAk4_wUsZeeKx4jozwg/edit?usp=sharing"",""水分とろみ!A3"")"),"学会分類")</f>
        <v>学会分類</v>
      </c>
      <c r="B3" s="11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1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1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5"/>
    </row>
    <row r="4" ht="45.0" customHeight="1">
      <c r="A4" s="16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26"/>
      <c r="C4" s="26"/>
      <c r="D4" s="26"/>
      <c r="E4" s="25"/>
    </row>
    <row r="5" ht="45.0" customHeight="1">
      <c r="A5" s="16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29"/>
      <c r="C5" s="29"/>
      <c r="D5" s="29"/>
      <c r="E5" s="12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19</v>
      </c>
      <c r="B1" s="36" t="str">
        <f>'施設情報'!B2</f>
        <v>くびきの里 ショートステイ</v>
      </c>
      <c r="C1" s="37"/>
      <c r="D1" s="38" t="s">
        <v>20</v>
      </c>
      <c r="E1" s="8"/>
      <c r="F1" s="39" t="str">
        <f>'施設情報'!B3</f>
        <v/>
      </c>
      <c r="G1" s="6"/>
      <c r="H1" s="6"/>
      <c r="I1" s="6"/>
      <c r="J1" s="6"/>
      <c r="K1" s="8"/>
      <c r="L1" s="35" t="s">
        <v>21</v>
      </c>
      <c r="M1" s="40">
        <f>'施設情報'!B6</f>
        <v>45521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2"/>
      <c r="B2" s="42"/>
      <c r="C2" s="43"/>
      <c r="D2" s="38" t="s">
        <v>22</v>
      </c>
      <c r="E2" s="8"/>
      <c r="F2" s="44" t="str">
        <f>'施設情報'!B4</f>
        <v/>
      </c>
      <c r="G2" s="45"/>
      <c r="H2" s="43"/>
      <c r="I2" s="46" t="s">
        <v>23</v>
      </c>
      <c r="J2" s="47" t="str">
        <f>'施設情報'!B5</f>
        <v/>
      </c>
      <c r="K2" s="8"/>
      <c r="L2" s="12"/>
      <c r="M2" s="12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24</v>
      </c>
      <c r="B4" s="49"/>
      <c r="C4" s="49"/>
      <c r="D4" s="49"/>
      <c r="E4" s="49"/>
      <c r="F4" s="37"/>
      <c r="G4" s="50"/>
      <c r="H4" s="48" t="s">
        <v>25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52" t="s">
        <v>30</v>
      </c>
      <c r="F5" s="8"/>
      <c r="G5" s="50"/>
      <c r="H5" s="53" t="s">
        <v>26</v>
      </c>
      <c r="I5" s="53" t="s">
        <v>27</v>
      </c>
      <c r="J5" s="53" t="s">
        <v>28</v>
      </c>
      <c r="K5" s="53" t="s">
        <v>29</v>
      </c>
      <c r="L5" s="54" t="s">
        <v>30</v>
      </c>
      <c r="M5" s="8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4" t="s">
        <v>31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8" t="str">
        <f>'副食'!D2</f>
        <v/>
      </c>
      <c r="D6" s="28" t="str">
        <f>'副食'!E2</f>
        <v/>
      </c>
      <c r="E6" s="56" t="str">
        <f>'副食'!F2</f>
        <v/>
      </c>
      <c r="F6" s="8"/>
      <c r="G6" s="57"/>
      <c r="H6" s="14" t="s">
        <v>31</v>
      </c>
      <c r="I6" s="55" t="str">
        <f>'主食'!C2</f>
        <v/>
      </c>
      <c r="J6" s="28" t="str">
        <f>'主食'!D2</f>
        <v/>
      </c>
      <c r="K6" s="28" t="str">
        <f>'主食'!E2</f>
        <v/>
      </c>
      <c r="L6" s="56" t="str">
        <f>'主食'!F2</f>
        <v/>
      </c>
      <c r="M6" s="8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4" t="s">
        <v>32</v>
      </c>
      <c r="B7" s="55" t="str">
        <f>'副食'!C3</f>
        <v>均質で、べたつきなどないゼリー・プリン・ムース。</v>
      </c>
      <c r="C7" s="28" t="str">
        <f>'副食'!D3</f>
        <v/>
      </c>
      <c r="D7" s="28" t="str">
        <f>'副食'!E3</f>
        <v/>
      </c>
      <c r="E7" s="56" t="str">
        <f>'副食'!F3</f>
        <v/>
      </c>
      <c r="F7" s="8"/>
      <c r="G7" s="57"/>
      <c r="H7" s="14" t="s">
        <v>32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8" t="str">
        <f>'主食'!D3</f>
        <v/>
      </c>
      <c r="K7" s="28" t="str">
        <f>'主食'!E3</f>
        <v>粥ゼリー</v>
      </c>
      <c r="L7" s="56" t="str">
        <f>'主食'!F3</f>
        <v>ミキサー粥をスベラカーゼでゼリー状にしたも
の。</v>
      </c>
      <c r="M7" s="8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31" t="s">
        <v>33</v>
      </c>
      <c r="B8" s="55" t="str">
        <f>'副食'!C4</f>
        <v>ミキサーを使用し、粒が残らずなめらかに均一な状態。
ゲル化剤・とろみ剤でまとめたもの。</v>
      </c>
      <c r="C8" s="28" t="str">
        <f>'副食'!D4</f>
        <v/>
      </c>
      <c r="D8" s="28" t="str">
        <f>'副食'!E4</f>
        <v>ミキサー食</v>
      </c>
      <c r="E8" s="56" t="str">
        <f>'副食'!F4</f>
        <v>食材をミキサーにかけ、歯や義歯がなくても喉
をゆっくり通過させる事が出来るペースト状の
もの。
とろみ剤で粘度を調節したもの。</v>
      </c>
      <c r="F8" s="8"/>
      <c r="G8" s="57"/>
      <c r="H8" s="31" t="s">
        <v>34</v>
      </c>
      <c r="I8" s="55" t="str">
        <f>'主食'!C4</f>
        <v>ミキサーを使用し、粒が残らずなめらかに均一な状態。ゲル化剤・とろみ剤でまとめたもの。</v>
      </c>
      <c r="J8" s="28" t="str">
        <f>'主食'!D4</f>
        <v/>
      </c>
      <c r="K8" s="28" t="str">
        <f>'主食'!E4</f>
        <v>ミキサー粥</v>
      </c>
      <c r="L8" s="56" t="str">
        <f>'主食'!F4</f>
        <v>全粥をミキサーにかけたもの。</v>
      </c>
      <c r="M8" s="8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31" t="s">
        <v>35</v>
      </c>
      <c r="B9" s="55" t="str">
        <f>'副食'!C5</f>
        <v>フードプロセッサーやミキサー等を使用したもので、若干の粒が残った状態。
ゲル化剤・とろみ剤でまとめたもの。</v>
      </c>
      <c r="C9" s="28" t="str">
        <f>'副食'!D5</f>
        <v/>
      </c>
      <c r="D9" s="28" t="str">
        <f>'副食'!E5</f>
        <v/>
      </c>
      <c r="E9" s="56" t="str">
        <f>'副食'!F5</f>
        <v/>
      </c>
      <c r="F9" s="8"/>
      <c r="G9" s="57"/>
      <c r="H9" s="31" t="s">
        <v>36</v>
      </c>
      <c r="I9" s="55" t="str">
        <f>'主食'!C5</f>
        <v>フードプロセッサーやミキサー等を使用したもので、若干の粒が残った状態。離水や粘度、付着性に配慮した粥。</v>
      </c>
      <c r="J9" s="28" t="str">
        <f>'主食'!D5</f>
        <v/>
      </c>
      <c r="K9" s="28" t="str">
        <f>'主食'!E5</f>
        <v>半粒粥</v>
      </c>
      <c r="L9" s="56" t="str">
        <f>'主食'!F5</f>
        <v>粒が残るようにミキサーにかけたもの。</v>
      </c>
      <c r="M9" s="8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37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8" t="str">
        <f>'副食'!D6</f>
        <v/>
      </c>
      <c r="D10" s="28" t="str">
        <f>'副食'!E6</f>
        <v>ムース食</v>
      </c>
      <c r="E10" s="56" t="str">
        <f>'副食'!F6</f>
        <v>ムースの既製品を使用。
＊やさしい素材シリーズ（マルハニチロ）製品
などを使用。</v>
      </c>
      <c r="F10" s="8"/>
      <c r="G10" s="57"/>
      <c r="H10" s="58" t="s">
        <v>37</v>
      </c>
      <c r="I10" s="55" t="str">
        <f>'主食'!C6</f>
        <v>全粥に離水防止のとろみ剤やゲル化剤を混ぜたもの。</v>
      </c>
      <c r="J10" s="28" t="str">
        <f>'主食'!D6</f>
        <v/>
      </c>
      <c r="K10" s="28" t="str">
        <f>'主食'!E6</f>
        <v/>
      </c>
      <c r="L10" s="56" t="str">
        <f>'主食'!F6</f>
        <v/>
      </c>
      <c r="M10" s="8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38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8" t="str">
        <f>'副食'!D7</f>
        <v/>
      </c>
      <c r="D11" s="28" t="str">
        <f>'副食'!E7</f>
        <v>刻み食</v>
      </c>
      <c r="E11" s="56" t="str">
        <f>'副食'!F7</f>
        <v>出来あがった物を5㎜～1㎝程度に刻んだも
の。
＊その他に、刻み食をさらに細かく刻み、飲み
込みしやすいように、とろみを付けた極刻み食
（１㎜）もあり。</v>
      </c>
      <c r="F11" s="8"/>
      <c r="G11" s="57"/>
      <c r="H11" s="59" t="s">
        <v>38</v>
      </c>
      <c r="I11" s="55" t="str">
        <f>'主食'!C7</f>
        <v>米重量に対し5倍の水分量。または、米飯重量の2倍の水分量で炊いた粥。粒が残っている不均一な状態。</v>
      </c>
      <c r="J11" s="28" t="str">
        <f>'主食'!D7</f>
        <v/>
      </c>
      <c r="K11" s="28" t="str">
        <f>'主食'!E7</f>
        <v>全粥</v>
      </c>
      <c r="L11" s="56" t="str">
        <f>'主食'!F7</f>
        <v>米重量に対し5倍の水分量（または、米飯重量
の2倍の水分量）で炊いた粥。</v>
      </c>
      <c r="M11" s="8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2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8" t="str">
        <f>'副食'!D8</f>
        <v/>
      </c>
      <c r="D12" s="28" t="str">
        <f>'副食'!E8</f>
        <v>一口大</v>
      </c>
      <c r="E12" s="56" t="str">
        <f>'副食'!F8</f>
        <v>食べやすく一口大（１．５㎝）に切った食事。</v>
      </c>
      <c r="F12" s="8"/>
      <c r="G12" s="57"/>
      <c r="H12" s="12"/>
      <c r="I12" s="55" t="str">
        <f>'主食'!C8</f>
        <v>水分量をやや多めに、軟らかく炊いたご飯。</v>
      </c>
      <c r="J12" s="28" t="str">
        <f>'主食'!D8</f>
        <v/>
      </c>
      <c r="K12" s="28" t="str">
        <f>'主食'!E8</f>
        <v>ご飯</v>
      </c>
      <c r="L12" s="56" t="str">
        <f>'主食'!F8</f>
        <v>水分量をやや多めに、軟らかく炊いたご飯。</v>
      </c>
      <c r="M12" s="8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39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40</v>
      </c>
      <c r="B15" s="47" t="str">
        <f>'水分とろみ'!B1</f>
        <v/>
      </c>
      <c r="C15" s="6"/>
      <c r="D15" s="6"/>
      <c r="E15" s="8"/>
      <c r="F15" s="54" t="s">
        <v>30</v>
      </c>
      <c r="G15" s="6"/>
      <c r="H15" s="6"/>
      <c r="I15" s="6"/>
      <c r="J15" s="6"/>
      <c r="K15" s="6"/>
      <c r="L15" s="6"/>
      <c r="M15" s="8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2"/>
      <c r="B16" s="53" t="s">
        <v>41</v>
      </c>
      <c r="C16" s="62" t="str">
        <f>'水分とろみ'!C2</f>
        <v/>
      </c>
      <c r="D16" s="6"/>
      <c r="E16" s="8"/>
      <c r="F16" s="63" t="str">
        <f>'水分とろみ'!E2</f>
        <v/>
      </c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42</v>
      </c>
      <c r="B17" s="53" t="s">
        <v>43</v>
      </c>
      <c r="C17" s="53" t="s">
        <v>44</v>
      </c>
      <c r="D17" s="54" t="s">
        <v>45</v>
      </c>
      <c r="E17" s="8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3" t="s">
        <v>46</v>
      </c>
      <c r="B18" s="66" t="str">
        <f>'水分とろみ'!B4</f>
        <v/>
      </c>
      <c r="C18" s="66" t="str">
        <f>'水分とろみ'!C4</f>
        <v/>
      </c>
      <c r="D18" s="67" t="str">
        <f>'水分とろみ'!D4</f>
        <v/>
      </c>
      <c r="E18" s="8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47</v>
      </c>
      <c r="B19" s="69" t="str">
        <f>'水分とろみ'!B5</f>
        <v/>
      </c>
      <c r="C19" s="69" t="str">
        <f>'水分とろみ'!C5</f>
        <v/>
      </c>
      <c r="D19" s="70" t="str">
        <f>'水分とろみ'!D5</f>
        <v/>
      </c>
      <c r="E19" s="8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1" t="s">
        <v>48</v>
      </c>
      <c r="B1" s="71"/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>
      <c r="A2" s="73" t="s">
        <v>49</v>
      </c>
      <c r="B2" s="74"/>
      <c r="C2" s="75" t="s">
        <v>50</v>
      </c>
      <c r="D2" s="75" t="s">
        <v>51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>
      <c r="A3" s="76" t="s">
        <v>52</v>
      </c>
      <c r="B3" s="77"/>
      <c r="C3" s="78" t="b">
        <v>0</v>
      </c>
      <c r="D3" s="79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>
      <c r="A5" s="80" t="s">
        <v>53</v>
      </c>
      <c r="B5" s="80" t="s">
        <v>54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>
      <c r="A6" s="81"/>
      <c r="B6" s="8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>
      <c r="A7" s="81"/>
      <c r="B7" s="8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>
      <c r="A8" s="81"/>
      <c r="B8" s="8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</row>
    <row r="9">
      <c r="A9" s="81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>
      <c r="A10" s="81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>
      <c r="A11" s="81"/>
      <c r="B11" s="8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>
      <c r="A12" s="81"/>
      <c r="B12" s="8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>
      <c r="A13" s="81"/>
      <c r="B13" s="8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>
      <c r="A14" s="81"/>
      <c r="B14" s="8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3" t="s">
        <v>55</v>
      </c>
    </row>
    <row r="2">
      <c r="A2" s="83" t="s">
        <v>53</v>
      </c>
      <c r="B2" s="83" t="s">
        <v>56</v>
      </c>
    </row>
    <row r="3">
      <c r="A3" s="84"/>
    </row>
    <row r="4">
      <c r="A4" s="84"/>
    </row>
    <row r="5">
      <c r="A5" s="84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4" t="str">
        <f>IFERROR(__xludf.DUMMYFUNCTION("IMPORTRANGE(""https://docs.google.com/spreadsheets/d/1gkRepGJi8YSf_9GBJuQGTAy9KAk4_wUsZeeKx4jozwg/edit?usp=sharing"",""施設情報!A1"")"),"名称")</f>
        <v>名称</v>
      </c>
      <c r="B1" s="7" t="str">
        <f>IFERROR(__xludf.DUMMYFUNCTION("IMPORTRANGE(""https://docs.google.com/spreadsheets/d/1gkRepGJi8YSf_9GBJuQGTAy9KAk4_wUsZeeKx4jozwg/edit?usp=sharing"",""施設情報!B1"")"),"入力欄")</f>
        <v>入力欄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0.0" customHeight="1">
      <c r="A2" s="13" t="str">
        <f>IFERROR(__xludf.DUMMYFUNCTION("IMPORTRANGE(""https://docs.google.com/spreadsheets/d/1gkRepGJi8YSf_9GBJuQGTAy9KAk4_wUsZeeKx4jozwg/edit?usp=sharing"",""施設情報!A2"")"),"施設名")</f>
        <v>施設名</v>
      </c>
      <c r="B2" s="15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0" customHeight="1">
      <c r="A3" s="13" t="str">
        <f>IFERROR(__xludf.DUMMYFUNCTION("IMPORTRANGE(""https://docs.google.com/spreadsheets/d/1gkRepGJi8YSf_9GBJuQGTAy9KAk4_wUsZeeKx4jozwg/edit?usp=sharing"",""施設情報!A3"")"),"住所")</f>
        <v>住所</v>
      </c>
      <c r="B3" s="15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0" customHeight="1">
      <c r="A4" s="13" t="str">
        <f>IFERROR(__xludf.DUMMYFUNCTION("IMPORTRANGE(""https://docs.google.com/spreadsheets/d/1gkRepGJi8YSf_9GBJuQGTAy9KAk4_wUsZeeKx4jozwg/edit?usp=sharing"",""施設情報!A4"")"),"連絡先")</f>
        <v>連絡先</v>
      </c>
      <c r="B4" s="15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0.0" customHeight="1">
      <c r="A5" s="13" t="str">
        <f>IFERROR(__xludf.DUMMYFUNCTION("IMPORTRANGE(""https://docs.google.com/spreadsheets/d/1gkRepGJi8YSf_9GBJuQGTAy9KAk4_wUsZeeKx4jozwg/edit?usp=sharing"",""施設情報!A5"")"),"電話番号")</f>
        <v>電話番号</v>
      </c>
      <c r="B5" s="15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0.0" customHeight="1">
      <c r="A6" s="13" t="str">
        <f>IFERROR(__xludf.DUMMYFUNCTION("IMPORTRANGE(""https://docs.google.com/spreadsheets/d/1gkRepGJi8YSf_9GBJuQGTAy9KAk4_wUsZeeKx4jozwg/edit?usp=sharing"",""施設情報!A6"")"),"更新日")</f>
        <v>更新日</v>
      </c>
      <c r="B6" s="85">
        <v>45521.0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3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3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3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3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3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3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3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3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3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3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3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3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3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3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3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3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3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3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30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3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3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3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3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3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3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3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3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3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3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3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3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3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3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3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3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3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3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3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3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3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3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3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3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3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3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3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3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3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3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3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3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3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3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3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3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30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3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30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3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30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30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30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3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3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30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30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3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30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30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30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30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30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30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30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30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30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30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30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3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30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30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30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30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30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30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30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30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30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30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30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3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30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30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30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3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30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30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30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3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30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30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30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3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30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30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30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3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30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30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30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3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30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30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30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3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30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30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30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3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30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30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30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3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30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30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30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3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30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30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30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3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30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30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30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3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30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30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30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3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30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30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30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3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30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30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30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3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30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30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30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30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30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3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30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30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30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30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30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3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30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30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30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30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30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30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30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30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30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30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30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30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30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30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30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3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30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30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30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30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30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30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30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3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30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30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30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30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30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30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30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30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30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30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30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30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30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30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30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30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30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30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3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30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30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30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30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30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30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30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3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30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30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30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30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30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30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30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30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30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30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30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30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3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30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30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30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30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30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30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30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3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30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30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30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30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30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3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30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30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30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30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30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3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30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30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30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30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30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30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30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30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30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30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30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30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30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30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30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3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30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3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3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30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30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30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30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30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30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30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30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30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30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30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30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30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30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30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30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30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30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30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30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30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30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30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30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30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30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30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30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30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30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3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30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30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30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30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30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30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30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30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30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30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30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30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30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30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30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30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30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30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30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30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30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30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30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30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30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30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30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30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30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30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30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30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30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30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30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30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30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30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30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30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30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30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30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30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30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30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30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30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30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30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30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30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30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30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30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30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30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30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30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30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30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30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30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30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30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30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30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30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30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30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30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30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30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3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30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30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30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30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30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30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30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30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30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30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30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30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30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30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30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30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30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30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30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30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30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30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30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30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30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30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30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30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30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30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30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30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30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30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30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30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30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30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30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30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30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30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30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30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30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30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30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30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30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30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30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30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30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30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30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30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30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30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30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30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30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30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30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30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30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30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30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30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30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30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30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30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30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3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30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30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30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30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30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30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30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30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30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30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30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30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30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30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30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30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30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30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30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30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30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30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30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30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30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30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30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30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30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30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30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30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30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30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30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30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30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30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30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30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30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30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30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30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30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30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30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30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30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30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30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30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30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30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30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30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30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30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30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30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30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30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30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30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30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30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30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30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30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30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30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30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30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3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30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30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30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30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30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30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30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30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30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30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30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30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30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30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30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30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30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30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30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30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30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30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30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30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30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30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30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30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30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30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30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30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30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30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30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30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30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30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30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30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30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30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30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30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30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30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30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30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30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30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30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30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30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30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30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30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30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30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30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30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30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30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30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30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30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30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30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30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30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30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30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30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30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3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30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30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30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30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30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30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30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30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30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30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30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30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30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30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30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30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30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30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30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30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30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30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30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30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30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30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30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30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30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30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30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30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30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30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30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30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30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30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30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30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30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30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30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30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30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30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30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30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30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30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30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30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30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30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30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30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30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30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30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30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30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30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30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30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30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30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30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30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30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30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30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30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30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3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30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30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30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30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30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30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30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30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30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30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30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30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30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30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30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30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30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30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30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30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30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30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30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30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30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30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30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30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30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30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30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30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30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30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30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30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30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30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30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30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30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3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30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30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30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30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30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30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30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30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30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30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30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30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30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30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30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30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30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30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30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30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30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30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30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30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30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30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30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30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30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30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30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3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30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30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30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30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30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30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30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30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30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30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30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30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30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30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30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30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30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30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30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30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30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30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30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30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30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30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30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30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30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30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30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30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30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30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30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30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30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30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30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30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30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30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30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3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30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30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30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30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30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30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30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30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30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30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30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30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30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30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30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30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30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30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30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30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30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30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30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30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30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30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30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30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30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3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30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30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30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30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30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30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30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30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30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30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30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30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30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30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30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30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30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30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30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30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30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30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30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30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30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30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30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30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30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30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30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30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30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30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30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30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30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30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30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30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30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30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30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30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30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30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30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30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30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30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30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30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30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30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30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30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30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30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30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30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30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30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30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30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30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30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30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30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30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30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30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30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30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3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30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30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30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30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30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30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30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30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30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30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30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30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30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30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30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30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30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30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30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30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30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30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30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30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30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30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30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30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4" t="str">
        <f>IFERROR(__xludf.DUMMYFUNCTION("IMPORTRANGE(""https://docs.google.com/spreadsheets/d/1gkRepGJi8YSf_9GBJuQGTAy9KAk4_wUsZeeKx4jozwg/edit?usp=sharing"",""副食!A2"")"),"0j")</f>
        <v>0j</v>
      </c>
      <c r="B2" s="17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4" t="str">
        <f>IFERROR(__xludf.DUMMYFUNCTION("IMPORTRANGE(""https://docs.google.com/spreadsheets/d/1gkRepGJi8YSf_9GBJuQGTAy9KAk4_wUsZeeKx4jozwg/edit?usp=sharing"",""副食!A3"")"),"1j")</f>
        <v>1j</v>
      </c>
      <c r="B3" s="17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8"/>
      <c r="E3" s="22"/>
      <c r="F3" s="23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1" t="str">
        <f>IFERROR(__xludf.DUMMYFUNCTION("IMPORTRANGE(""https://docs.google.com/spreadsheets/d/1gkRepGJi8YSf_9GBJuQGTAy9KAk4_wUsZeeKx4jozwg/edit?usp=sharing"",""副食!A4"")"),"2-1")</f>
        <v>2-1</v>
      </c>
      <c r="B4" s="32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8"/>
      <c r="E4" s="22" t="s">
        <v>1</v>
      </c>
      <c r="F4" s="23" t="s">
        <v>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1" t="str">
        <f>IFERROR(__xludf.DUMMYFUNCTION("IMPORTRANGE(""https://docs.google.com/spreadsheets/d/1gkRepGJi8YSf_9GBJuQGTAy9KAk4_wUsZeeKx4jozwg/edit?usp=sharing"",""副食!A5"")"),"2-2")</f>
        <v>2-2</v>
      </c>
      <c r="B5" s="32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8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1" t="str">
        <f>IFERROR(__xludf.DUMMYFUNCTION("IMPORTRANGE(""https://docs.google.com/spreadsheets/d/1gkRepGJi8YSf_9GBJuQGTAy9KAk4_wUsZeeKx4jozwg/edit?usp=sharing"",""副食!A6"")"),"3")</f>
        <v>3</v>
      </c>
      <c r="B6" s="32" t="str">
        <f>IFERROR(__xludf.DUMMYFUNCTION("IMPORTRANGE(""https://docs.google.com/spreadsheets/d/1gkRepGJi8YSf_9GBJuQGTAy9KAk4_wUsZeeKx4jozwg/edit?usp=sharing"",""副食!B6"")"),"舌でつぶせる")</f>
        <v>舌でつぶせる</v>
      </c>
      <c r="C6" s="8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8"/>
      <c r="E6" s="22" t="s">
        <v>5</v>
      </c>
      <c r="F6" s="23" t="s">
        <v>6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8"/>
      <c r="E7" s="22" t="s">
        <v>9</v>
      </c>
      <c r="F7" s="23" t="s">
        <v>10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8"/>
      <c r="E8" s="22" t="s">
        <v>13</v>
      </c>
      <c r="F8" s="23" t="s">
        <v>14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4" t="str">
        <f>IFERROR(__xludf.DUMMYFUNCTION("IMPORTRANGE(""https://docs.google.com/spreadsheets/d/1gkRepGJi8YSf_9GBJuQGTAy9KAk4_wUsZeeKx4jozwg/edit?usp=sharing"",""主食!A2"")"),"0j")</f>
        <v>0j</v>
      </c>
      <c r="B2" s="17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IFERROR(__xludf.DUMMYFUNCTION("IMPORTRANGE(""https://docs.google.com/spreadsheets/d/1gkRepGJi8YSf_9GBJuQGTAy9KAk4_wUsZeeKx4jozwg/edit?usp=sharing"",""主食!C2"")"),"")</f>
        <v/>
      </c>
      <c r="D2" s="21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4" t="str">
        <f>IFERROR(__xludf.DUMMYFUNCTION("IMPORTRANGE(""https://docs.google.com/spreadsheets/d/1gkRepGJi8YSf_9GBJuQGTAy9KAk4_wUsZeeKx4jozwg/edit?usp=sharing"",""主食!A3"")"),"1j")</f>
        <v>1j</v>
      </c>
      <c r="B3" s="17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8"/>
      <c r="E3" s="22" t="s">
        <v>3</v>
      </c>
      <c r="F3" s="23" t="s">
        <v>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1" t="str">
        <f>IFERROR(__xludf.DUMMYFUNCTION("IMPORTRANGE(""https://docs.google.com/spreadsheets/d/1gkRepGJi8YSf_9GBJuQGTAy9KAk4_wUsZeeKx4jozwg/edit?usp=sharing"",""主食!A4"")"),"2-1")</f>
        <v>2-1</v>
      </c>
      <c r="B4" s="32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8"/>
      <c r="E4" s="22" t="s">
        <v>7</v>
      </c>
      <c r="F4" s="23" t="s">
        <v>8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1" t="str">
        <f>IFERROR(__xludf.DUMMYFUNCTION("IMPORTRANGE(""https://docs.google.com/spreadsheets/d/1gkRepGJi8YSf_9GBJuQGTAy9KAk4_wUsZeeKx4jozwg/edit?usp=sharing"",""主食!A5"")"),"2-2")</f>
        <v>2-2</v>
      </c>
      <c r="B5" s="32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8"/>
      <c r="E5" s="22" t="s">
        <v>11</v>
      </c>
      <c r="F5" s="23" t="s">
        <v>12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1" t="str">
        <f>IFERROR(__xludf.DUMMYFUNCTION("IMPORTRANGE(""https://docs.google.com/spreadsheets/d/1gkRepGJi8YSf_9GBJuQGTAy9KAk4_wUsZeeKx4jozwg/edit?usp=sharing"",""主食!A6"")"),"3")</f>
        <v>3</v>
      </c>
      <c r="B6" s="32" t="str">
        <f>IFERROR(__xludf.DUMMYFUNCTION("IMPORTRANGE(""https://docs.google.com/spreadsheets/d/1gkRepGJi8YSf_9GBJuQGTAy9KAk4_wUsZeeKx4jozwg/edit?usp=sharing"",""主食!B6"")"),"舌でつぶせる")</f>
        <v>舌でつぶせる</v>
      </c>
      <c r="C6" s="8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8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8"/>
      <c r="E7" s="22" t="s">
        <v>15</v>
      </c>
      <c r="F7" s="23" t="s">
        <v>16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8"/>
      <c r="E8" s="22" t="s">
        <v>17</v>
      </c>
      <c r="F8" s="23" t="s">
        <v>18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62.63"/>
  </cols>
  <sheetData>
    <row r="1" ht="30.0" customHeight="1">
      <c r="A1" s="87" t="str">
        <f>'水分とろみ'!A1</f>
        <v>とろみ調整食品</v>
      </c>
      <c r="B1" s="88"/>
      <c r="C1" s="45"/>
      <c r="D1" s="43"/>
      <c r="E1" s="89" t="str">
        <f>'水分とろみ'!E1</f>
        <v>備考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ht="30.0" customHeight="1">
      <c r="A2" s="12"/>
      <c r="B2" s="91" t="str">
        <f>'水分とろみ'!B2</f>
        <v>小さじ1杯の量 (g)</v>
      </c>
      <c r="C2" s="92" t="s">
        <v>57</v>
      </c>
      <c r="D2" s="43"/>
      <c r="E2" s="93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ht="30.0" customHeight="1">
      <c r="A3" s="94" t="str">
        <f>'水分とろみ'!A3</f>
        <v>学会分類</v>
      </c>
      <c r="B3" s="91" t="str">
        <f>'水分とろみ'!B3</f>
        <v>薄いとろみ</v>
      </c>
      <c r="C3" s="91" t="str">
        <f>'水分とろみ'!C3</f>
        <v>中間のとろみ</v>
      </c>
      <c r="D3" s="91" t="str">
        <f>'水分とろみ'!D3</f>
        <v>濃いとろみ</v>
      </c>
      <c r="E3" s="64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ht="45.0" customHeight="1">
      <c r="A4" s="94" t="str">
        <f>'水分とろみ'!A4</f>
        <v>使用目安量 (g)
水100mlあたり</v>
      </c>
      <c r="B4" s="95"/>
      <c r="C4" s="95"/>
      <c r="D4" s="95"/>
      <c r="E4" s="64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45.0" customHeight="1">
      <c r="A5" s="96" t="str">
        <f>'水分とろみ'!A5</f>
        <v>使用目安量
(小さじ)
水100mlあたり</v>
      </c>
      <c r="B5" s="97"/>
      <c r="C5" s="97"/>
      <c r="D5" s="97"/>
      <c r="E5" s="43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60.0" customHeight="1">
      <c r="A6" s="98"/>
      <c r="B6" s="99"/>
      <c r="C6" s="99"/>
      <c r="D6" s="99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>
      <c r="A913" s="90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>
      <c r="A914" s="90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>
      <c r="A916" s="90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>
      <c r="A917" s="90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>
      <c r="A918" s="90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>
      <c r="A919" s="90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>
      <c r="A920" s="90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>
      <c r="A921" s="90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>
      <c r="A922" s="90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>
      <c r="A923" s="90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>
      <c r="A924" s="90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>
      <c r="A925" s="90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>
      <c r="A926" s="90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>
      <c r="A927" s="90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>
      <c r="A928" s="90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>
      <c r="A929" s="90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>
      <c r="A930" s="90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>
      <c r="A931" s="90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>
      <c r="A932" s="90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>
      <c r="A933" s="90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>
      <c r="A934" s="90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>
      <c r="A935" s="90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>
      <c r="A936" s="90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>
      <c r="A937" s="90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>
      <c r="A938" s="90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>
      <c r="A939" s="90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>
      <c r="A940" s="90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>
      <c r="A941" s="90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>
      <c r="A942" s="90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>
      <c r="A943" s="90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>
      <c r="A944" s="90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>
      <c r="A945" s="90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>
      <c r="A946" s="90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>
      <c r="A947" s="90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>
      <c r="A948" s="90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>
      <c r="A949" s="90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>
      <c r="A950" s="90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>
      <c r="A951" s="90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>
      <c r="A952" s="90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>
      <c r="A953" s="90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>
      <c r="A954" s="90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>
      <c r="A955" s="90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>
      <c r="A956" s="90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>
      <c r="A957" s="90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>
      <c r="A958" s="90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>
      <c r="A959" s="90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>
      <c r="A960" s="90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>
      <c r="A961" s="90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>
      <c r="A962" s="90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>
      <c r="A965" s="90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>
      <c r="A966" s="90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>
      <c r="A967" s="90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>
      <c r="A968" s="90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>
      <c r="A969" s="90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>
      <c r="A970" s="90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>
      <c r="A971" s="90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>
      <c r="A972" s="90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>
      <c r="A973" s="90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>
      <c r="A974" s="90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>
      <c r="A975" s="90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>
      <c r="A976" s="90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>
      <c r="A977" s="90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>
      <c r="A978" s="90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>
      <c r="A979" s="90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>
      <c r="A980" s="90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>
      <c r="A981" s="90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>
      <c r="A982" s="90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>
      <c r="A983" s="90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>
      <c r="A984" s="90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>
      <c r="A985" s="90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>
      <c r="A986" s="90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>
      <c r="A987" s="90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>
      <c r="A988" s="90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>
      <c r="A989" s="90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>
      <c r="A990" s="90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>
      <c r="A991" s="90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>
      <c r="A992" s="90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>
      <c r="A993" s="90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>
      <c r="A994" s="90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>
      <c r="A995" s="90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>
      <c r="A996" s="90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>
      <c r="A997" s="90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>
      <c r="A998" s="90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>
      <c r="A999" s="90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>
      <c r="A1000" s="90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19</v>
      </c>
      <c r="B1" s="36" t="str">
        <f>'施設情報ウェブ出力'!B2</f>
        <v>くびきの里 ショートステイ</v>
      </c>
      <c r="C1" s="37"/>
      <c r="D1" s="38" t="s">
        <v>20</v>
      </c>
      <c r="E1" s="8"/>
      <c r="F1" s="39" t="str">
        <f>'施設情報ウェブ出力'!B3</f>
        <v/>
      </c>
      <c r="G1" s="6"/>
      <c r="H1" s="6"/>
      <c r="I1" s="6"/>
      <c r="J1" s="6"/>
      <c r="K1" s="8"/>
      <c r="L1" s="35" t="s">
        <v>21</v>
      </c>
      <c r="M1" s="40">
        <f>'施設情報ウェブ出力'!B6</f>
        <v>45521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2"/>
      <c r="B2" s="42"/>
      <c r="C2" s="43"/>
      <c r="D2" s="38" t="s">
        <v>22</v>
      </c>
      <c r="E2" s="8"/>
      <c r="F2" s="44" t="str">
        <f>'施設情報ウェブ出力'!B4</f>
        <v/>
      </c>
      <c r="G2" s="45"/>
      <c r="H2" s="43"/>
      <c r="I2" s="46" t="s">
        <v>23</v>
      </c>
      <c r="J2" s="47" t="str">
        <f>'施設情報ウェブ出力'!B5</f>
        <v/>
      </c>
      <c r="K2" s="8"/>
      <c r="L2" s="12"/>
      <c r="M2" s="12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100" t="s">
        <v>57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24</v>
      </c>
      <c r="B4" s="49"/>
      <c r="C4" s="49"/>
      <c r="D4" s="49"/>
      <c r="E4" s="49"/>
      <c r="F4" s="37"/>
      <c r="G4" s="50"/>
      <c r="H4" s="48" t="s">
        <v>25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52" t="s">
        <v>30</v>
      </c>
      <c r="F5" s="8"/>
      <c r="G5" s="50"/>
      <c r="H5" s="53" t="s">
        <v>26</v>
      </c>
      <c r="I5" s="53" t="s">
        <v>27</v>
      </c>
      <c r="J5" s="53" t="s">
        <v>28</v>
      </c>
      <c r="K5" s="53" t="s">
        <v>29</v>
      </c>
      <c r="L5" s="54" t="s">
        <v>30</v>
      </c>
      <c r="M5" s="8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4" t="s">
        <v>31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8" t="str">
        <f>'副食'!D2</f>
        <v/>
      </c>
      <c r="D6" s="22"/>
      <c r="E6" s="101"/>
      <c r="F6" s="8"/>
      <c r="G6" s="57"/>
      <c r="H6" s="14" t="s">
        <v>31</v>
      </c>
      <c r="I6" s="55" t="str">
        <f>'主食'!C2</f>
        <v/>
      </c>
      <c r="J6" s="28" t="str">
        <f>'主食'!D2</f>
        <v/>
      </c>
      <c r="K6" s="28"/>
      <c r="L6" s="56"/>
      <c r="M6" s="8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4" t="s">
        <v>32</v>
      </c>
      <c r="B7" s="55" t="str">
        <f>'副食'!C3</f>
        <v>均質で、べたつきなどないゼリー・プリン・ムース。</v>
      </c>
      <c r="C7" s="28" t="str">
        <f>'副食'!D3</f>
        <v/>
      </c>
      <c r="D7" s="22"/>
      <c r="E7" s="101"/>
      <c r="F7" s="8"/>
      <c r="G7" s="57"/>
      <c r="H7" s="14" t="s">
        <v>32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8" t="str">
        <f>'主食'!D3</f>
        <v/>
      </c>
      <c r="K7" s="22" t="s">
        <v>3</v>
      </c>
      <c r="L7" s="101" t="s">
        <v>4</v>
      </c>
      <c r="M7" s="8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31" t="s">
        <v>58</v>
      </c>
      <c r="B8" s="55" t="str">
        <f>'副食'!C4</f>
        <v>ミキサーを使用し、粒が残らずなめらかに均一な状態。
ゲル化剤・とろみ剤でまとめたもの。</v>
      </c>
      <c r="C8" s="28" t="str">
        <f>'副食'!D4</f>
        <v/>
      </c>
      <c r="D8" s="22" t="s">
        <v>1</v>
      </c>
      <c r="E8" s="101" t="s">
        <v>2</v>
      </c>
      <c r="F8" s="8"/>
      <c r="G8" s="57"/>
      <c r="H8" s="31" t="s">
        <v>59</v>
      </c>
      <c r="I8" s="55" t="str">
        <f>'主食'!C4</f>
        <v>ミキサーを使用し、粒が残らずなめらかに均一な状態。ゲル化剤・とろみ剤でまとめたもの。</v>
      </c>
      <c r="J8" s="28" t="str">
        <f>'主食'!D4</f>
        <v/>
      </c>
      <c r="K8" s="22" t="s">
        <v>7</v>
      </c>
      <c r="L8" s="101" t="s">
        <v>8</v>
      </c>
      <c r="M8" s="8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31" t="s">
        <v>60</v>
      </c>
      <c r="B9" s="55" t="str">
        <f>'副食'!C5</f>
        <v>フードプロセッサーやミキサー等を使用したもので、若干の粒が残った状態。
ゲル化剤・とろみ剤でまとめたもの。</v>
      </c>
      <c r="C9" s="28" t="str">
        <f>'副食'!D5</f>
        <v/>
      </c>
      <c r="D9" s="22"/>
      <c r="E9" s="101"/>
      <c r="F9" s="8"/>
      <c r="G9" s="57"/>
      <c r="H9" s="31" t="s">
        <v>61</v>
      </c>
      <c r="I9" s="55" t="str">
        <f>'主食'!C5</f>
        <v>フードプロセッサーやミキサー等を使用したもので、若干の粒が残った状態。離水や粘度、付着性に配慮した粥。</v>
      </c>
      <c r="J9" s="28" t="str">
        <f>'主食'!D5</f>
        <v/>
      </c>
      <c r="K9" s="22" t="s">
        <v>11</v>
      </c>
      <c r="L9" s="101" t="s">
        <v>12</v>
      </c>
      <c r="M9" s="8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37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8" t="str">
        <f>'副食'!D6</f>
        <v/>
      </c>
      <c r="D10" s="22" t="s">
        <v>5</v>
      </c>
      <c r="E10" s="101" t="s">
        <v>6</v>
      </c>
      <c r="F10" s="8"/>
      <c r="G10" s="57"/>
      <c r="H10" s="58" t="s">
        <v>37</v>
      </c>
      <c r="I10" s="55" t="str">
        <f>'主食'!C6</f>
        <v>全粥に離水防止のとろみ剤やゲル化剤を混ぜたもの。</v>
      </c>
      <c r="J10" s="28" t="str">
        <f>'主食'!D6</f>
        <v/>
      </c>
      <c r="K10" s="22"/>
      <c r="L10" s="101"/>
      <c r="M10" s="8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38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8" t="str">
        <f>'副食'!D7</f>
        <v/>
      </c>
      <c r="D11" s="22" t="s">
        <v>9</v>
      </c>
      <c r="E11" s="101" t="s">
        <v>10</v>
      </c>
      <c r="F11" s="8"/>
      <c r="G11" s="57"/>
      <c r="H11" s="59" t="s">
        <v>38</v>
      </c>
      <c r="I11" s="55" t="str">
        <f>'主食'!C7</f>
        <v>米重量に対し5倍の水分量。または、米飯重量の2倍の水分量で炊いた粥。粒が残っている不均一な状態。</v>
      </c>
      <c r="J11" s="28" t="str">
        <f>'主食'!D7</f>
        <v/>
      </c>
      <c r="K11" s="22" t="s">
        <v>15</v>
      </c>
      <c r="L11" s="101" t="s">
        <v>16</v>
      </c>
      <c r="M11" s="8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2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8" t="str">
        <f>'副食'!D8</f>
        <v/>
      </c>
      <c r="D12" s="22" t="s">
        <v>13</v>
      </c>
      <c r="E12" s="101" t="s">
        <v>14</v>
      </c>
      <c r="F12" s="8"/>
      <c r="G12" s="57"/>
      <c r="H12" s="12"/>
      <c r="I12" s="55" t="str">
        <f>'主食'!C8</f>
        <v>水分量をやや多めに、軟らかく炊いたご飯。</v>
      </c>
      <c r="J12" s="28" t="str">
        <f>'主食'!D8</f>
        <v/>
      </c>
      <c r="K12" s="22" t="s">
        <v>17</v>
      </c>
      <c r="L12" s="101" t="s">
        <v>18</v>
      </c>
      <c r="M12" s="8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39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40</v>
      </c>
      <c r="B15" s="39"/>
      <c r="C15" s="6"/>
      <c r="D15" s="6"/>
      <c r="E15" s="8"/>
      <c r="F15" s="54" t="s">
        <v>30</v>
      </c>
      <c r="G15" s="6"/>
      <c r="H15" s="6"/>
      <c r="I15" s="6"/>
      <c r="J15" s="6"/>
      <c r="K15" s="6"/>
      <c r="L15" s="6"/>
      <c r="M15" s="8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2"/>
      <c r="B16" s="53" t="s">
        <v>41</v>
      </c>
      <c r="C16" s="62"/>
      <c r="D16" s="6"/>
      <c r="E16" s="8"/>
      <c r="F16" s="102"/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42</v>
      </c>
      <c r="B17" s="53" t="s">
        <v>43</v>
      </c>
      <c r="C17" s="53" t="s">
        <v>44</v>
      </c>
      <c r="D17" s="54" t="s">
        <v>45</v>
      </c>
      <c r="E17" s="8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3" t="s">
        <v>46</v>
      </c>
      <c r="B18" s="103"/>
      <c r="C18" s="103"/>
      <c r="D18" s="62"/>
      <c r="E18" s="8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47</v>
      </c>
      <c r="B19" s="104"/>
      <c r="C19" s="104"/>
      <c r="D19" s="105"/>
      <c r="E19" s="8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