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3\"/>
    </mc:Choice>
  </mc:AlternateContent>
  <bookViews>
    <workbookView xWindow="0" yWindow="0" windowWidth="28800" windowHeight="12480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34" i="9" l="1"/>
  <c r="J34" i="9" s="1"/>
  <c r="K34" i="9" s="1"/>
  <c r="F34" i="9"/>
  <c r="G34" i="9"/>
  <c r="H34" i="9"/>
  <c r="I34" i="9"/>
  <c r="E35" i="9"/>
  <c r="F35" i="9"/>
  <c r="G35" i="9"/>
  <c r="H35" i="9"/>
  <c r="I35" i="9"/>
  <c r="J35" i="9"/>
  <c r="K35" i="9" s="1"/>
  <c r="E36" i="9"/>
  <c r="J36" i="9" s="1"/>
  <c r="K36" i="9" s="1"/>
  <c r="F36" i="9"/>
  <c r="G36" i="9"/>
  <c r="H36" i="9"/>
  <c r="I36" i="9"/>
  <c r="B38" i="3"/>
  <c r="C38" i="3"/>
  <c r="M38" i="3"/>
  <c r="T38" i="3"/>
  <c r="AM38" i="3"/>
  <c r="BB38" i="3"/>
  <c r="BN38" i="3"/>
  <c r="BO38" i="3"/>
  <c r="BP38" i="3"/>
  <c r="B39" i="3"/>
  <c r="C39" i="3"/>
  <c r="M39" i="3"/>
  <c r="T39" i="3" s="1"/>
  <c r="BO39" i="3" s="1"/>
  <c r="BP39" i="3" s="1"/>
  <c r="AM39" i="3"/>
  <c r="BB39" i="3"/>
  <c r="BN39" i="3"/>
  <c r="B40" i="3"/>
  <c r="C40" i="3"/>
  <c r="M40" i="3"/>
  <c r="AM40" i="3"/>
  <c r="BB40" i="3"/>
  <c r="BN40" i="3"/>
  <c r="E30" i="9"/>
  <c r="J30" i="9" s="1"/>
  <c r="K30" i="9" s="1"/>
  <c r="F30" i="9"/>
  <c r="G30" i="9"/>
  <c r="H30" i="9"/>
  <c r="I30" i="9"/>
  <c r="E31" i="9"/>
  <c r="J31" i="9" s="1"/>
  <c r="K31" i="9" s="1"/>
  <c r="F31" i="9"/>
  <c r="G31" i="9"/>
  <c r="H31" i="9"/>
  <c r="I31" i="9"/>
  <c r="E32" i="9"/>
  <c r="F32" i="9"/>
  <c r="G32" i="9"/>
  <c r="H32" i="9"/>
  <c r="I32" i="9"/>
  <c r="J32" i="9"/>
  <c r="K32" i="9"/>
  <c r="E33" i="9"/>
  <c r="F33" i="9"/>
  <c r="G33" i="9"/>
  <c r="H33" i="9"/>
  <c r="I33" i="9"/>
  <c r="J33" i="9"/>
  <c r="K33" i="9" s="1"/>
  <c r="B34" i="3"/>
  <c r="C34" i="3"/>
  <c r="M34" i="3"/>
  <c r="T34" i="3"/>
  <c r="AM34" i="3"/>
  <c r="BB34" i="3"/>
  <c r="BN34" i="3"/>
  <c r="BO34" i="3"/>
  <c r="BP34" i="3" s="1"/>
  <c r="B35" i="3"/>
  <c r="C35" i="3"/>
  <c r="M35" i="3"/>
  <c r="AM35" i="3"/>
  <c r="BB35" i="3"/>
  <c r="BN35" i="3"/>
  <c r="B36" i="3"/>
  <c r="C36" i="3"/>
  <c r="M36" i="3"/>
  <c r="BO36" i="3" s="1"/>
  <c r="BP36" i="3" s="1"/>
  <c r="T36" i="3"/>
  <c r="AM36" i="3"/>
  <c r="BB36" i="3"/>
  <c r="BN36" i="3"/>
  <c r="B37" i="3"/>
  <c r="C37" i="3"/>
  <c r="M37" i="3"/>
  <c r="BO37" i="3" s="1"/>
  <c r="BP37" i="3" s="1"/>
  <c r="T37" i="3"/>
  <c r="AM37" i="3"/>
  <c r="BB37" i="3"/>
  <c r="BN37" i="3"/>
  <c r="E29" i="9"/>
  <c r="F29" i="9"/>
  <c r="G29" i="9"/>
  <c r="H29" i="9"/>
  <c r="I29" i="9"/>
  <c r="J29" i="9"/>
  <c r="K29" i="9" s="1"/>
  <c r="B33" i="3"/>
  <c r="C33" i="3"/>
  <c r="M33" i="3"/>
  <c r="T33" i="3" s="1"/>
  <c r="BO33" i="3" s="1"/>
  <c r="BP33" i="3" s="1"/>
  <c r="AM33" i="3"/>
  <c r="BB33" i="3"/>
  <c r="BN33" i="3"/>
  <c r="T40" i="3" l="1"/>
  <c r="BO40" i="3" s="1"/>
  <c r="BP40" i="3" s="1"/>
  <c r="T35" i="3"/>
  <c r="BO35" i="3" s="1"/>
  <c r="BP35" i="3" s="1"/>
  <c r="E16" i="1" l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M28" i="3"/>
  <c r="M29" i="3"/>
  <c r="M30" i="3"/>
  <c r="M31" i="3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J24" i="9" s="1"/>
  <c r="K24" i="9" s="1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E23" i="9"/>
  <c r="J23" i="9" s="1"/>
  <c r="K23" i="9" s="1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F18" i="9"/>
  <c r="J17" i="9"/>
  <c r="K17" i="9" s="1"/>
  <c r="J12" i="9"/>
  <c r="K12" i="9" s="1"/>
  <c r="BC53" i="11"/>
  <c r="J25" i="9" l="1"/>
  <c r="K25" i="9" s="1"/>
  <c r="J22" i="9"/>
  <c r="K22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17" i="9"/>
  <c r="J9" i="9"/>
  <c r="K9" i="9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H15" i="1" l="1"/>
  <c r="I15" i="1" s="1"/>
  <c r="L15" i="1"/>
  <c r="M15" i="1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<sst xmlns="http://schemas.openxmlformats.org/spreadsheetml/2006/main" count="522" uniqueCount="351">
  <si>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</si>
  <si>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</si>
  <si>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</si>
  <si>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</si>
  <si>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</si>
  <si>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</si>
  <si>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</si>
  <si>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</si>
  <si>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</si>
  <si>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</si>
  <si>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</si>
  <si>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</si>
  <si>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</si>
  <si>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</si>
  <si>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</si>
  <si>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</si>
  <si>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</si>
  <si>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</si>
  <si>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</si>
  <si>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</si>
  <si>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</si>
  <si>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</si>
  <si>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</si>
  <si>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</si>
  <si>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</si>
  <si>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</si>
  <si>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</si>
  <si>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</si>
  <si>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</si>
  <si>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</si>
  <si>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</si>
  <si>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</si>
  <si>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</si>
  <si>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</si>
  <si>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</si>
  <si>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</si>
  <si>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</si>
  <si>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</si>
  <si>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</si>
  <si>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</si>
  <si>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</si>
  <si>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</si>
  <si>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</si>
  <si>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</si>
  <si>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</si>
  <si>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</si>
  <si>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</si>
  <si>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</si>
  <si>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</si>
  <si>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</si>
  <si>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</si>
  <si>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</si>
  <si>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</si>
  <si>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</si>
  <si>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</si>
  <si>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</si>
  <si>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</si>
  <si>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</si>
  <si>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</si>
  <si>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</si>
  <si>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</si>
  <si>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</si>
  <si>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</si>
  <si>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</si>
  <si>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</si>
  <si>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</si>
  <si>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</si>
  <si>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</si>
  <si>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</si>
  <si>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</si>
  <si>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</si>
  <si>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</si>
  <si>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</si>
  <si>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</si>
  <si>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</si>
  <si>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</si>
  <si>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</si>
  <si>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</si>
  <si>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</si>
  <si>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</si>
  <si>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</si>
  <si>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</si>
  <si>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</si>
  <si>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</si>
  <si>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</si>
  <si>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</si>
  <si>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</si>
  <si>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</si>
  <si>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</si>
  <si>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</si>
  <si>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</si>
  <si>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</si>
  <si>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</si>
  <si>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</si>
  <si>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</si>
  <si>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</si>
  <si>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</si>
  <si>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</si>
  <si>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</si>
  <si>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</si>
  <si>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</si>
  <si>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</si>
  <si>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</si>
  <si>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</si>
  <si>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</si>
  <si>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</si>
  <si>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</si>
  <si>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</si>
  <si>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</si>
  <si>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</si>
  <si>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</si>
  <si>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</si>
  <si>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</si>
  <si>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</si>
  <si>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</si>
  <si>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</si>
  <si>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</si>
  <si>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</si>
  <si>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</si>
  <si>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</si>
  <si>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</si>
  <si>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</si>
  <si>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</si>
  <si>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</si>
  <si>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</si>
  <si>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</si>
  <si>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</si>
  <si>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</si>
  <si>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</si>
  <si>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</si>
  <si>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</si>
  <si>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</si>
  <si>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</si>
  <si>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</si>
  <si>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</si>
  <si>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</si>
  <si>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</si>
  <si>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</si>
  <si>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</si>
  <si>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</si>
  <si>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</si>
  <si>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</si>
  <si>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</si>
  <si>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</si>
  <si>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</si>
  <si>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</si>
  <si>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</si>
  <si>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</si>
  <si>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</si>
  <si>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</si>
  <si>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</si>
  <si>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</si>
  <si>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</si>
  <si>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</si>
  <si>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</si>
  <si>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</si>
  <si>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</si>
  <si>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</si>
  <si>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</si>
  <si>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</si>
  <si>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</si>
  <si>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</si>
  <si>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</si>
  <si>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</si>
  <si>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</si>
  <si>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</si>
  <si>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</si>
  <si>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</si>
  <si>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</si>
  <si>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</si>
  <si>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</si>
  <si>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</si>
  <si>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</si>
  <si>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</si>
  <si>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</si>
  <si>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</si>
  <si>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</si>
  <si>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</si>
  <si>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</si>
  <si>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</si>
  <si>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</si>
  <si>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</si>
  <si>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</si>
  <si>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</si>
  <si>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</si>
  <si>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</si>
  <si>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</si>
  <si>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</si>
  <si>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</si>
  <si>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</si>
  <si>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</si>
  <si>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</si>
  <si>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</si>
  <si>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</si>
  <si>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</si>
  <si>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</si>
  <si>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</si>
  <si>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</si>
  <si>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</si>
  <si>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</si>
  <si>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</si>
  <si>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</si>
  <si>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</si>
  <si>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</si>
  <si>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</si>
  <si>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</si>
  <si>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</si>
  <si>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</si>
  <si>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</si>
  <si>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</si>
  <si>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</si>
  <si>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</si>
  <si>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</si>
  <si>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</si>
  <si>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</si>
  <si>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</si>
  <si>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</si>
  <si>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</si>
  <si>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</si>
  <si>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</si>
  <si>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</si>
  <si>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</si>
  <si>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</si>
  <si>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</si>
  <si>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</si>
  <si>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</si>
  <si>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</si>
  <si>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</si>
  <si>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</si>
  <si>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</si>
  <si>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</si>
  <si>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</si>
  <si>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</si>
  <si>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</si>
  <si>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</si>
  <si>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</si>
  <si>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</si>
  <si>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</si>
  <si>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</si>
  <si>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</si>
  <si>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</si>
  <si>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</si>
  <si>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</si>
  <si>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</si>
  <si>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</si>
  <si>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</si>
  <si>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</si>
  <si>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</si>
  <si>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</si>
  <si>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</si>
  <si>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</si>
  <si>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</si>
  <si>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</si>
  <si>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</si>
  <si>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</si>
  <si>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</si>
  <si>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</si>
  <si>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</si>
  <si>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</si>
  <si>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</si>
  <si>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</si>
  <si>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</si>
  <si>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</si>
  <si>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</si>
  <si>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</si>
  <si>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</si>
  <si>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</si>
  <si>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</si>
  <si>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</si>
  <si>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</si>
  <si>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</si>
  <si>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</si>
  <si>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</si>
  <si>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</si>
  <si>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</si>
  <si>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</si>
  <si>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</si>
  <si>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</si>
  <si>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</si>
  <si>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</si>
  <si>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</si>
  <si>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</si>
  <si>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</si>
  <si>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</si>
  <si>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</si>
  <si>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</si>
  <si>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</si>
  <si>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</si>
  <si>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</si>
  <si>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</si>
  <si>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</si>
  <si>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</si>
  <si>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</si>
  <si>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</si>
  <si>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</si>
  <si>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</si>
  <si>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</si>
  <si>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</si>
  <si>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</si>
  <si>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</si>
  <si>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</si>
  <si>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</si>
  <si>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</si>
  <si>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</si>
  <si>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</si>
  <si>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</si>
  <si>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</si>
  <si>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</si>
  <si>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</si>
  <si>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</si>
  <si>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</si>
  <si>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</si>
  <si>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</si>
  <si>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</si>
  <si>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</si>
  <si>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</si>
  <si>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</si>
  <si>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เด็กหญิงสุชาดา  พานิสุด</t>
  </si>
  <si>
    <t>เด็กชายครรชิตพล ภูลิ้นลาย</t>
  </si>
  <si>
    <t>เด็กชายณัฐพล ขันทบรูณ์</t>
  </si>
  <si>
    <t>เด็กชายณัฐพล วงศ์งาม</t>
  </si>
  <si>
    <t>เด็กชายดนุเชษฐ์  จาดโห้</t>
  </si>
  <si>
    <t>เด็กชายธนันชัย  ภูบุญอบ</t>
  </si>
  <si>
    <t xml:space="preserve">เด็กชายธราเทพ   ขัณฑจำนงค์  </t>
  </si>
  <si>
    <t>เด็กชายธีรเดช  วงศ์ศรี</t>
  </si>
  <si>
    <t>เด็กชายธีรวุฒิ กมลเลิศ</t>
  </si>
  <si>
    <t>เด็กชายภานุวัฒน์  กลางสวัสดิ์</t>
  </si>
  <si>
    <t>เด็กชายภูมิดล  ฆารกุล</t>
  </si>
  <si>
    <t>เด็กชายวรโชติ เสนากิจ</t>
  </si>
  <si>
    <t>เด็กชายวัชระ  นันวิชัย</t>
  </si>
  <si>
    <t>เด็กชายอนุพงษ์  สุทธิทักษ์</t>
  </si>
  <si>
    <t>เด็กชายอภิชาติ ภารสุวรรณ์</t>
  </si>
  <si>
    <t>เด็กชายอรรถชัย สนองบุญ</t>
  </si>
  <si>
    <t>เด็กชายอารยะ ไสยโอฬาร</t>
  </si>
  <si>
    <t>เด็กชายอำพล ทรวงโพธิ์</t>
  </si>
  <si>
    <t>เด็กหญิงกมลสิริ  วงษ์พิเดช</t>
  </si>
  <si>
    <t>เด็กหญิงกัลยาณี  วิทูลศิลป์</t>
  </si>
  <si>
    <t>เด็กหญิงธันยพร  อุราแก้ว</t>
  </si>
  <si>
    <t>เด็กหญิงปิยธิดา  ไร่สงวน</t>
  </si>
  <si>
    <t>เด็กหญิงปิยะดา วรกต</t>
  </si>
  <si>
    <t>เด็กหญิงไปรยา  แก้วพิลา</t>
  </si>
  <si>
    <t>เด็กหญิงแพรวา  รอดสันเทียะ</t>
  </si>
  <si>
    <t>เด็กหญิงพรสุดา  พละสินธุ์</t>
  </si>
  <si>
    <t>ชั้นมัธยมศึกษาปีที่ 3/6</t>
  </si>
  <si>
    <t>31 มีนาคม 2567</t>
  </si>
  <si>
    <t>นางสุกัลยา  บุญเลิศ</t>
  </si>
  <si>
    <t>เด็กหญิงปณิดา  ถิยัง</t>
  </si>
  <si>
    <t>เด็กชายพัทรพล ศรีหามาตย์</t>
  </si>
  <si>
    <t>เด็กชายพิพัฒพงษ์  ไร่ประชา</t>
  </si>
  <si>
    <t>เด็กชายธีระพงษ์  คำอาษา</t>
  </si>
  <si>
    <t>เด็กหญิงอภิญญา อังคะแสน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</si>
</sst>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8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/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horizontal="center" wrapText="1" readingOrder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8" fillId="0" borderId="7" xfId="0" applyFont="1" applyBorder="1" applyAlignment="1">
      <alignment horizontal="left" wrapText="1" readingOrder="1"/>
    </xf>
    <xf numFmtId="0" fontId="8" fillId="0" borderId="7" xfId="0" applyFont="1" applyBorder="1" applyAlignment="1">
      <alignment vertical="top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workbookViewId="0">
      <selection activeCell="Q11" sqref="Q11:T1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2"/>
      <c r="Q4" s="253"/>
      <c r="R4" s="253"/>
      <c r="S4" s="253"/>
      <c r="T4" s="253"/>
      <c r="U4" s="253"/>
      <c r="V4" s="253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4" t="s">
        <v>344</v>
      </c>
      <c r="G6" s="249"/>
      <c r="H6" s="249"/>
      <c r="I6" s="249"/>
      <c r="J6" s="180"/>
      <c r="K6" s="180"/>
      <c r="L6" s="180"/>
      <c r="M6" s="180"/>
      <c r="N6" s="180"/>
      <c r="O6" s="180"/>
      <c r="P6" s="177" t="s">
        <v>5</v>
      </c>
      <c r="Q6" s="250" t="s">
        <v>315</v>
      </c>
      <c r="R6" s="251"/>
      <c r="S6" s="251"/>
      <c r="T6" s="251"/>
      <c r="U6" s="251"/>
      <c r="V6" s="251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3/6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0" t="s">
        <v>316</v>
      </c>
      <c r="R7" s="251"/>
      <c r="S7" s="251"/>
      <c r="T7" s="251"/>
      <c r="U7" s="251"/>
      <c r="V7" s="251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นางสุกัลยา  บุญเลิศ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0" t="s">
        <v>343</v>
      </c>
      <c r="R9" s="251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3/6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0">
        <v>2566</v>
      </c>
      <c r="R10" s="251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0" t="s">
        <v>345</v>
      </c>
      <c r="R11" s="251"/>
      <c r="S11" s="251"/>
      <c r="T11" s="251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0" t="s">
        <v>14</v>
      </c>
      <c r="R12" s="251"/>
      <c r="S12" s="251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9" t="s">
        <v>15</v>
      </c>
      <c r="C13" s="260"/>
      <c r="D13" s="261"/>
      <c r="E13" s="265" t="s">
        <v>16</v>
      </c>
      <c r="F13" s="267" t="s">
        <v>17</v>
      </c>
      <c r="G13" s="268"/>
      <c r="H13" s="268"/>
      <c r="I13" s="268"/>
      <c r="J13" s="268"/>
      <c r="K13" s="268"/>
      <c r="L13" s="268"/>
      <c r="M13" s="269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2"/>
      <c r="C14" s="263"/>
      <c r="D14" s="264"/>
      <c r="E14" s="266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31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31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31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31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31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8" t="s">
        <v>28</v>
      </c>
      <c r="C20" s="256"/>
      <c r="D20" s="256"/>
      <c r="E20" s="257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8" t="s">
        <v>29</v>
      </c>
      <c r="C21" s="256"/>
      <c r="D21" s="256"/>
      <c r="E21" s="257"/>
      <c r="F21" s="255" t="e">
        <f>(100*($F$20+$H$20))/($E$19*5)</f>
        <v>#VALUE!</v>
      </c>
      <c r="G21" s="256"/>
      <c r="H21" s="256"/>
      <c r="I21" s="25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8" t="str">
        <f>สรุปผลสมรรถนะ!F52&amp;สรุปผลสมรรถนะ!J52</f>
        <v>(นางสุกัลยา  บุญเลิศ)</v>
      </c>
      <c r="F26" s="248"/>
      <c r="G26" s="248"/>
      <c r="H26" s="248"/>
      <c r="I26" s="248"/>
      <c r="J26" s="248"/>
      <c r="K26" s="248"/>
      <c r="L26" s="248"/>
      <c r="M26" s="24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8" t="str">
        <f>"ตำแหน่ง  "&amp;Q12</f>
        <v>ตำแหน่ง  ครู</v>
      </c>
      <c r="G27" s="249"/>
      <c r="H27" s="249"/>
      <c r="I27" s="249"/>
      <c r="J27" s="249"/>
      <c r="K27" s="249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8" t="s">
        <v>314</v>
      </c>
      <c r="G28" s="249"/>
      <c r="H28" s="249"/>
      <c r="I28" s="249"/>
      <c r="J28" s="249"/>
      <c r="K28" s="249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155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37" sqref="B37:C39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2566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18744</v>
      </c>
      <c r="C6" s="241" t="s">
        <v>318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18746</v>
      </c>
      <c r="C7" s="241" t="s">
        <v>319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18747</v>
      </c>
      <c r="C8" s="241" t="s">
        <v>320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18748</v>
      </c>
      <c r="C9" s="241" t="s">
        <v>321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18749</v>
      </c>
      <c r="C10" s="241" t="s">
        <v>322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18750</v>
      </c>
      <c r="C11" s="241" t="s">
        <v>323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18752</v>
      </c>
      <c r="C12" s="241" t="s">
        <v>324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18753</v>
      </c>
      <c r="C13" s="241" t="s">
        <v>325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18758</v>
      </c>
      <c r="C14" s="241" t="s">
        <v>326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18759</v>
      </c>
      <c r="C15" s="241" t="s">
        <v>327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18760</v>
      </c>
      <c r="C16" s="241" t="s">
        <v>328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18761</v>
      </c>
      <c r="C17" s="241" t="s">
        <v>329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18762</v>
      </c>
      <c r="C18" s="241" t="s">
        <v>330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18763</v>
      </c>
      <c r="C19" s="241" t="s">
        <v>331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18764</v>
      </c>
      <c r="C20" s="241" t="s">
        <v>332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18765</v>
      </c>
      <c r="C21" s="241" t="s">
        <v>333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18766</v>
      </c>
      <c r="C22" s="241" t="s">
        <v>334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18767</v>
      </c>
      <c r="C23" s="241" t="s">
        <v>335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18768</v>
      </c>
      <c r="C24" s="241" t="s">
        <v>336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18769</v>
      </c>
      <c r="C25" s="241" t="s">
        <v>337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18770</v>
      </c>
      <c r="C26" s="241" t="s">
        <v>346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18772</v>
      </c>
      <c r="C27" s="241" t="s">
        <v>338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18773</v>
      </c>
      <c r="C28" s="241" t="s">
        <v>339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18774</v>
      </c>
      <c r="C29" s="241" t="s">
        <v>340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18776</v>
      </c>
      <c r="C30" s="241" t="s">
        <v>341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18947</v>
      </c>
      <c r="C31" s="241" t="s">
        <v>317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49">
        <v>18983</v>
      </c>
      <c r="C32" s="450" t="s">
        <v>342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19453</v>
      </c>
      <c r="C33" s="241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48">
        <v>19513</v>
      </c>
      <c r="C34" s="451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448">
        <v>19973</v>
      </c>
      <c r="C35" s="457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448">
        <v>20003</v>
      </c>
      <c r="C36" s="457" t="s">
        <v>350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9"/>
      <c r="C37" s="450"/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8"/>
      <c r="C38" s="451"/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49"/>
      <c r="C39" s="450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/>
      <c r="C40" s="241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52"/>
      <c r="C41" s="456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52"/>
      <c r="C42" s="456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52"/>
      <c r="C43" s="456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54"/>
      <c r="C44" s="455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54"/>
      <c r="C45" s="453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454"/>
      <c r="C46" s="45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S31" activePane="bottomRight" state="frozen"/>
      <selection pane="topRight" activeCell="D1" sqref="D1"/>
      <selection pane="bottomLeft" activeCell="A10" sqref="A10"/>
      <selection pane="bottomRight" activeCell="A41" sqref="A41:XFD43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349"/>
      <c r="E1" s="349"/>
      <c r="F1" s="349"/>
      <c r="G1" s="349"/>
      <c r="H1" s="349"/>
      <c r="I1" s="349"/>
      <c r="J1" s="349"/>
      <c r="K1" s="349"/>
      <c r="L1" s="124"/>
      <c r="M1" s="232"/>
      <c r="N1" s="270" t="s">
        <v>32</v>
      </c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161"/>
      <c r="AN1" s="270" t="s">
        <v>32</v>
      </c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161"/>
      <c r="BC1" s="270" t="s">
        <v>32</v>
      </c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2566         </v>
      </c>
      <c r="D2" s="349"/>
      <c r="E2" s="349"/>
      <c r="F2" s="349"/>
      <c r="G2" s="349"/>
      <c r="H2" s="349"/>
      <c r="I2" s="349"/>
      <c r="J2" s="349"/>
      <c r="K2" s="349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2566         </v>
      </c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50"/>
      <c r="AL2" s="350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2566         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2566         </v>
      </c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1" t="s">
        <v>2</v>
      </c>
      <c r="B4" s="322" t="str">
        <f>สรุปผลสมรรถนะ!C4</f>
        <v>เลขประจำตัวนักเรียน</v>
      </c>
      <c r="C4" s="325" t="s">
        <v>31</v>
      </c>
      <c r="D4" s="323" t="s">
        <v>33</v>
      </c>
      <c r="E4" s="294"/>
      <c r="F4" s="294"/>
      <c r="G4" s="294"/>
      <c r="H4" s="294"/>
      <c r="I4" s="294"/>
      <c r="J4" s="294"/>
      <c r="K4" s="294"/>
      <c r="L4" s="324"/>
      <c r="M4" s="332" t="s">
        <v>299</v>
      </c>
      <c r="N4" s="327" t="s">
        <v>34</v>
      </c>
      <c r="O4" s="294"/>
      <c r="P4" s="294"/>
      <c r="Q4" s="294"/>
      <c r="R4" s="294"/>
      <c r="S4" s="324"/>
      <c r="T4" s="308" t="s">
        <v>300</v>
      </c>
      <c r="U4" s="346" t="s">
        <v>35</v>
      </c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324"/>
      <c r="AM4" s="308" t="s">
        <v>304</v>
      </c>
      <c r="AN4" s="364" t="s">
        <v>36</v>
      </c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324"/>
      <c r="BB4" s="308" t="s">
        <v>307</v>
      </c>
      <c r="BC4" s="293" t="s">
        <v>37</v>
      </c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351" t="s">
        <v>308</v>
      </c>
      <c r="BO4" s="286" t="s">
        <v>38</v>
      </c>
      <c r="BP4" s="289" t="s">
        <v>39</v>
      </c>
    </row>
    <row r="5" spans="1:68" ht="22.5" customHeight="1">
      <c r="A5" s="274"/>
      <c r="B5" s="274"/>
      <c r="C5" s="280"/>
      <c r="D5" s="328" t="s">
        <v>40</v>
      </c>
      <c r="E5" s="278"/>
      <c r="F5" s="278"/>
      <c r="G5" s="296"/>
      <c r="H5" s="335" t="s">
        <v>41</v>
      </c>
      <c r="I5" s="296"/>
      <c r="J5" s="336" t="s">
        <v>42</v>
      </c>
      <c r="K5" s="296"/>
      <c r="L5" s="127" t="s">
        <v>43</v>
      </c>
      <c r="M5" s="333"/>
      <c r="N5" s="343" t="s">
        <v>40</v>
      </c>
      <c r="O5" s="278"/>
      <c r="P5" s="296"/>
      <c r="Q5" s="344" t="s">
        <v>41</v>
      </c>
      <c r="R5" s="278"/>
      <c r="S5" s="301"/>
      <c r="T5" s="309"/>
      <c r="U5" s="340" t="s">
        <v>40</v>
      </c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96"/>
      <c r="AJ5" s="358" t="s">
        <v>41</v>
      </c>
      <c r="AK5" s="359"/>
      <c r="AL5" s="360"/>
      <c r="AM5" s="309"/>
      <c r="AN5" s="128" t="s">
        <v>40</v>
      </c>
      <c r="AO5" s="311" t="s">
        <v>41</v>
      </c>
      <c r="AP5" s="278"/>
      <c r="AQ5" s="296"/>
      <c r="AR5" s="311" t="s">
        <v>42</v>
      </c>
      <c r="AS5" s="278"/>
      <c r="AT5" s="278"/>
      <c r="AU5" s="278"/>
      <c r="AV5" s="296"/>
      <c r="AW5" s="129" t="s">
        <v>43</v>
      </c>
      <c r="AX5" s="300" t="s">
        <v>44</v>
      </c>
      <c r="AY5" s="296"/>
      <c r="AZ5" s="300" t="s">
        <v>45</v>
      </c>
      <c r="BA5" s="301"/>
      <c r="BB5" s="309"/>
      <c r="BC5" s="295" t="s">
        <v>40</v>
      </c>
      <c r="BD5" s="278"/>
      <c r="BE5" s="278"/>
      <c r="BF5" s="296"/>
      <c r="BG5" s="292" t="s">
        <v>41</v>
      </c>
      <c r="BH5" s="278"/>
      <c r="BI5" s="278"/>
      <c r="BJ5" s="278"/>
      <c r="BK5" s="278"/>
      <c r="BL5" s="278"/>
      <c r="BM5" s="278"/>
      <c r="BN5" s="352"/>
      <c r="BO5" s="287"/>
      <c r="BP5" s="290"/>
    </row>
    <row r="6" spans="1:68" ht="16.5" customHeight="1">
      <c r="A6" s="274"/>
      <c r="B6" s="274"/>
      <c r="C6" s="280"/>
      <c r="D6" s="338" t="s">
        <v>46</v>
      </c>
      <c r="E6" s="278"/>
      <c r="F6" s="278"/>
      <c r="G6" s="296"/>
      <c r="H6" s="339" t="s">
        <v>46</v>
      </c>
      <c r="I6" s="296"/>
      <c r="J6" s="339" t="s">
        <v>46</v>
      </c>
      <c r="K6" s="296"/>
      <c r="L6" s="140" t="s">
        <v>46</v>
      </c>
      <c r="M6" s="333"/>
      <c r="N6" s="330" t="s">
        <v>46</v>
      </c>
      <c r="O6" s="278"/>
      <c r="P6" s="296"/>
      <c r="Q6" s="329" t="s">
        <v>46</v>
      </c>
      <c r="R6" s="278"/>
      <c r="S6" s="301"/>
      <c r="T6" s="309"/>
      <c r="U6" s="341" t="s">
        <v>46</v>
      </c>
      <c r="V6" s="278"/>
      <c r="W6" s="278"/>
      <c r="X6" s="278"/>
      <c r="Y6" s="278"/>
      <c r="Z6" s="278"/>
      <c r="AA6" s="278"/>
      <c r="AB6" s="278"/>
      <c r="AC6" s="278"/>
      <c r="AD6" s="342"/>
      <c r="AE6" s="342"/>
      <c r="AF6" s="278"/>
      <c r="AG6" s="278"/>
      <c r="AH6" s="278"/>
      <c r="AI6" s="296"/>
      <c r="AJ6" s="361" t="s">
        <v>46</v>
      </c>
      <c r="AK6" s="362"/>
      <c r="AL6" s="363"/>
      <c r="AM6" s="309"/>
      <c r="AN6" s="141" t="s">
        <v>46</v>
      </c>
      <c r="AO6" s="302" t="s">
        <v>46</v>
      </c>
      <c r="AP6" s="278"/>
      <c r="AQ6" s="296"/>
      <c r="AR6" s="302" t="s">
        <v>46</v>
      </c>
      <c r="AS6" s="278"/>
      <c r="AT6" s="278"/>
      <c r="AU6" s="278"/>
      <c r="AV6" s="296"/>
      <c r="AW6" s="142" t="s">
        <v>46</v>
      </c>
      <c r="AX6" s="302" t="s">
        <v>46</v>
      </c>
      <c r="AY6" s="296"/>
      <c r="AZ6" s="302" t="s">
        <v>46</v>
      </c>
      <c r="BA6" s="301"/>
      <c r="BB6" s="309"/>
      <c r="BC6" s="297" t="s">
        <v>46</v>
      </c>
      <c r="BD6" s="278"/>
      <c r="BE6" s="278"/>
      <c r="BF6" s="296"/>
      <c r="BG6" s="277" t="s">
        <v>46</v>
      </c>
      <c r="BH6" s="278"/>
      <c r="BI6" s="278"/>
      <c r="BJ6" s="278"/>
      <c r="BK6" s="278"/>
      <c r="BL6" s="278"/>
      <c r="BM6" s="278"/>
      <c r="BN6" s="352"/>
      <c r="BO6" s="287"/>
      <c r="BP6" s="290"/>
    </row>
    <row r="7" spans="1:68" ht="15.75" customHeight="1">
      <c r="A7" s="274"/>
      <c r="B7" s="274"/>
      <c r="C7" s="280"/>
      <c r="D7" s="326" t="s">
        <v>47</v>
      </c>
      <c r="E7" s="315" t="s">
        <v>48</v>
      </c>
      <c r="F7" s="315" t="s">
        <v>49</v>
      </c>
      <c r="G7" s="315" t="s">
        <v>50</v>
      </c>
      <c r="H7" s="315" t="s">
        <v>51</v>
      </c>
      <c r="I7" s="315" t="s">
        <v>52</v>
      </c>
      <c r="J7" s="315" t="s">
        <v>53</v>
      </c>
      <c r="K7" s="315" t="s">
        <v>54</v>
      </c>
      <c r="L7" s="337" t="s">
        <v>55</v>
      </c>
      <c r="M7" s="333"/>
      <c r="N7" s="331" t="s">
        <v>56</v>
      </c>
      <c r="O7" s="320" t="s">
        <v>57</v>
      </c>
      <c r="P7" s="320" t="s">
        <v>58</v>
      </c>
      <c r="Q7" s="320" t="s">
        <v>59</v>
      </c>
      <c r="R7" s="320" t="s">
        <v>60</v>
      </c>
      <c r="S7" s="345" t="s">
        <v>61</v>
      </c>
      <c r="T7" s="309"/>
      <c r="U7" s="354" t="s">
        <v>62</v>
      </c>
      <c r="V7" s="298"/>
      <c r="W7" s="298"/>
      <c r="X7" s="298"/>
      <c r="Y7" s="298"/>
      <c r="Z7" s="298"/>
      <c r="AA7" s="298"/>
      <c r="AB7" s="298"/>
      <c r="AC7" s="355"/>
      <c r="AD7" s="303" t="s">
        <v>63</v>
      </c>
      <c r="AE7" s="303"/>
      <c r="AF7" s="298" t="s">
        <v>64</v>
      </c>
      <c r="AG7" s="278"/>
      <c r="AH7" s="296"/>
      <c r="AI7" s="316" t="s">
        <v>65</v>
      </c>
      <c r="AJ7" s="356" t="s">
        <v>66</v>
      </c>
      <c r="AK7" s="357"/>
      <c r="AL7" s="357"/>
      <c r="AM7" s="309"/>
      <c r="AN7" s="282" t="s">
        <v>67</v>
      </c>
      <c r="AO7" s="273" t="s">
        <v>68</v>
      </c>
      <c r="AP7" s="273" t="s">
        <v>69</v>
      </c>
      <c r="AQ7" s="273" t="s">
        <v>70</v>
      </c>
      <c r="AR7" s="273" t="s">
        <v>71</v>
      </c>
      <c r="AS7" s="273" t="s">
        <v>72</v>
      </c>
      <c r="AT7" s="273" t="s">
        <v>73</v>
      </c>
      <c r="AU7" s="273" t="s">
        <v>305</v>
      </c>
      <c r="AV7" s="273" t="s">
        <v>306</v>
      </c>
      <c r="AW7" s="273" t="s">
        <v>74</v>
      </c>
      <c r="AX7" s="273" t="s">
        <v>75</v>
      </c>
      <c r="AY7" s="273" t="s">
        <v>76</v>
      </c>
      <c r="AZ7" s="273" t="s">
        <v>77</v>
      </c>
      <c r="BA7" s="312" t="s">
        <v>78</v>
      </c>
      <c r="BB7" s="309"/>
      <c r="BC7" s="299" t="s">
        <v>79</v>
      </c>
      <c r="BD7" s="285" t="s">
        <v>80</v>
      </c>
      <c r="BE7" s="285" t="s">
        <v>81</v>
      </c>
      <c r="BF7" s="285" t="s">
        <v>82</v>
      </c>
      <c r="BG7" s="285" t="s">
        <v>83</v>
      </c>
      <c r="BH7" s="285" t="s">
        <v>84</v>
      </c>
      <c r="BI7" s="285" t="s">
        <v>85</v>
      </c>
      <c r="BJ7" s="279" t="s">
        <v>86</v>
      </c>
      <c r="BK7" s="279" t="s">
        <v>310</v>
      </c>
      <c r="BL7" s="279" t="s">
        <v>311</v>
      </c>
      <c r="BM7" s="279" t="s">
        <v>312</v>
      </c>
      <c r="BN7" s="352"/>
      <c r="BO7" s="287"/>
      <c r="BP7" s="290"/>
    </row>
    <row r="8" spans="1:68" ht="15.75" customHeight="1">
      <c r="A8" s="274"/>
      <c r="B8" s="274"/>
      <c r="C8" s="280"/>
      <c r="D8" s="283"/>
      <c r="E8" s="274"/>
      <c r="F8" s="274"/>
      <c r="G8" s="274"/>
      <c r="H8" s="274"/>
      <c r="I8" s="274"/>
      <c r="J8" s="274"/>
      <c r="K8" s="274"/>
      <c r="L8" s="313"/>
      <c r="M8" s="333"/>
      <c r="N8" s="283"/>
      <c r="O8" s="274"/>
      <c r="P8" s="274"/>
      <c r="Q8" s="274"/>
      <c r="R8" s="274"/>
      <c r="S8" s="313"/>
      <c r="T8" s="309"/>
      <c r="U8" s="319" t="s">
        <v>87</v>
      </c>
      <c r="V8" s="276" t="s">
        <v>88</v>
      </c>
      <c r="W8" s="276" t="s">
        <v>89</v>
      </c>
      <c r="X8" s="347" t="s">
        <v>90</v>
      </c>
      <c r="Y8" s="278"/>
      <c r="Z8" s="296"/>
      <c r="AA8" s="276" t="s">
        <v>91</v>
      </c>
      <c r="AB8" s="276" t="s">
        <v>92</v>
      </c>
      <c r="AC8" s="348" t="s">
        <v>301</v>
      </c>
      <c r="AD8" s="304" t="s">
        <v>302</v>
      </c>
      <c r="AE8" s="306" t="s">
        <v>303</v>
      </c>
      <c r="AF8" s="276" t="s">
        <v>87</v>
      </c>
      <c r="AG8" s="276" t="s">
        <v>88</v>
      </c>
      <c r="AH8" s="276" t="s">
        <v>89</v>
      </c>
      <c r="AI8" s="317"/>
      <c r="AJ8" s="276" t="s">
        <v>87</v>
      </c>
      <c r="AK8" s="276" t="s">
        <v>88</v>
      </c>
      <c r="AL8" s="276" t="s">
        <v>89</v>
      </c>
      <c r="AM8" s="309"/>
      <c r="AN8" s="283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313"/>
      <c r="BB8" s="309"/>
      <c r="BC8" s="283"/>
      <c r="BD8" s="274"/>
      <c r="BE8" s="274"/>
      <c r="BF8" s="274"/>
      <c r="BG8" s="274"/>
      <c r="BH8" s="274"/>
      <c r="BI8" s="274"/>
      <c r="BJ8" s="280"/>
      <c r="BK8" s="280"/>
      <c r="BL8" s="280"/>
      <c r="BM8" s="280"/>
      <c r="BN8" s="352"/>
      <c r="BO8" s="287"/>
      <c r="BP8" s="290"/>
    </row>
    <row r="9" spans="1:68" ht="15.75" customHeight="1">
      <c r="A9" s="275"/>
      <c r="B9" s="275"/>
      <c r="C9" s="281"/>
      <c r="D9" s="284"/>
      <c r="E9" s="275"/>
      <c r="F9" s="275"/>
      <c r="G9" s="275"/>
      <c r="H9" s="275"/>
      <c r="I9" s="275"/>
      <c r="J9" s="275"/>
      <c r="K9" s="275"/>
      <c r="L9" s="314"/>
      <c r="M9" s="334"/>
      <c r="N9" s="284"/>
      <c r="O9" s="275"/>
      <c r="P9" s="275"/>
      <c r="Q9" s="275"/>
      <c r="R9" s="275"/>
      <c r="S9" s="314"/>
      <c r="T9" s="310"/>
      <c r="U9" s="284"/>
      <c r="V9" s="275"/>
      <c r="W9" s="275"/>
      <c r="X9" s="130">
        <v>4.0999999999999996</v>
      </c>
      <c r="Y9" s="130">
        <v>4.2</v>
      </c>
      <c r="Z9" s="130">
        <v>4.3</v>
      </c>
      <c r="AA9" s="275"/>
      <c r="AB9" s="275"/>
      <c r="AC9" s="305"/>
      <c r="AD9" s="305"/>
      <c r="AE9" s="307"/>
      <c r="AF9" s="275"/>
      <c r="AG9" s="275"/>
      <c r="AH9" s="275"/>
      <c r="AI9" s="318"/>
      <c r="AJ9" s="275"/>
      <c r="AK9" s="275"/>
      <c r="AL9" s="275"/>
      <c r="AM9" s="310"/>
      <c r="AN9" s="284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314"/>
      <c r="BB9" s="310"/>
      <c r="BC9" s="284"/>
      <c r="BD9" s="275"/>
      <c r="BE9" s="275"/>
      <c r="BF9" s="275"/>
      <c r="BG9" s="275"/>
      <c r="BH9" s="275"/>
      <c r="BI9" s="275"/>
      <c r="BJ9" s="281"/>
      <c r="BK9" s="281"/>
      <c r="BL9" s="281"/>
      <c r="BM9" s="281"/>
      <c r="BN9" s="353"/>
      <c r="BO9" s="288"/>
      <c r="BP9" s="291"/>
    </row>
    <row r="10" spans="1:68" ht="15.75" customHeight="1">
      <c r="A10" s="131">
        <v>1</v>
      </c>
      <c r="B10" s="132">
        <f>IF(นักเรียน!B6="","",นักเรียน!B6)</f>
        <v>18744</v>
      </c>
      <c r="C10" s="133" t="str">
        <f>IF(นักเรียน!C6="","",นักเรียน!C6)</f>
        <v>เด็กชายครรชิตพล ภูลิ้นลาย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18746</v>
      </c>
      <c r="C11" s="133" t="str">
        <f>IF(นักเรียน!C7="","",นักเรียน!C7)</f>
        <v>เด็กชายณัฐพล ขันทบรูณ์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18747</v>
      </c>
      <c r="C12" s="133" t="str">
        <f>IF(นักเรียน!C8="","",นักเรียน!C8)</f>
        <v>เด็กชายณัฐพล วงศ์งาม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18748</v>
      </c>
      <c r="C13" s="133" t="str">
        <f>IF(นักเรียน!C9="","",นักเรียน!C9)</f>
        <v>เด็กชายดนุเชษฐ์  จาดโห้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18749</v>
      </c>
      <c r="C14" s="133" t="str">
        <f>IF(นักเรียน!C10="","",นักเรียน!C10)</f>
        <v>เด็กชายธนันชัย  ภูบุญอบ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18750</v>
      </c>
      <c r="C15" s="133" t="str">
        <f>IF(นักเรียน!C11="","",นักเรียน!C11)</f>
        <v xml:space="preserve">เด็กชายธราเทพ   ขัณฑจำนงค์  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18752</v>
      </c>
      <c r="C16" s="133" t="str">
        <f>IF(นักเรียน!C12="","",นักเรียน!C12)</f>
        <v>เด็กชายธีรเดช  วงศ์ศรี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18753</v>
      </c>
      <c r="C17" s="133" t="str">
        <f>IF(นักเรียน!C13="","",นักเรียน!C13)</f>
        <v>เด็กชายธีรวุฒิ กมลเลิศ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18758</v>
      </c>
      <c r="C18" s="133" t="str">
        <f>IF(นักเรียน!C14="","",นักเรียน!C14)</f>
        <v>เด็กชายภานุวัฒน์  กลางสวัสดิ์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18759</v>
      </c>
      <c r="C19" s="133" t="str">
        <f>IF(นักเรียน!C15="","",นักเรียน!C15)</f>
        <v>เด็กชายภูมิดล  ฆารกุล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18760</v>
      </c>
      <c r="C20" s="133" t="str">
        <f>IF(นักเรียน!C16="","",นักเรียน!C16)</f>
        <v>เด็กชายวรโชติ เสนากิจ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18761</v>
      </c>
      <c r="C21" s="133" t="str">
        <f>IF(นักเรียน!C17="","",นักเรียน!C17)</f>
        <v>เด็กชายวัชระ  นันวิชัย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18762</v>
      </c>
      <c r="C22" s="133" t="str">
        <f>IF(นักเรียน!C18="","",นักเรียน!C18)</f>
        <v>เด็กชายอนุพงษ์  สุทธิทักษ์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18763</v>
      </c>
      <c r="C23" s="133" t="str">
        <f>IF(นักเรียน!C19="","",นักเรียน!C19)</f>
        <v>เด็กชายอภิชาติ ภารสุวรรณ์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18764</v>
      </c>
      <c r="C24" s="133" t="str">
        <f>IF(นักเรียน!C20="","",นักเรียน!C20)</f>
        <v>เด็กชายอรรถชัย สนองบุญ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18765</v>
      </c>
      <c r="C25" s="133" t="str">
        <f>IF(นักเรียน!C21="","",นักเรียน!C21)</f>
        <v>เด็กชายอารยะ ไสยโอฬาร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18766</v>
      </c>
      <c r="C26" s="133" t="str">
        <f>IF(นักเรียน!C22="","",นักเรียน!C22)</f>
        <v>เด็กชายอำพล ทรวงโพธิ์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18767</v>
      </c>
      <c r="C27" s="133" t="str">
        <f>IF(นักเรียน!C23="","",นักเรียน!C23)</f>
        <v>เด็กหญิงกมลสิริ  วงษ์พิเดช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18768</v>
      </c>
      <c r="C28" s="133" t="str">
        <f>IF(นักเรียน!C24="","",นักเรียน!C24)</f>
        <v>เด็กหญิงกัลยาณี  วิทูลศิลป์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18769</v>
      </c>
      <c r="C29" s="133" t="str">
        <f>IF(นักเรียน!C25="","",นักเรียน!C25)</f>
        <v>เด็กหญิงธันยพร  อุราแก้ว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18770</v>
      </c>
      <c r="C30" s="133" t="str">
        <f>IF(นักเรียน!C26="","",นักเรียน!C26)</f>
        <v>เด็กหญิงปณิดา  ถิยัง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18772</v>
      </c>
      <c r="C31" s="133" t="str">
        <f>IF(นักเรียน!C27="","",นักเรียน!C27)</f>
        <v>เด็กหญิงปิยธิดา  ไร่สงวน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18773</v>
      </c>
      <c r="C32" s="133" t="str">
        <f>IF(นักเรียน!C28="","",นักเรียน!C28)</f>
        <v>เด็กหญิงปิยะดา วรกต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18774</v>
      </c>
      <c r="C33" s="133" t="str">
        <f>IF(นักเรียน!C29="","",นักเรียน!C29)</f>
        <v>เด็กหญิงไปรยา  แก้วพิลา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ref="M33:M38" si="7">MODE(D33:L33)</f>
        <v>#N/A</v>
      </c>
      <c r="N33" s="134"/>
      <c r="O33" s="135"/>
      <c r="P33" s="135"/>
      <c r="Q33" s="135"/>
      <c r="R33" s="135"/>
      <c r="S33" s="136"/>
      <c r="T33" s="137" t="e">
        <f t="shared" ref="T33:T38" si="8">MODE(M33:S33)</f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ref="AM33:AM38" si="9">MODE(U33:AL33)</f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ref="BB33:BB38" si="10">MODE(AN33:BA33)</f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ref="BN33:BN38" si="11">MODE(BC33:BM33)</f>
        <v>#N/A</v>
      </c>
      <c r="BO33" s="246" t="e">
        <f t="shared" ref="BO33:BO38" si="12">MODE(M33,T33,AM33,BB33,BN33)</f>
        <v>#N/A</v>
      </c>
      <c r="BP33" s="245" t="e">
        <f t="shared" ref="BP33:BP38" si="13">IF(BO33="","",IF(BO33=3,"ดีเยี่ยม",IF(BO33=2,"ดี",IF(BO33=1,"พอใช้","ปรับปรุง"))))</f>
        <v>#N/A</v>
      </c>
    </row>
    <row r="34" spans="1:68" ht="15.75" customHeight="1">
      <c r="A34" s="131">
        <v>25</v>
      </c>
      <c r="B34" s="132">
        <f>IF(นักเรียน!B30="","",นักเรียน!B30)</f>
        <v>18776</v>
      </c>
      <c r="C34" s="133" t="str">
        <f>IF(นักเรียน!C30="","",นักเรียน!C30)</f>
        <v>เด็กหญิงแพรวา  รอดสันเทียะ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ref="M34:M37" si="14">MODE(D34:L34)</f>
        <v>#N/A</v>
      </c>
      <c r="N34" s="134"/>
      <c r="O34" s="135"/>
      <c r="P34" s="135"/>
      <c r="Q34" s="135"/>
      <c r="R34" s="135"/>
      <c r="S34" s="136"/>
      <c r="T34" s="137" t="e">
        <f t="shared" ref="T34:T37" si="15">MODE(M34:S34)</f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ref="AM34:AM37" si="16">MODE(U34:AL34)</f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ref="BB34:BB37" si="17">MODE(AN34:BA34)</f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ref="BN34:BN37" si="18">MODE(BC34:BM34)</f>
        <v>#N/A</v>
      </c>
      <c r="BO34" s="246" t="e">
        <f t="shared" ref="BO34:BO37" si="19">MODE(M34,T34,AM34,BB34,BN34)</f>
        <v>#N/A</v>
      </c>
      <c r="BP34" s="245" t="e">
        <f t="shared" ref="BP34:BP37" si="20">IF(BO34="","",IF(BO34=3,"ดีเยี่ยม",IF(BO34=2,"ดี",IF(BO34=1,"พอใช้","ปรับปรุง"))))</f>
        <v>#N/A</v>
      </c>
    </row>
    <row r="35" spans="1:68" ht="15.75" customHeight="1">
      <c r="A35" s="131">
        <v>26</v>
      </c>
      <c r="B35" s="132">
        <f>IF(นักเรียน!B31="","",นักเรียน!B31)</f>
        <v>18947</v>
      </c>
      <c r="C35" s="133" t="str">
        <f>IF(นักเรียน!C31="","",นักเรียน!C31)</f>
        <v>เด็กหญิงสุชาดา  พานิสุด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14"/>
        <v>#N/A</v>
      </c>
      <c r="N35" s="134"/>
      <c r="O35" s="135"/>
      <c r="P35" s="135"/>
      <c r="Q35" s="135"/>
      <c r="R35" s="135"/>
      <c r="S35" s="136"/>
      <c r="T35" s="137" t="e">
        <f t="shared" si="15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16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17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18"/>
        <v>#N/A</v>
      </c>
      <c r="BO35" s="246" t="e">
        <f t="shared" si="19"/>
        <v>#N/A</v>
      </c>
      <c r="BP35" s="245" t="e">
        <f t="shared" si="2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18983</v>
      </c>
      <c r="C36" s="133" t="str">
        <f>IF(นักเรียน!C32="","",นักเรียน!C32)</f>
        <v>เด็กหญิงพรสุดา  พละสินธุ์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14"/>
        <v>#N/A</v>
      </c>
      <c r="N36" s="134"/>
      <c r="O36" s="135"/>
      <c r="P36" s="135"/>
      <c r="Q36" s="135"/>
      <c r="R36" s="135"/>
      <c r="S36" s="136"/>
      <c r="T36" s="137" t="e">
        <f t="shared" si="15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16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7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18"/>
        <v>#N/A</v>
      </c>
      <c r="BO36" s="246" t="e">
        <f t="shared" si="19"/>
        <v>#N/A</v>
      </c>
      <c r="BP36" s="245" t="e">
        <f t="shared" si="2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19453</v>
      </c>
      <c r="C37" s="133" t="str">
        <f>IF(นักเรียน!C33="","",นักเรียน!C33)</f>
        <v>เด็กชายพัทรพล ศรีหามาตย์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14"/>
        <v>#N/A</v>
      </c>
      <c r="N37" s="134"/>
      <c r="O37" s="135"/>
      <c r="P37" s="135"/>
      <c r="Q37" s="135"/>
      <c r="R37" s="135"/>
      <c r="S37" s="136"/>
      <c r="T37" s="137" t="e">
        <f t="shared" si="15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16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17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18"/>
        <v>#N/A</v>
      </c>
      <c r="BO37" s="246" t="e">
        <f t="shared" si="19"/>
        <v>#N/A</v>
      </c>
      <c r="BP37" s="245" t="e">
        <f t="shared" si="2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19513</v>
      </c>
      <c r="C38" s="133" t="str">
        <f>IF(นักเรียน!C34="","",นักเรียน!C34)</f>
        <v>เด็กชายพิพัฒพงษ์  ไร่ประชา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ref="M38:M42" si="21">MODE(D38:L38)</f>
        <v>#N/A</v>
      </c>
      <c r="N38" s="134"/>
      <c r="O38" s="135"/>
      <c r="P38" s="135"/>
      <c r="Q38" s="135"/>
      <c r="R38" s="135"/>
      <c r="S38" s="136"/>
      <c r="T38" s="137" t="e">
        <f t="shared" ref="T38:T42" si="22">MODE(M38:S38)</f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ref="AM38:AM42" si="23">MODE(U38:AL38)</f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ref="BB38:BB42" si="24">MODE(AN38:BA38)</f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ref="BN38:BN42" si="25">MODE(BC38:BM38)</f>
        <v>#N/A</v>
      </c>
      <c r="BO38" s="246" t="e">
        <f t="shared" ref="BO38:BO42" si="26">MODE(M38,T38,AM38,BB38,BN38)</f>
        <v>#N/A</v>
      </c>
      <c r="BP38" s="245" t="e">
        <f t="shared" ref="BP38:BP42" si="27">IF(BO38="","",IF(BO38=3,"ดีเยี่ยม",IF(BO38=2,"ดี",IF(BO38=1,"พอใช้","ปรับปรุง"))))</f>
        <v>#N/A</v>
      </c>
    </row>
    <row r="39" spans="1:68" ht="15.75" customHeight="1">
      <c r="A39" s="131">
        <v>30</v>
      </c>
      <c r="B39" s="132">
        <f>IF(นักเรียน!B35="","",นักเรียน!B35)</f>
        <v>19973</v>
      </c>
      <c r="C39" s="133" t="str">
        <f>IF(นักเรียน!C35="","",นักเรียน!C35)</f>
        <v>เด็กชายธีระพงษ์  คำอาษา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21"/>
        <v>#N/A</v>
      </c>
      <c r="N39" s="134"/>
      <c r="O39" s="135"/>
      <c r="P39" s="135"/>
      <c r="Q39" s="135"/>
      <c r="R39" s="135"/>
      <c r="S39" s="136"/>
      <c r="T39" s="137" t="e">
        <f t="shared" si="22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3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24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25"/>
        <v>#N/A</v>
      </c>
      <c r="BO39" s="246" t="e">
        <f t="shared" si="26"/>
        <v>#N/A</v>
      </c>
      <c r="BP39" s="245" t="e">
        <f t="shared" si="27"/>
        <v>#N/A</v>
      </c>
    </row>
    <row r="40" spans="1:68" ht="15.75" customHeight="1">
      <c r="A40" s="131">
        <v>31</v>
      </c>
      <c r="B40" s="132">
        <f>IF(นักเรียน!B36="","",นักเรียน!B36)</f>
        <v>20003</v>
      </c>
      <c r="C40" s="133" t="str">
        <f>IF(นักเรียน!C36="","",นักเรียน!C36)</f>
        <v>เด็กหญิงอภิญญา อังคะแสน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21"/>
        <v>#N/A</v>
      </c>
      <c r="N40" s="134"/>
      <c r="O40" s="135"/>
      <c r="P40" s="135"/>
      <c r="Q40" s="135"/>
      <c r="R40" s="135"/>
      <c r="S40" s="136"/>
      <c r="T40" s="137" t="e">
        <f t="shared" si="22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3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24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25"/>
        <v>#N/A</v>
      </c>
      <c r="BO40" s="246" t="e">
        <f t="shared" si="26"/>
        <v>#N/A</v>
      </c>
      <c r="BP40" s="245" t="e">
        <f t="shared" si="27"/>
        <v>#N/A</v>
      </c>
    </row>
    <row r="41" spans="1:68" ht="15.75" customHeight="1">
      <c r="A41" s="131"/>
      <c r="B41" s="132"/>
      <c r="C41" s="133"/>
      <c r="D41" s="134"/>
      <c r="E41" s="135"/>
      <c r="F41" s="135"/>
      <c r="G41" s="135"/>
      <c r="H41" s="135"/>
      <c r="I41" s="135"/>
      <c r="J41" s="135"/>
      <c r="K41" s="135"/>
      <c r="L41" s="136"/>
      <c r="M41" s="239"/>
      <c r="N41" s="134"/>
      <c r="O41" s="135"/>
      <c r="P41" s="135"/>
      <c r="Q41" s="135"/>
      <c r="R41" s="135"/>
      <c r="S41" s="136"/>
      <c r="T41" s="137"/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/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/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/>
      <c r="BO41" s="246"/>
      <c r="BP41" s="245"/>
    </row>
    <row r="42" spans="1:68" ht="15.75" customHeight="1">
      <c r="A42" s="131"/>
      <c r="B42" s="132"/>
      <c r="C42" s="133"/>
      <c r="D42" s="134"/>
      <c r="E42" s="135"/>
      <c r="F42" s="135"/>
      <c r="G42" s="135"/>
      <c r="H42" s="135"/>
      <c r="I42" s="135"/>
      <c r="J42" s="135"/>
      <c r="K42" s="135"/>
      <c r="L42" s="136"/>
      <c r="M42" s="239"/>
      <c r="N42" s="134"/>
      <c r="O42" s="135"/>
      <c r="P42" s="135"/>
      <c r="Q42" s="135"/>
      <c r="R42" s="135"/>
      <c r="S42" s="136"/>
      <c r="T42" s="137"/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/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/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/>
      <c r="BO42" s="246"/>
      <c r="BP42" s="245"/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/>
      <c r="BO43" s="246"/>
      <c r="BP43" s="245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/>
      <c r="BO44" s="246"/>
      <c r="BP44" s="245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/>
      <c r="BO45" s="246"/>
      <c r="BP45" s="245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/>
      <c r="BO46" s="246"/>
      <c r="BP46" s="245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/>
      <c r="BO47" s="246"/>
      <c r="BP47" s="245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/>
      <c r="BO48" s="246"/>
      <c r="BP48" s="245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/>
      <c r="BO49" s="246"/>
      <c r="BP49" s="245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2"/>
      <c r="BO50" s="246"/>
      <c r="BP50" s="245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5" workbookViewId="0">
      <selection activeCell="E37" sqref="E37:K39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53"/>
      <c r="D1" s="253"/>
      <c r="E1" s="253"/>
      <c r="F1" s="253"/>
      <c r="G1" s="253"/>
      <c r="H1" s="253"/>
      <c r="I1" s="253"/>
      <c r="J1" s="253"/>
      <c r="K1" s="253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3/6 ปีการศึกษา 2566</v>
      </c>
      <c r="E2" s="253"/>
      <c r="F2" s="253"/>
      <c r="G2" s="253"/>
      <c r="H2" s="253"/>
      <c r="I2" s="253"/>
      <c r="J2" s="253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18744</v>
      </c>
      <c r="D6" s="189" t="str">
        <f>IF(กรอกคะแนนประเมิน!C10="","",กรอกคะแนนประเมิน!C10)</f>
        <v>เด็กชายครรชิตพล ภูลิ้นลาย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28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18746</v>
      </c>
      <c r="D7" s="189" t="str">
        <f>IF(กรอกคะแนนประเมิน!C11="","",กรอกคะแนนประเมิน!C11)</f>
        <v>เด็กชายณัฐพล ขันทบรูณ์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28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18747</v>
      </c>
      <c r="D8" s="189" t="str">
        <f>IF(กรอกคะแนนประเมิน!C12="","",กรอกคะแนนประเมิน!C12)</f>
        <v>เด็กชายณัฐพล วงศ์งาม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18748</v>
      </c>
      <c r="D9" s="189" t="str">
        <f>IF(กรอกคะแนนประเมิน!C13="","",กรอกคะแนนประเมิน!C13)</f>
        <v>เด็กชายดนุเชษฐ์  จาดโห้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18749</v>
      </c>
      <c r="D10" s="189" t="str">
        <f>IF(กรอกคะแนนประเมิน!C14="","",กรอกคะแนนประเมิน!C14)</f>
        <v>เด็กชายธนันชัย  ภูบุญอบ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18750</v>
      </c>
      <c r="D11" s="189" t="str">
        <f>IF(กรอกคะแนนประเมิน!C15="","",กรอกคะแนนประเมิน!C15)</f>
        <v xml:space="preserve">เด็กชายธราเทพ   ขัณฑจำนงค์  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18752</v>
      </c>
      <c r="D12" s="189" t="str">
        <f>IF(กรอกคะแนนประเมิน!C16="","",กรอกคะแนนประเมิน!C16)</f>
        <v>เด็กชายธีรเดช  วงศ์ศรี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18753</v>
      </c>
      <c r="D13" s="189" t="str">
        <f>IF(กรอกคะแนนประเมิน!C17="","",กรอกคะแนนประเมิน!C17)</f>
        <v>เด็กชายธีรวุฒิ กมลเลิศ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18758</v>
      </c>
      <c r="D14" s="189" t="str">
        <f>IF(กรอกคะแนนประเมิน!C18="","",กรอกคะแนนประเมิน!C18)</f>
        <v>เด็กชายภานุวัฒน์  กลางสวัสดิ์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18759</v>
      </c>
      <c r="D15" s="189" t="str">
        <f>IF(กรอกคะแนนประเมิน!C19="","",กรอกคะแนนประเมิน!C19)</f>
        <v>เด็กชายภูมิดล  ฆารกุล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18760</v>
      </c>
      <c r="D16" s="189" t="str">
        <f>IF(กรอกคะแนนประเมิน!C20="","",กรอกคะแนนประเมิน!C20)</f>
        <v>เด็กชายวรโชติ เสนากิจ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18761</v>
      </c>
      <c r="D17" s="189" t="str">
        <f>IF(กรอกคะแนนประเมิน!C21="","",กรอกคะแนนประเมิน!C21)</f>
        <v>เด็กชายวัชระ  นันวิชัย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18762</v>
      </c>
      <c r="D18" s="189" t="str">
        <f>IF(กรอกคะแนนประเมิน!C22="","",กรอกคะแนนประเมิน!C22)</f>
        <v>เด็กชายอนุพงษ์  สุทธิทักษ์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18763</v>
      </c>
      <c r="D19" s="189" t="str">
        <f>IF(กรอกคะแนนประเมิน!C23="","",กรอกคะแนนประเมิน!C23)</f>
        <v>เด็กชายอภิชาติ ภารสุวรรณ์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18764</v>
      </c>
      <c r="D20" s="189" t="str">
        <f>IF(กรอกคะแนนประเมิน!C24="","",กรอกคะแนนประเมิน!C24)</f>
        <v>เด็กชายอรรถชัย สนองบุญ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18765</v>
      </c>
      <c r="D21" s="189" t="str">
        <f>IF(กรอกคะแนนประเมิน!C25="","",กรอกคะแนนประเมิน!C25)</f>
        <v>เด็กชายอารยะ ไสยโอฬาร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18766</v>
      </c>
      <c r="D22" s="189" t="str">
        <f>IF(กรอกคะแนนประเมิน!C26="","",กรอกคะแนนประเมิน!C26)</f>
        <v>เด็กชายอำพล ทรวงโพธิ์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18767</v>
      </c>
      <c r="D23" s="189" t="str">
        <f>IF(กรอกคะแนนประเมิน!C27="","",กรอกคะแนนประเมิน!C27)</f>
        <v>เด็กหญิงกมลสิริ  วงษ์พิเดช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18768</v>
      </c>
      <c r="D24" s="189" t="str">
        <f>IF(กรอกคะแนนประเมิน!C28="","",กรอกคะแนนประเมิน!C28)</f>
        <v>เด็กหญิงกัลยาณี  วิทูลศิลป์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18769</v>
      </c>
      <c r="D25" s="189" t="str">
        <f>IF(กรอกคะแนนประเมิน!C29="","",กรอกคะแนนประเมิน!C29)</f>
        <v>เด็กหญิงธันยพร  อุราแก้ว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18770</v>
      </c>
      <c r="D26" s="189" t="str">
        <f>IF(กรอกคะแนนประเมิน!C30="","",กรอกคะแนนประเมิน!C30)</f>
        <v>เด็กหญิงปณิดา  ถิยัง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18772</v>
      </c>
      <c r="D27" s="189" t="str">
        <f>IF(กรอกคะแนนประเมิน!C31="","",กรอกคะแนนประเมิน!C31)</f>
        <v>เด็กหญิงปิยธิดา  ไร่สงวน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18773</v>
      </c>
      <c r="D28" s="189" t="str">
        <f>IF(กรอกคะแนนประเมิน!C32="","",กรอกคะแนนประเมิน!C32)</f>
        <v>เด็กหญิงปิยะดา วรกต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18774</v>
      </c>
      <c r="D29" s="189" t="str">
        <f>IF(กรอกคะแนนประเมิน!C33="","",กรอกคะแนนประเมิน!C33)</f>
        <v>เด็กหญิงไปรยา  แก้วพิลา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ref="J29:J34" si="2">MODE(E29:I29)</f>
        <v>#N/A</v>
      </c>
      <c r="K29" s="139" t="e">
        <f t="shared" ref="K29:K34" si="3">IF(J29="","",IF(J29=3,"ดีเยี่ยม",IF(J29=2,"ดี",IF(J29=1,"พอใช้","ปรับปรุง"))))</f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18776</v>
      </c>
      <c r="D30" s="189" t="str">
        <f>IF(กรอกคะแนนประเมิน!C34="","",กรอกคะแนนประเมิน!C34)</f>
        <v>เด็กหญิงแพรวา  รอดสันเทียะ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ref="J30:J33" si="4">MODE(E30:I30)</f>
        <v>#N/A</v>
      </c>
      <c r="K30" s="139" t="e">
        <f t="shared" ref="K30:K33" si="5">IF(J30="","",IF(J30=3,"ดีเยี่ยม",IF(J30=2,"ดี",IF(J30=1,"พอใช้","ปรับปรุง"))))</f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18947</v>
      </c>
      <c r="D31" s="189" t="str">
        <f>IF(กรอกคะแนนประเมิน!C35="","",กรอกคะแนนประเมิน!C35)</f>
        <v>เด็กหญิงสุชาดา  พานิสุด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4"/>
        <v>#N/A</v>
      </c>
      <c r="K31" s="139" t="e">
        <f t="shared" si="5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18983</v>
      </c>
      <c r="D32" s="189" t="str">
        <f>IF(กรอกคะแนนประเมิน!C36="","",กรอกคะแนนประเมิน!C36)</f>
        <v>เด็กหญิงพรสุดา  พละสินธุ์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4"/>
        <v>#N/A</v>
      </c>
      <c r="K32" s="139" t="e">
        <f t="shared" si="5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19453</v>
      </c>
      <c r="D33" s="189" t="str">
        <f>IF(กรอกคะแนนประเมิน!C37="","",กรอกคะแนนประเมิน!C37)</f>
        <v>เด็กชายพัทรพล ศรีหามาตย์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4"/>
        <v>#N/A</v>
      </c>
      <c r="K33" s="139" t="e">
        <f t="shared" si="5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19513</v>
      </c>
      <c r="D34" s="189" t="str">
        <f>IF(กรอกคะแนนประเมิน!C38="","",กรอกคะแนนประเมิน!C38)</f>
        <v>เด็กชายพิพัฒพงษ์  ไร่ประชา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ref="J34:J38" si="6">MODE(E34:I34)</f>
        <v>#N/A</v>
      </c>
      <c r="K34" s="139" t="e">
        <f t="shared" ref="K34:K38" si="7">IF(J34="","",IF(J34=3,"ดีเยี่ยม",IF(J34=2,"ดี",IF(J34=1,"พอใช้","ปรับปรุง"))))</f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19973</v>
      </c>
      <c r="D35" s="189" t="str">
        <f>IF(กรอกคะแนนประเมิน!C39="","",กรอกคะแนนประเมิน!C39)</f>
        <v>เด็กชายธีระพงษ์  คำอาษา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6"/>
        <v>#N/A</v>
      </c>
      <c r="K35" s="139" t="e">
        <f t="shared" si="7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20003</v>
      </c>
      <c r="D36" s="189" t="str">
        <f>IF(กรอกคะแนนประเมิน!C40="","",กรอกคะแนนประเมิน!C40)</f>
        <v>เด็กหญิงอภิญญา อังคะแสน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6"/>
        <v>#N/A</v>
      </c>
      <c r="K36" s="139" t="e">
        <f t="shared" si="7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/>
      </c>
      <c r="D37" s="189" t="str">
        <f>IF(กรอกคะแนนประเมิน!C41="","",กรอกคะแนนประเมิน!C41)</f>
        <v/>
      </c>
      <c r="E37" s="190"/>
      <c r="F37" s="190"/>
      <c r="G37" s="190"/>
      <c r="H37" s="190"/>
      <c r="I37" s="190"/>
      <c r="J37" s="191"/>
      <c r="K37" s="139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/>
      </c>
      <c r="D38" s="189" t="str">
        <f>IF(กรอกคะแนนประเมิน!C42="","",กรอกคะแนนประเมิน!C42)</f>
        <v/>
      </c>
      <c r="E38" s="190"/>
      <c r="F38" s="190"/>
      <c r="G38" s="190"/>
      <c r="H38" s="190"/>
      <c r="I38" s="190"/>
      <c r="J38" s="191"/>
      <c r="K38" s="139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(นางสุกัลยา  บุญเลิศ)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3/6 ปีการศึกษา 2566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9" t="s">
        <v>2</v>
      </c>
      <c r="B4" s="402" t="str">
        <f>สรุปผลสมรรถนะ!C4</f>
        <v>เลขประจำตัวนักเรียน</v>
      </c>
      <c r="C4" s="420" t="s">
        <v>31</v>
      </c>
      <c r="D4" s="426" t="s">
        <v>33</v>
      </c>
      <c r="E4" s="398"/>
      <c r="F4" s="398"/>
      <c r="G4" s="398"/>
      <c r="H4" s="398"/>
      <c r="I4" s="398"/>
      <c r="J4" s="398"/>
      <c r="K4" s="398"/>
      <c r="L4" s="399"/>
      <c r="M4" s="429" t="s">
        <v>34</v>
      </c>
      <c r="N4" s="398"/>
      <c r="O4" s="398"/>
      <c r="P4" s="398"/>
      <c r="Q4" s="398"/>
      <c r="R4" s="399"/>
      <c r="S4" s="424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397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00" t="s">
        <v>37</v>
      </c>
      <c r="AT4" s="398"/>
      <c r="AU4" s="398"/>
      <c r="AV4" s="398"/>
      <c r="AW4" s="398"/>
      <c r="AX4" s="398"/>
      <c r="AY4" s="398"/>
      <c r="AZ4" s="398"/>
      <c r="BA4" s="401" t="s">
        <v>93</v>
      </c>
      <c r="BB4" s="402" t="s">
        <v>19</v>
      </c>
      <c r="BC4" s="402" t="s">
        <v>39</v>
      </c>
      <c r="BD4" s="402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3"/>
      <c r="B5" s="383"/>
      <c r="C5" s="414"/>
      <c r="D5" s="434" t="s">
        <v>40</v>
      </c>
      <c r="E5" s="387"/>
      <c r="F5" s="387"/>
      <c r="G5" s="388"/>
      <c r="H5" s="435" t="s">
        <v>41</v>
      </c>
      <c r="I5" s="388"/>
      <c r="J5" s="436" t="s">
        <v>42</v>
      </c>
      <c r="K5" s="388"/>
      <c r="L5" s="5" t="s">
        <v>43</v>
      </c>
      <c r="M5" s="437" t="s">
        <v>40</v>
      </c>
      <c r="N5" s="387"/>
      <c r="O5" s="388"/>
      <c r="P5" s="430" t="s">
        <v>41</v>
      </c>
      <c r="Q5" s="387"/>
      <c r="R5" s="405"/>
      <c r="S5" s="438" t="s">
        <v>40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8"/>
      <c r="AF5" s="6" t="s">
        <v>41</v>
      </c>
      <c r="AG5" s="7" t="s">
        <v>40</v>
      </c>
      <c r="AH5" s="431" t="s">
        <v>41</v>
      </c>
      <c r="AI5" s="387"/>
      <c r="AJ5" s="388"/>
      <c r="AK5" s="431" t="s">
        <v>42</v>
      </c>
      <c r="AL5" s="387"/>
      <c r="AM5" s="388"/>
      <c r="AN5" s="8" t="s">
        <v>43</v>
      </c>
      <c r="AO5" s="432" t="s">
        <v>44</v>
      </c>
      <c r="AP5" s="388"/>
      <c r="AQ5" s="432" t="s">
        <v>45</v>
      </c>
      <c r="AR5" s="405"/>
      <c r="AS5" s="433" t="s">
        <v>40</v>
      </c>
      <c r="AT5" s="387"/>
      <c r="AU5" s="387"/>
      <c r="AV5" s="388"/>
      <c r="AW5" s="403" t="s">
        <v>41</v>
      </c>
      <c r="AX5" s="387"/>
      <c r="AY5" s="387"/>
      <c r="AZ5" s="387"/>
      <c r="BA5" s="380"/>
      <c r="BB5" s="383"/>
      <c r="BC5" s="383"/>
      <c r="BD5" s="383"/>
      <c r="BE5" s="18"/>
      <c r="BF5" s="18"/>
      <c r="BG5" s="18"/>
      <c r="BH5" s="18"/>
      <c r="BI5" s="18"/>
      <c r="BJ5" s="18"/>
      <c r="BK5" s="18"/>
    </row>
    <row r="6" spans="1:63" ht="16.5" customHeight="1">
      <c r="A6" s="383"/>
      <c r="B6" s="383"/>
      <c r="C6" s="414"/>
      <c r="D6" s="427" t="s">
        <v>46</v>
      </c>
      <c r="E6" s="387"/>
      <c r="F6" s="387"/>
      <c r="G6" s="388"/>
      <c r="H6" s="428" t="s">
        <v>46</v>
      </c>
      <c r="I6" s="388"/>
      <c r="J6" s="428" t="s">
        <v>46</v>
      </c>
      <c r="K6" s="388"/>
      <c r="L6" s="9" t="s">
        <v>46</v>
      </c>
      <c r="M6" s="422" t="s">
        <v>46</v>
      </c>
      <c r="N6" s="387"/>
      <c r="O6" s="388"/>
      <c r="P6" s="423" t="s">
        <v>46</v>
      </c>
      <c r="Q6" s="387"/>
      <c r="R6" s="405"/>
      <c r="S6" s="425" t="s">
        <v>46</v>
      </c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8"/>
      <c r="AF6" s="10" t="s">
        <v>46</v>
      </c>
      <c r="AG6" s="11" t="s">
        <v>46</v>
      </c>
      <c r="AH6" s="404" t="s">
        <v>46</v>
      </c>
      <c r="AI6" s="387"/>
      <c r="AJ6" s="388"/>
      <c r="AK6" s="404" t="s">
        <v>46</v>
      </c>
      <c r="AL6" s="387"/>
      <c r="AM6" s="388"/>
      <c r="AN6" s="12" t="s">
        <v>46</v>
      </c>
      <c r="AO6" s="404" t="s">
        <v>46</v>
      </c>
      <c r="AP6" s="388"/>
      <c r="AQ6" s="404" t="s">
        <v>46</v>
      </c>
      <c r="AR6" s="405"/>
      <c r="AS6" s="408" t="s">
        <v>46</v>
      </c>
      <c r="AT6" s="387"/>
      <c r="AU6" s="387"/>
      <c r="AV6" s="388"/>
      <c r="AW6" s="409" t="s">
        <v>46</v>
      </c>
      <c r="AX6" s="387"/>
      <c r="AY6" s="387"/>
      <c r="AZ6" s="387"/>
      <c r="BA6" s="380"/>
      <c r="BB6" s="383"/>
      <c r="BC6" s="383"/>
      <c r="BD6" s="383"/>
      <c r="BE6" s="18"/>
      <c r="BF6" s="18"/>
      <c r="BG6" s="18"/>
      <c r="BH6" s="18"/>
      <c r="BI6" s="18"/>
      <c r="BJ6" s="18"/>
      <c r="BK6" s="18"/>
    </row>
    <row r="7" spans="1:63" ht="15.75" customHeight="1">
      <c r="A7" s="383"/>
      <c r="B7" s="383"/>
      <c r="C7" s="414"/>
      <c r="D7" s="421" t="s">
        <v>47</v>
      </c>
      <c r="E7" s="418" t="s">
        <v>48</v>
      </c>
      <c r="F7" s="418" t="s">
        <v>49</v>
      </c>
      <c r="G7" s="418" t="s">
        <v>50</v>
      </c>
      <c r="H7" s="418" t="s">
        <v>51</v>
      </c>
      <c r="I7" s="418" t="s">
        <v>52</v>
      </c>
      <c r="J7" s="418" t="s">
        <v>53</v>
      </c>
      <c r="K7" s="418" t="s">
        <v>54</v>
      </c>
      <c r="L7" s="376" t="s">
        <v>55</v>
      </c>
      <c r="M7" s="379" t="s">
        <v>56</v>
      </c>
      <c r="N7" s="382" t="s">
        <v>57</v>
      </c>
      <c r="O7" s="382" t="s">
        <v>58</v>
      </c>
      <c r="P7" s="382" t="s">
        <v>59</v>
      </c>
      <c r="Q7" s="382" t="s">
        <v>60</v>
      </c>
      <c r="R7" s="389" t="s">
        <v>61</v>
      </c>
      <c r="S7" s="386" t="s">
        <v>62</v>
      </c>
      <c r="T7" s="387"/>
      <c r="U7" s="387"/>
      <c r="V7" s="387"/>
      <c r="W7" s="387"/>
      <c r="X7" s="387"/>
      <c r="Y7" s="387"/>
      <c r="Z7" s="388"/>
      <c r="AA7" s="390" t="s">
        <v>63</v>
      </c>
      <c r="AB7" s="392" t="s">
        <v>64</v>
      </c>
      <c r="AC7" s="387"/>
      <c r="AD7" s="388"/>
      <c r="AE7" s="390" t="s">
        <v>65</v>
      </c>
      <c r="AF7" s="391" t="s">
        <v>66</v>
      </c>
      <c r="AG7" s="406" t="s">
        <v>67</v>
      </c>
      <c r="AH7" s="407" t="s">
        <v>68</v>
      </c>
      <c r="AI7" s="407" t="s">
        <v>69</v>
      </c>
      <c r="AJ7" s="407" t="s">
        <v>70</v>
      </c>
      <c r="AK7" s="407" t="s">
        <v>71</v>
      </c>
      <c r="AL7" s="407" t="s">
        <v>72</v>
      </c>
      <c r="AM7" s="407" t="s">
        <v>73</v>
      </c>
      <c r="AN7" s="407" t="s">
        <v>74</v>
      </c>
      <c r="AO7" s="407" t="s">
        <v>75</v>
      </c>
      <c r="AP7" s="407" t="s">
        <v>76</v>
      </c>
      <c r="AQ7" s="407" t="s">
        <v>77</v>
      </c>
      <c r="AR7" s="410" t="s">
        <v>78</v>
      </c>
      <c r="AS7" s="411" t="s">
        <v>79</v>
      </c>
      <c r="AT7" s="412" t="s">
        <v>80</v>
      </c>
      <c r="AU7" s="412" t="s">
        <v>81</v>
      </c>
      <c r="AV7" s="412" t="s">
        <v>82</v>
      </c>
      <c r="AW7" s="412" t="s">
        <v>83</v>
      </c>
      <c r="AX7" s="412" t="s">
        <v>84</v>
      </c>
      <c r="AY7" s="412" t="s">
        <v>85</v>
      </c>
      <c r="AZ7" s="413" t="s">
        <v>86</v>
      </c>
      <c r="BA7" s="381"/>
      <c r="BB7" s="383"/>
      <c r="BC7" s="383"/>
      <c r="BD7" s="383"/>
      <c r="BE7" s="19"/>
      <c r="BF7" s="19"/>
      <c r="BG7" s="19"/>
      <c r="BH7" s="19"/>
      <c r="BI7" s="19"/>
      <c r="BJ7" s="19"/>
      <c r="BK7" s="19"/>
    </row>
    <row r="8" spans="1:63" ht="15.75" customHeight="1">
      <c r="A8" s="383"/>
      <c r="B8" s="383"/>
      <c r="C8" s="414"/>
      <c r="D8" s="380"/>
      <c r="E8" s="383"/>
      <c r="F8" s="383"/>
      <c r="G8" s="383"/>
      <c r="H8" s="383"/>
      <c r="I8" s="383"/>
      <c r="J8" s="383"/>
      <c r="K8" s="383"/>
      <c r="L8" s="377"/>
      <c r="M8" s="380"/>
      <c r="N8" s="383"/>
      <c r="O8" s="383"/>
      <c r="P8" s="383"/>
      <c r="Q8" s="383"/>
      <c r="R8" s="377"/>
      <c r="S8" s="385" t="s">
        <v>87</v>
      </c>
      <c r="T8" s="393" t="s">
        <v>88</v>
      </c>
      <c r="U8" s="393" t="s">
        <v>89</v>
      </c>
      <c r="V8" s="394" t="s">
        <v>90</v>
      </c>
      <c r="W8" s="387"/>
      <c r="X8" s="388"/>
      <c r="Y8" s="393" t="s">
        <v>91</v>
      </c>
      <c r="Z8" s="393" t="s">
        <v>92</v>
      </c>
      <c r="AA8" s="383"/>
      <c r="AB8" s="393" t="s">
        <v>87</v>
      </c>
      <c r="AC8" s="393" t="s">
        <v>88</v>
      </c>
      <c r="AD8" s="393" t="s">
        <v>89</v>
      </c>
      <c r="AE8" s="383"/>
      <c r="AF8" s="377"/>
      <c r="AG8" s="380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77"/>
      <c r="AS8" s="380"/>
      <c r="AT8" s="383"/>
      <c r="AU8" s="383"/>
      <c r="AV8" s="383"/>
      <c r="AW8" s="383"/>
      <c r="AX8" s="383"/>
      <c r="AY8" s="383"/>
      <c r="AZ8" s="414"/>
      <c r="BA8" s="395">
        <f>COUNT(D10:AZ10)*3</f>
        <v>0</v>
      </c>
      <c r="BB8" s="383"/>
      <c r="BC8" s="383"/>
      <c r="BD8" s="383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4"/>
      <c r="B9" s="384"/>
      <c r="C9" s="415"/>
      <c r="D9" s="381"/>
      <c r="E9" s="384"/>
      <c r="F9" s="384"/>
      <c r="G9" s="384"/>
      <c r="H9" s="384"/>
      <c r="I9" s="384"/>
      <c r="J9" s="384"/>
      <c r="K9" s="384"/>
      <c r="L9" s="378"/>
      <c r="M9" s="381"/>
      <c r="N9" s="384"/>
      <c r="O9" s="384"/>
      <c r="P9" s="384"/>
      <c r="Q9" s="384"/>
      <c r="R9" s="378"/>
      <c r="S9" s="381"/>
      <c r="T9" s="384"/>
      <c r="U9" s="384"/>
      <c r="V9" s="13">
        <v>4.0999999999999996</v>
      </c>
      <c r="W9" s="13">
        <v>4.2</v>
      </c>
      <c r="X9" s="13">
        <v>4.3</v>
      </c>
      <c r="Y9" s="384"/>
      <c r="Z9" s="384"/>
      <c r="AA9" s="384"/>
      <c r="AB9" s="384"/>
      <c r="AC9" s="384"/>
      <c r="AD9" s="384"/>
      <c r="AE9" s="384"/>
      <c r="AF9" s="378"/>
      <c r="AG9" s="381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78"/>
      <c r="AS9" s="381"/>
      <c r="AT9" s="384"/>
      <c r="AU9" s="384"/>
      <c r="AV9" s="384"/>
      <c r="AW9" s="384"/>
      <c r="AX9" s="384"/>
      <c r="AY9" s="384"/>
      <c r="AZ9" s="415"/>
      <c r="BA9" s="381"/>
      <c r="BB9" s="384"/>
      <c r="BC9" s="384"/>
      <c r="BD9" s="384"/>
      <c r="BE9" s="19"/>
      <c r="BF9" s="396" t="s">
        <v>96</v>
      </c>
      <c r="BG9" s="387"/>
      <c r="BH9" s="38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18744</v>
      </c>
      <c r="C10" s="15" t="str">
        <f>IF(นักเรียน!C6="","",นักเรียน!C6)</f>
        <v>เด็กชายครรชิตพล ภูลิ้นลาย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18746</v>
      </c>
      <c r="C11" s="15" t="str">
        <f>IF(นักเรียน!C7="","",นักเรียน!C7)</f>
        <v>เด็กชายณัฐพล ขันทบรูณ์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18747</v>
      </c>
      <c r="C12" s="15" t="str">
        <f>IF(นักเรียน!C8="","",นักเรียน!C8)</f>
        <v>เด็กชายณัฐพล วงศ์งาม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18748</v>
      </c>
      <c r="C13" s="15" t="str">
        <f>IF(นักเรียน!C9="","",นักเรียน!C9)</f>
        <v>เด็กชายดนุเชษฐ์  จาดโห้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18749</v>
      </c>
      <c r="C14" s="15" t="str">
        <f>IF(นักเรียน!C10="","",นักเรียน!C10)</f>
        <v>เด็กชายธนันชัย  ภูบุญอบ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18750</v>
      </c>
      <c r="C15" s="15" t="str">
        <f>IF(นักเรียน!C11="","",นักเรียน!C11)</f>
        <v xml:space="preserve">เด็กชายธราเทพ   ขัณฑจำนงค์  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18752</v>
      </c>
      <c r="C16" s="15" t="str">
        <f>IF(นักเรียน!C12="","",นักเรียน!C12)</f>
        <v>เด็กชายธีรเดช  วงศ์ศรี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18753</v>
      </c>
      <c r="C17" s="15" t="str">
        <f>IF(นักเรียน!C13="","",นักเรียน!C13)</f>
        <v>เด็กชายธีรวุฒิ กมลเลิศ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18758</v>
      </c>
      <c r="C18" s="15" t="str">
        <f>IF(นักเรียน!C14="","",นักเรียน!C14)</f>
        <v>เด็กชายภานุวัฒน์  กลางสวัสดิ์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18759</v>
      </c>
      <c r="C19" s="15" t="str">
        <f>IF(นักเรียน!C15="","",นักเรียน!C15)</f>
        <v>เด็กชายภูมิดล  ฆารกุล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18760</v>
      </c>
      <c r="C20" s="15" t="str">
        <f>IF(นักเรียน!C16="","",นักเรียน!C16)</f>
        <v>เด็กชายวรโชติ เสนากิจ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18761</v>
      </c>
      <c r="C21" s="15" t="str">
        <f>IF(นักเรียน!C17="","",นักเรียน!C17)</f>
        <v>เด็กชายวัชระ  นันวิชัย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18762</v>
      </c>
      <c r="C22" s="15" t="str">
        <f>IF(นักเรียน!C18="","",นักเรียน!C18)</f>
        <v>เด็กชายอนุพงษ์  สุทธิทักษ์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18763</v>
      </c>
      <c r="C23" s="15" t="str">
        <f>IF(นักเรียน!C19="","",นักเรียน!C19)</f>
        <v>เด็กชายอภิชาติ ภารสุวรรณ์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18764</v>
      </c>
      <c r="C24" s="15" t="str">
        <f>IF(นักเรียน!C20="","",นักเรียน!C20)</f>
        <v>เด็กชายอรรถชัย สนองบุญ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18765</v>
      </c>
      <c r="C25" s="15" t="str">
        <f>IF(นักเรียน!C21="","",นักเรียน!C21)</f>
        <v>เด็กชายอารยะ ไสยโอฬาร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18766</v>
      </c>
      <c r="C26" s="15" t="str">
        <f>IF(นักเรียน!C22="","",นักเรียน!C22)</f>
        <v>เด็กชายอำพล ทรวงโพธิ์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18767</v>
      </c>
      <c r="C27" s="15" t="str">
        <f>IF(นักเรียน!C23="","",นักเรียน!C23)</f>
        <v>เด็กหญิงกมลสิริ  วงษ์พิเดช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18768</v>
      </c>
      <c r="C28" s="15" t="str">
        <f>IF(นักเรียน!C24="","",นักเรียน!C24)</f>
        <v>เด็กหญิงกัลยาณี  วิทูลศิลป์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18769</v>
      </c>
      <c r="C29" s="15" t="str">
        <f>IF(นักเรียน!C25="","",นักเรียน!C25)</f>
        <v>เด็กหญิงธันยพร  อุราแก้ว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18770</v>
      </c>
      <c r="C30" s="15" t="str">
        <f>IF(นักเรียน!C26="","",นักเรียน!C26)</f>
        <v>เด็กหญิงปณิดา  ถิยัง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18772</v>
      </c>
      <c r="C31" s="15" t="str">
        <f>IF(นักเรียน!C27="","",นักเรียน!C27)</f>
        <v>เด็กหญิงปิยธิดา  ไร่สงวน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18773</v>
      </c>
      <c r="C32" s="15" t="str">
        <f>IF(นักเรียน!C28="","",นักเรียน!C28)</f>
        <v>เด็กหญิงปิยะดา วรกต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18774</v>
      </c>
      <c r="C33" s="15" t="str">
        <f>IF(นักเรียน!C29="","",นักเรียน!C29)</f>
        <v>เด็กหญิงไปรยา  แก้วพิลา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18776</v>
      </c>
      <c r="C34" s="15" t="str">
        <f>IF(นักเรียน!C30="","",นักเรียน!C30)</f>
        <v>เด็กหญิงแพรวา  รอดสันเทียะ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18947</v>
      </c>
      <c r="C35" s="15" t="str">
        <f>IF(นักเรียน!C31="","",นักเรียน!C31)</f>
        <v>เด็กหญิงสุชาดา  พานิสุด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18983</v>
      </c>
      <c r="C36" s="15" t="str">
        <f>IF(นักเรียน!C32="","",นักเรียน!C32)</f>
        <v>เด็กหญิงพรสุดา  พละสินธุ์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19453</v>
      </c>
      <c r="C37" s="15" t="str">
        <f>IF(นักเรียน!C33="","",นักเรียน!C33)</f>
        <v>เด็กชายพัทรพล ศรีหามาตย์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19513</v>
      </c>
      <c r="C38" s="15" t="str">
        <f>IF(นักเรียน!C34="","",นักเรียน!C34)</f>
        <v>เด็กชายพิพัฒพงษ์  ไร่ประชา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19973</v>
      </c>
      <c r="C39" s="15" t="str">
        <f>IF(นักเรียน!C35="","",นักเรียน!C35)</f>
        <v>เด็กชายธีระพงษ์  คำอาษา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20003</v>
      </c>
      <c r="C40" s="15" t="str">
        <f>IF(นักเรียน!C36="","",นักเรียน!C36)</f>
        <v>เด็กหญิงอภิญญา อังคะแสน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2" t="str">
        <f>บันทึกข้อความ!Q9&amp;"  ปีการศึกษา "&amp;บันทึกข้อความ!Q10</f>
        <v>ชั้นมัธยมศึกษาปีที่ 3/6  ปีการศึกษา 2566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39" t="s">
        <v>39</v>
      </c>
      <c r="E8" s="387"/>
      <c r="F8" s="387"/>
      <c r="G8" s="387"/>
      <c r="H8" s="38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3"/>
      <c r="C9" s="383"/>
      <c r="D9" s="39" t="s">
        <v>101</v>
      </c>
      <c r="E9" s="39" t="s">
        <v>100</v>
      </c>
      <c r="F9" s="39" t="s">
        <v>99</v>
      </c>
      <c r="G9" s="39" t="s">
        <v>98</v>
      </c>
      <c r="H9" s="440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4"/>
      <c r="C10" s="384"/>
      <c r="D10" s="40" t="s">
        <v>122</v>
      </c>
      <c r="E10" s="40" t="s">
        <v>123</v>
      </c>
      <c r="F10" s="40" t="s">
        <v>124</v>
      </c>
      <c r="G10" s="40">
        <v>0</v>
      </c>
      <c r="H10" s="38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3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3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3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3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4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3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3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3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4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3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3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3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3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4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3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3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3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3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4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3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3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3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4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3"/>
      <c r="D4" s="253"/>
      <c r="E4" s="253"/>
      <c r="F4" s="253"/>
      <c r="G4" s="25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3/6  ปีการศึกษา 2566</v>
      </c>
      <c r="C5" s="253"/>
      <c r="D5" s="253"/>
      <c r="E5" s="253"/>
      <c r="F5" s="253"/>
      <c r="G5" s="25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53"/>
      <c r="D6" s="253"/>
      <c r="E6" s="253"/>
      <c r="F6" s="253"/>
      <c r="G6" s="25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2024-12-24T13:28:57Z</dcterms:modified>
</cp:coreProperties>
</file>