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施設概要" sheetId="1" r:id="rId5"/>
    <sheet state="visible" name="おかず形態一覧表" sheetId="2" r:id="rId6"/>
    <sheet state="visible" name="主食一覧" sheetId="3" r:id="rId7"/>
    <sheet state="visible" name="水分とろみの基準・水分ゼリー" sheetId="4" r:id="rId8"/>
    <sheet state="visible" name="濃厚流動食・補助食品" sheetId="5" r:id="rId9"/>
    <sheet state="visible" name="PDF出力" sheetId="6" r:id="rId10"/>
    <sheet state="visible" name="更新記録" sheetId="7" r:id="rId11"/>
    <sheet state="visible" name="作業記録" sheetId="8" r:id="rId12"/>
    <sheet state="visible" name="施設概要ウェブ出力" sheetId="9" r:id="rId13"/>
    <sheet state="visible" name="おかず形態一覧表ウェブ出力" sheetId="10" r:id="rId14"/>
    <sheet state="visible" name="主食一覧ウェブ出力" sheetId="11" r:id="rId15"/>
    <sheet state="visible" name="水分とろみの基準・水分ゼリーウェブ出力" sheetId="12" r:id="rId16"/>
    <sheet state="visible" name="濃厚流動食・補助食品ウェブ出力" sheetId="13" r:id="rId17"/>
    <sheet state="visible" name="PDFウェブ出力" sheetId="14" r:id="rId18"/>
  </sheets>
  <definedNames/>
  <calcPr/>
</workbook>
</file>

<file path=xl/sharedStrings.xml><?xml version="1.0" encoding="utf-8"?>
<sst xmlns="http://schemas.openxmlformats.org/spreadsheetml/2006/main" count="216" uniqueCount="68">
  <si>
    <t>〒959－3942　村上市勝木1340-1</t>
  </si>
  <si>
    <t>平成10年開院。
いつでも、どこでも、だれもが　最善の医療・看護・介護を受けられる地域社会を目指しています。
患者さんの嚥下機能に合わせた食事形態で食事提供し、できるだけ長く、安全に口から食事が取れることを重視しています。</t>
  </si>
  <si>
    <t>栄養科</t>
  </si>
  <si>
    <t>0254-60-5555（代表）　0254-60-5565（直通）</t>
  </si>
  <si>
    <t>0254-60-5565（直通）</t>
  </si>
  <si>
    <t>常食</t>
  </si>
  <si>
    <t>軟菜食</t>
  </si>
  <si>
    <t>軟菜刻み食</t>
  </si>
  <si>
    <t>ソフト食</t>
  </si>
  <si>
    <t>ペースト食</t>
  </si>
  <si>
    <t>唐揚げ</t>
  </si>
  <si>
    <t>鶏肉のごま味噌だれ</t>
  </si>
  <si>
    <t>鮭の菜種焼き</t>
  </si>
  <si>
    <t>鮭のバター醤油かけ</t>
  </si>
  <si>
    <t>五目きんぴら</t>
  </si>
  <si>
    <t>きんぴらごぼう</t>
  </si>
  <si>
    <t>一般的な食事</t>
  </si>
  <si>
    <t>硬い物や繊維質の多い食品を除いた食事</t>
  </si>
  <si>
    <t>硬い物や繊維質の多い食品を除き、咀嚼しやすいよう一口大に切ったもの</t>
  </si>
  <si>
    <t>舌で押しつぶして食べられる程度に調理した食事。
ムース状、ペースト状に調理した料理を組み合わせている。</t>
  </si>
  <si>
    <t>咀嚼しなくても食べられるよう、ペースト状、ゼリー状に調理した食品を組み合わせている。</t>
  </si>
  <si>
    <t>通常の大きさ</t>
  </si>
  <si>
    <t>2×2ｃｍ</t>
  </si>
  <si>
    <t>ムース・ペースト状
一部0.5~0.8ｃｍ</t>
  </si>
  <si>
    <t>ペースト状</t>
  </si>
  <si>
    <t>舌や歯茎でつぶせる</t>
  </si>
  <si>
    <t>嚙まなくてよい</t>
  </si>
  <si>
    <t>3</t>
  </si>
  <si>
    <t>2-1 / 2-2</t>
  </si>
  <si>
    <t>ご飯 140</t>
  </si>
  <si>
    <t>軟飯 200</t>
  </si>
  <si>
    <t>全粥 200</t>
  </si>
  <si>
    <t>ペースト粥 200</t>
  </si>
  <si>
    <t>ご飯</t>
  </si>
  <si>
    <t>軟飯</t>
  </si>
  <si>
    <t>全粥</t>
  </si>
  <si>
    <t>ペースト粥</t>
  </si>
  <si>
    <t>通常のごはん</t>
  </si>
  <si>
    <t>軟らかいご飯</t>
  </si>
  <si>
    <t>水分が多く軟らかい</t>
  </si>
  <si>
    <t>全粥をペースト状にしスベラカーゼ（1％）でまとめたもの</t>
  </si>
  <si>
    <t>水分ゼリー</t>
  </si>
  <si>
    <t>つるりんこパワフル</t>
  </si>
  <si>
    <t>ゼラチン寒天</t>
  </si>
  <si>
    <t>小さじ</t>
  </si>
  <si>
    <t>アイソカル2KNEO</t>
  </si>
  <si>
    <t>ﾒｲｸﾞｯﾄ400</t>
  </si>
  <si>
    <t>Ｏｊ・１ｊ対応：可</t>
  </si>
  <si>
    <t>嚥下訓練食　流動食</t>
  </si>
  <si>
    <t>MA-R2.0</t>
  </si>
  <si>
    <t>ブリックゼリー　クリミール　えねぱくゼリー　ソフトアガロリー</t>
  </si>
  <si>
    <t>ﾍﾟﾌﾟﾀﾒﾝｽﾀﾝﾀﾞｰﾄﾞ</t>
  </si>
  <si>
    <t>医療法人徳新会</t>
  </si>
  <si>
    <t>山北徳新会病院</t>
  </si>
  <si>
    <t>更新記録シート</t>
  </si>
  <si>
    <t>同意の確認</t>
  </si>
  <si>
    <t>チェック</t>
  </si>
  <si>
    <t>↓ 氏名を入力 ↓</t>
  </si>
  <si>
    <t>更新内容について施設長の同意を得ました</t>
  </si>
  <si>
    <t>日時</t>
  </si>
  <si>
    <t>氏名</t>
  </si>
  <si>
    <t>齊藤 睦雄</t>
  </si>
  <si>
    <t>作業記録</t>
  </si>
  <si>
    <t>名前</t>
  </si>
  <si>
    <t>栄養量目安</t>
  </si>
  <si>
    <t xml:space="preserve"> </t>
  </si>
  <si>
    <t>とろみ調整食品</t>
  </si>
  <si>
    <t>水100mlあたり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</si>
</sst>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9">
    <numFmt numFmtId="164" formatCode="yyyy/MM/dd"/>
    <numFmt numFmtId="165" formatCode="@ g"/>
    <numFmt numFmtId="166" formatCode="#,##0 &quot;kcal&quot;"/>
    <numFmt numFmtId="167" formatCode="0.0 &quot;g&quot;"/>
    <numFmt numFmtId="168" formatCode="@ 杯"/>
    <numFmt numFmtId="169" formatCode="m/d/yyyy h:mm:ss"/>
    <numFmt numFmtId="170" formatCode="m-d"/>
    <numFmt numFmtId="171" formatCode="@ &quot;g&quot;"/>
    <numFmt numFmtId="172" formatCode="@ &quot;杯&quot;"/>
  </numFmts>
  <fonts count="20">
    <font>
      <sz val="10.0"/>
      <color rgb="FF000000"/>
      <name val="Arial"/>
      <scheme val="minor"/>
    </font>
    <font>
      <b/>
      <color rgb="FFFFFFFF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/>
    <font>
      <b/>
      <sz val="10.0"/>
      <color theme="1"/>
      <name val="Arial"/>
      <scheme val="minor"/>
    </font>
    <font>
      <sz val="9.0"/>
      <color theme="1"/>
      <name val="Arial"/>
      <scheme val="minor"/>
    </font>
    <font>
      <b/>
      <sz val="12.0"/>
      <color theme="1"/>
      <name val="Arial"/>
      <scheme val="minor"/>
    </font>
    <font>
      <b/>
      <sz val="9.0"/>
      <color rgb="FFFFFFFF"/>
      <name val="Arial"/>
      <scheme val="minor"/>
    </font>
    <font>
      <b/>
      <sz val="10.0"/>
      <color rgb="FF000000"/>
      <name val="Arial"/>
      <scheme val="minor"/>
    </font>
    <font>
      <b/>
      <sz val="8.0"/>
      <color rgb="FFFFFFFF"/>
      <name val="Arial"/>
      <scheme val="minor"/>
    </font>
    <font>
      <sz val="8.0"/>
      <color theme="1"/>
      <name val="Arial"/>
      <scheme val="minor"/>
    </font>
    <font>
      <b/>
      <sz val="14.0"/>
      <color rgb="FF0033CC"/>
      <name val="Arial"/>
      <scheme val="minor"/>
    </font>
    <font>
      <b/>
      <sz val="16.0"/>
      <color rgb="FF0033CC"/>
      <name val="Arial"/>
      <scheme val="minor"/>
    </font>
    <font>
      <sz val="14.0"/>
      <color theme="1"/>
      <name val="Arial"/>
      <scheme val="minor"/>
    </font>
    <font>
      <color theme="1"/>
      <name val="Arial"/>
    </font>
    <font>
      <sz val="9.0"/>
      <color theme="1"/>
      <name val="Arial"/>
    </font>
    <font>
      <color rgb="FFFF0000"/>
      <name val="Arial"/>
    </font>
    <font>
      <b/>
      <sz val="12.0"/>
      <color rgb="FFFF3300"/>
      <name val="Arial"/>
      <scheme val="minor"/>
    </font>
    <font>
      <b/>
      <sz val="12.0"/>
      <color rgb="FF00AF50"/>
      <name val="Arial"/>
      <scheme val="minor"/>
    </font>
  </fonts>
  <fills count="15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FFE0E0"/>
        <bgColor rgb="FFFFE0E0"/>
      </patternFill>
    </fill>
    <fill>
      <patternFill patternType="solid">
        <fgColor rgb="FFFFF2CC"/>
        <bgColor rgb="FFFFF2CC"/>
      </patternFill>
    </fill>
    <fill>
      <patternFill patternType="solid">
        <fgColor rgb="FFFF3300"/>
        <bgColor rgb="FFFF3300"/>
      </patternFill>
    </fill>
    <fill>
      <patternFill patternType="solid">
        <fgColor rgb="FFFFCCA6"/>
        <bgColor rgb="FFFFCCA6"/>
      </patternFill>
    </fill>
    <fill>
      <patternFill patternType="solid">
        <fgColor rgb="FF00AF50"/>
        <bgColor rgb="FF00AF50"/>
      </patternFill>
    </fill>
    <fill>
      <patternFill patternType="solid">
        <fgColor rgb="FFDBF7B8"/>
        <bgColor rgb="FFDBF7B8"/>
      </patternFill>
    </fill>
    <fill>
      <patternFill patternType="solid">
        <fgColor rgb="FF0033CC"/>
        <bgColor rgb="FF0033CC"/>
      </patternFill>
    </fill>
    <fill>
      <patternFill patternType="solid">
        <fgColor rgb="FFB4DCF9"/>
        <bgColor rgb="FFB4DCF9"/>
      </patternFill>
    </fill>
    <fill>
      <patternFill patternType="solid">
        <fgColor rgb="FF6F2F9F"/>
        <bgColor rgb="FF6F2F9F"/>
      </patternFill>
    </fill>
    <fill>
      <patternFill patternType="solid">
        <fgColor rgb="FF959595"/>
        <bgColor rgb="FF959595"/>
      </patternFill>
    </fill>
    <fill>
      <patternFill patternType="solid">
        <fgColor rgb="FFDBDFF4"/>
        <bgColor rgb="FFDBDFF4"/>
      </patternFill>
    </fill>
    <fill>
      <patternFill patternType="solid">
        <fgColor rgb="FFF3F3F3"/>
        <bgColor rgb="FFF3F3F3"/>
      </patternFill>
    </fill>
  </fills>
  <borders count="53">
    <border/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</border>
    <border>
      <left style="thin">
        <color rgb="FFFF0000"/>
      </left>
      <right style="thin">
        <color rgb="FFFF0000"/>
      </right>
      <top style="thin">
        <color rgb="FFFF0000"/>
      </top>
    </border>
    <border>
      <left style="thin">
        <color rgb="FFFF0000"/>
      </left>
      <right style="thin">
        <color rgb="FFFF0000"/>
      </right>
    </border>
    <border>
      <left style="thin">
        <color rgb="FFFF0000"/>
      </left>
      <right style="thin">
        <color rgb="FFFF0000"/>
      </right>
      <bottom style="thin">
        <color rgb="FFFF0000"/>
      </bottom>
    </border>
    <border>
      <left style="thin">
        <color rgb="FFFF3300"/>
      </left>
      <right style="thin">
        <color rgb="FFFF3300"/>
      </right>
      <top style="thin">
        <color rgb="FFFF3300"/>
      </top>
      <bottom style="thin">
        <color rgb="FFFF3300"/>
      </bottom>
    </border>
    <border>
      <left style="thin">
        <color rgb="FFFF3300"/>
      </left>
      <right style="thin">
        <color rgb="FFFF3300"/>
      </right>
      <top style="thin">
        <color rgb="FFFF3300"/>
      </top>
    </border>
    <border>
      <left style="thin">
        <color rgb="FFFF3300"/>
      </left>
      <right style="thin">
        <color rgb="FFFF3300"/>
      </right>
    </border>
    <border>
      <right style="thin">
        <color rgb="FFFF3300"/>
      </right>
    </border>
    <border>
      <left style="thin">
        <color rgb="FFFF3300"/>
      </left>
      <right style="thin">
        <color rgb="FFFF3300"/>
      </right>
      <bottom style="thin">
        <color rgb="FFFF3300"/>
      </bottom>
    </border>
    <border>
      <right style="thin">
        <color rgb="FFFF3300"/>
      </right>
      <bottom style="thin">
        <color rgb="FFFF3300"/>
      </bottom>
    </border>
    <border>
      <left style="thin">
        <color rgb="FFFF3300"/>
      </left>
      <top style="thin">
        <color rgb="FFFF3300"/>
      </top>
    </border>
    <border>
      <left style="thin">
        <color rgb="FFFF3300"/>
      </left>
      <bottom style="thin">
        <color rgb="FFFF3300"/>
      </bottom>
    </border>
    <border>
      <left style="thin">
        <color rgb="FF00AF50"/>
      </left>
      <right style="thin">
        <color rgb="FF00AF50"/>
      </right>
      <top style="thin">
        <color rgb="FF00AF50"/>
      </top>
      <bottom style="thin">
        <color rgb="FF00AF50"/>
      </bottom>
    </border>
    <border>
      <left style="thin">
        <color rgb="FF0033CC"/>
      </left>
      <top style="thin">
        <color rgb="FF0033CC"/>
      </top>
      <bottom style="thin">
        <color rgb="FF0033CC"/>
      </bottom>
    </border>
    <border>
      <left style="thin">
        <color rgb="FF0033CC"/>
      </left>
      <right style="thin">
        <color rgb="FF0033CC"/>
      </right>
      <top style="thin">
        <color rgb="FF0033CC"/>
      </top>
      <bottom style="thin">
        <color rgb="FF0033CC"/>
      </bottom>
    </border>
    <border>
      <left style="thin">
        <color rgb="FF0033CC"/>
      </left>
      <right style="thin">
        <color rgb="FF0033CC"/>
      </right>
      <top style="thin">
        <color rgb="FF0033CC"/>
      </top>
    </border>
    <border>
      <left style="thin">
        <color rgb="FF6F2F9F"/>
      </left>
      <right style="thin">
        <color rgb="FF6F2F9F"/>
      </right>
      <top style="thin">
        <color rgb="FF6F2F9F"/>
      </top>
      <bottom style="thin">
        <color rgb="FF6F2F9F"/>
      </bottom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</border>
    <border>
      <left style="thin">
        <color rgb="FF6F2F9F"/>
      </left>
      <right style="thin">
        <color rgb="FF6F2F9F"/>
      </right>
      <top style="thin">
        <color rgb="FF6F2F9F"/>
      </top>
    </border>
    <border>
      <left style="thin">
        <color rgb="FF6F2F9F"/>
      </left>
      <top style="thin">
        <color rgb="FF6F2F9F"/>
      </top>
      <bottom style="thin">
        <color rgb="FF6F2F9F"/>
      </bottom>
    </border>
    <border>
      <left style="thin">
        <color rgb="FF959595"/>
      </left>
      <top style="thin">
        <color rgb="FF959595"/>
      </top>
    </border>
    <border>
      <left style="thin">
        <color rgb="FF6F2F9F"/>
      </left>
      <right style="thin">
        <color rgb="FF6F2F9F"/>
      </right>
    </border>
    <border>
      <right style="thin">
        <color rgb="FF959595"/>
      </right>
      <top style="thin">
        <color rgb="FF959595"/>
      </top>
    </border>
    <border>
      <left style="thin">
        <color rgb="FF6F2F9F"/>
      </left>
      <right style="thin">
        <color rgb="FF6F2F9F"/>
      </right>
      <bottom style="thin">
        <color rgb="FF6F2F9F"/>
      </bottom>
    </border>
    <border>
      <left style="thin">
        <color rgb="FF959595"/>
      </left>
      <bottom style="thin">
        <color rgb="FF959595"/>
      </bottom>
    </border>
    <border>
      <right style="thin">
        <color rgb="FF959595"/>
      </right>
      <bottom style="thin">
        <color rgb="FF959595"/>
      </bottom>
    </border>
    <border>
      <bottom style="medium">
        <color rgb="FF0033CC"/>
      </bottom>
    </border>
    <border>
      <left style="thin">
        <color rgb="FFFF3300"/>
      </left>
      <top style="thin">
        <color rgb="FFFF3300"/>
      </top>
      <bottom style="thin">
        <color rgb="FFFF3300"/>
      </bottom>
    </border>
    <border>
      <right style="thin">
        <color rgb="FFFF3300"/>
      </right>
      <top style="thin">
        <color rgb="FFFF3300"/>
      </top>
      <bottom style="thin">
        <color rgb="FFFF3300"/>
      </bottom>
    </border>
    <border>
      <left style="thin">
        <color rgb="FF00AF50"/>
      </left>
      <top style="thin">
        <color rgb="FF00AF50"/>
      </top>
      <bottom style="thin">
        <color rgb="FF00AF50"/>
      </bottom>
    </border>
    <border>
      <right style="thin">
        <color rgb="FF00AF50"/>
      </right>
      <top style="thin">
        <color rgb="FF00AF50"/>
      </top>
      <bottom style="thin">
        <color rgb="FF00AF50"/>
      </bottom>
    </border>
    <border>
      <right style="thin">
        <color rgb="FF0033CC"/>
      </right>
      <top style="thin">
        <color rgb="FF0033CC"/>
      </top>
      <bottom style="thin">
        <color rgb="FF0033CC"/>
      </bottom>
    </border>
    <border>
      <right style="thin">
        <color rgb="FF6F2F9F"/>
      </right>
      <top style="thin">
        <color rgb="FF6F2F9F"/>
      </top>
      <bottom style="thin">
        <color rgb="FF6F2F9F"/>
      </bottom>
    </border>
    <border>
      <left style="thin">
        <color rgb="FF959595"/>
      </left>
      <top style="thin">
        <color rgb="FF959595"/>
      </top>
      <bottom style="thin">
        <color rgb="FF959595"/>
      </bottom>
    </border>
    <border>
      <right style="thin">
        <color rgb="FF959595"/>
      </right>
      <top style="thin">
        <color rgb="FF959595"/>
      </top>
      <bottom style="thin">
        <color rgb="FF959595"/>
      </bottom>
    </border>
    <border>
      <top style="thin">
        <color rgb="FF959595"/>
      </top>
    </border>
    <border>
      <bottom style="thin">
        <color rgb="FF959595"/>
      </bottom>
    </border>
    <border>
      <left style="thin">
        <color rgb="FFFF0000"/>
      </left>
      <top style="thin">
        <color rgb="FFFF0000"/>
      </top>
      <bottom style="thin">
        <color rgb="FFFF0000"/>
      </bottom>
    </border>
    <border>
      <right style="thin">
        <color rgb="FFFF0000"/>
      </right>
      <top style="thin">
        <color rgb="FFFF0000"/>
      </top>
      <bottom style="thin">
        <color rgb="FFFF0000"/>
      </bottom>
    </border>
    <border>
      <top style="thin">
        <color rgb="FFFF0000"/>
      </top>
      <bottom style="thin">
        <color rgb="FFFF0000"/>
      </bottom>
    </border>
    <border>
      <left style="thin">
        <color rgb="FFFF0000"/>
      </left>
      <top style="thin">
        <color rgb="FFFF0000"/>
      </top>
    </border>
    <border>
      <top style="thin">
        <color rgb="FFFF0000"/>
      </top>
    </border>
    <border>
      <right style="thin">
        <color rgb="FFFF0000"/>
      </right>
      <top style="thin">
        <color rgb="FFFF0000"/>
      </top>
    </border>
    <border>
      <left style="thin">
        <color rgb="FFFF0000"/>
      </left>
    </border>
    <border>
      <right style="thin">
        <color rgb="FFFF0000"/>
      </right>
    </border>
    <border>
      <left style="thin">
        <color rgb="FFFF0000"/>
      </left>
      <bottom style="thin">
        <color rgb="FFFF0000"/>
      </bottom>
    </border>
    <border>
      <bottom style="thin">
        <color rgb="FFFF0000"/>
      </bottom>
    </border>
    <border>
      <right style="thin">
        <color rgb="FFFF0000"/>
      </right>
      <bottom style="thin">
        <color rgb="FFFF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959595"/>
      </left>
      <right style="thin">
        <color rgb="FF959595"/>
      </right>
      <top style="thin">
        <color rgb="FF959595"/>
      </top>
    </border>
  </borders>
  <cellStyleXfs count="1">
    <xf borderId="0" fillId="0" fontId="0" numFmtId="0" applyAlignment="1" applyFont="1"/>
  </cellStyleXfs>
  <cellXfs count="16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1" fillId="3" fontId="2" numFmtId="0" xfId="0" applyAlignment="1" applyBorder="1" applyFill="1" applyFont="1">
      <alignment horizontal="center" vertical="center"/>
    </xf>
    <xf borderId="1" fillId="0" fontId="3" numFmtId="0" xfId="0" applyAlignment="1" applyBorder="1" applyFont="1">
      <alignment readingOrder="0" shrinkToFit="0" vertical="center" wrapText="0"/>
    </xf>
    <xf borderId="2" fillId="0" fontId="3" numFmtId="0" xfId="0" applyAlignment="1" applyBorder="1" applyFont="1">
      <alignment readingOrder="0" shrinkToFit="0" vertical="center" wrapText="1"/>
    </xf>
    <xf borderId="3" fillId="0" fontId="4" numFmtId="0" xfId="0" applyBorder="1" applyFont="1"/>
    <xf borderId="1" fillId="3" fontId="2" numFmtId="0" xfId="0" applyAlignment="1" applyBorder="1" applyFont="1">
      <alignment horizontal="center" readingOrder="0" vertical="center"/>
    </xf>
    <xf borderId="1" fillId="4" fontId="3" numFmtId="164" xfId="0" applyAlignment="1" applyBorder="1" applyFill="1" applyFont="1" applyNumberFormat="1">
      <alignment horizontal="left" readingOrder="0" shrinkToFit="0" vertical="center" wrapText="0"/>
    </xf>
    <xf borderId="4" fillId="0" fontId="4" numFmtId="0" xfId="0" applyBorder="1" applyFont="1"/>
    <xf borderId="5" fillId="5" fontId="1" numFmtId="0" xfId="0" applyAlignment="1" applyBorder="1" applyFill="1" applyFont="1">
      <alignment vertical="center"/>
    </xf>
    <xf borderId="6" fillId="6" fontId="2" numFmtId="0" xfId="0" applyAlignment="1" applyBorder="1" applyFill="1" applyFont="1">
      <alignment horizontal="center" vertical="center"/>
    </xf>
    <xf borderId="5" fillId="0" fontId="3" numFmtId="0" xfId="0" applyAlignment="1" applyBorder="1" applyFont="1">
      <alignment horizontal="center" readingOrder="0" shrinkToFit="0" vertical="center" wrapText="0"/>
    </xf>
    <xf borderId="6" fillId="6" fontId="5" numFmtId="0" xfId="0" applyAlignment="1" applyBorder="1" applyFont="1">
      <alignment horizontal="center" vertical="center"/>
    </xf>
    <xf borderId="6" fillId="0" fontId="6" numFmtId="0" xfId="0" applyAlignment="1" applyBorder="1" applyFont="1">
      <alignment horizontal="center" readingOrder="0" shrinkToFit="0" vertical="center" wrapText="0"/>
    </xf>
    <xf borderId="7" fillId="6" fontId="2" numFmtId="0" xfId="0" applyAlignment="1" applyBorder="1" applyFont="1">
      <alignment horizontal="center" vertical="center"/>
    </xf>
    <xf borderId="7" fillId="0" fontId="3" numFmtId="0" xfId="0" applyAlignment="1" applyBorder="1" applyFont="1">
      <alignment horizontal="center" vertical="center"/>
    </xf>
    <xf borderId="8" fillId="0" fontId="3" numFmtId="0" xfId="0" applyAlignment="1" applyBorder="1" applyFont="1">
      <alignment horizontal="center" vertical="center"/>
    </xf>
    <xf borderId="9" fillId="6" fontId="2" numFmtId="0" xfId="0" applyAlignment="1" applyBorder="1" applyFont="1">
      <alignment horizontal="center" vertical="center"/>
    </xf>
    <xf borderId="10" fillId="0" fontId="3" numFmtId="0" xfId="0" applyAlignment="1" applyBorder="1" applyFont="1">
      <alignment horizontal="center" vertical="center"/>
    </xf>
    <xf borderId="9" fillId="0" fontId="3" numFmtId="0" xfId="0" applyAlignment="1" applyBorder="1" applyFont="1">
      <alignment horizontal="center" vertical="center"/>
    </xf>
    <xf borderId="5" fillId="0" fontId="6" numFmtId="0" xfId="0" applyAlignment="1" applyBorder="1" applyFont="1">
      <alignment readingOrder="0" shrinkToFit="0" vertical="center" wrapText="1"/>
    </xf>
    <xf borderId="5" fillId="6" fontId="2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readingOrder="0"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6" fillId="0" fontId="7" numFmtId="49" xfId="0" applyAlignment="1" applyBorder="1" applyFont="1" applyNumberFormat="1">
      <alignment horizontal="center" shrinkToFit="0" vertical="center" wrapText="0"/>
    </xf>
    <xf borderId="6" fillId="0" fontId="7" numFmtId="49" xfId="0" applyAlignment="1" applyBorder="1" applyFont="1" applyNumberFormat="1">
      <alignment horizontal="center" readingOrder="0" shrinkToFit="0" vertical="center" wrapText="0"/>
    </xf>
    <xf borderId="11" fillId="6" fontId="2" numFmtId="0" xfId="0" applyAlignment="1" applyBorder="1" applyFont="1">
      <alignment horizontal="center" vertical="center"/>
    </xf>
    <xf borderId="6" fillId="0" fontId="3" numFmtId="165" xfId="0" applyAlignment="1" applyBorder="1" applyFont="1" applyNumberFormat="1">
      <alignment horizontal="center" readingOrder="0" shrinkToFit="0" vertical="center" wrapText="0"/>
    </xf>
    <xf borderId="12" fillId="0" fontId="4" numFmtId="0" xfId="0" applyBorder="1" applyFont="1"/>
    <xf borderId="9" fillId="0" fontId="3" numFmtId="166" xfId="0" applyAlignment="1" applyBorder="1" applyFont="1" applyNumberFormat="1">
      <alignment horizontal="center" readingOrder="0" shrinkToFit="0" vertical="center" wrapText="0"/>
    </xf>
    <xf borderId="13" fillId="7" fontId="1" numFmtId="0" xfId="0" applyAlignment="1" applyBorder="1" applyFill="1" applyFont="1">
      <alignment vertical="center"/>
    </xf>
    <xf borderId="13" fillId="8" fontId="2" numFmtId="0" xfId="0" applyAlignment="1" applyBorder="1" applyFill="1" applyFont="1">
      <alignment horizontal="center" vertical="center"/>
    </xf>
    <xf borderId="13" fillId="0" fontId="3" numFmtId="0" xfId="0" applyAlignment="1" applyBorder="1" applyFont="1">
      <alignment horizontal="center" readingOrder="0" shrinkToFit="0" vertical="center" wrapText="0"/>
    </xf>
    <xf borderId="13" fillId="0" fontId="3" numFmtId="0" xfId="0" applyAlignment="1" applyBorder="1" applyFont="1">
      <alignment horizontal="center" shrinkToFit="0" vertical="center" wrapText="0"/>
    </xf>
    <xf borderId="13" fillId="0" fontId="3" numFmtId="0" xfId="0" applyAlignment="1" applyBorder="1" applyFont="1">
      <alignment horizontal="center" vertical="center"/>
    </xf>
    <xf borderId="13" fillId="0" fontId="6" numFmtId="0" xfId="0" applyAlignment="1" applyBorder="1" applyFont="1">
      <alignment readingOrder="0" shrinkToFit="0" vertical="center" wrapText="1"/>
    </xf>
    <xf borderId="13" fillId="0" fontId="6" numFmtId="0" xfId="0" applyAlignment="1" applyBorder="1" applyFont="1">
      <alignment shrinkToFit="0" vertical="center" wrapText="1"/>
    </xf>
    <xf borderId="13" fillId="0" fontId="7" numFmtId="49" xfId="0" applyAlignment="1" applyBorder="1" applyFont="1" applyNumberFormat="1">
      <alignment horizontal="center" readingOrder="0" shrinkToFit="0" vertical="center" wrapText="0"/>
    </xf>
    <xf borderId="14" fillId="9" fontId="8" numFmtId="0" xfId="0" applyAlignment="1" applyBorder="1" applyFill="1" applyFont="1">
      <alignment shrinkToFit="0" vertical="center" wrapText="0"/>
    </xf>
    <xf borderId="14" fillId="9" fontId="1" numFmtId="0" xfId="0" applyAlignment="1" applyBorder="1" applyFont="1">
      <alignment vertical="center"/>
    </xf>
    <xf borderId="15" fillId="10" fontId="9" numFmtId="0" xfId="0" applyAlignment="1" applyBorder="1" applyFill="1" applyFont="1">
      <alignment horizontal="center" vertical="center"/>
    </xf>
    <xf borderId="15" fillId="10" fontId="3" numFmtId="0" xfId="0" applyAlignment="1" applyBorder="1" applyFont="1">
      <alignment horizontal="center" vertical="center"/>
    </xf>
    <xf borderId="15" fillId="10" fontId="2" numFmtId="0" xfId="0" applyAlignment="1" applyBorder="1" applyFont="1">
      <alignment horizontal="center" vertical="center"/>
    </xf>
    <xf borderId="15" fillId="0" fontId="6" numFmtId="0" xfId="0" applyAlignment="1" applyBorder="1" applyFont="1">
      <alignment horizontal="center" readingOrder="0" shrinkToFit="0" vertical="center" wrapText="1"/>
    </xf>
    <xf borderId="15" fillId="0" fontId="6" numFmtId="0" xfId="0" applyAlignment="1" applyBorder="1" applyFont="1">
      <alignment horizontal="center" shrinkToFit="0" vertical="center" wrapText="1"/>
    </xf>
    <xf borderId="16" fillId="10" fontId="2" numFmtId="0" xfId="0" applyAlignment="1" applyBorder="1" applyFont="1">
      <alignment horizontal="center" vertical="center"/>
    </xf>
    <xf borderId="16" fillId="0" fontId="6" numFmtId="0" xfId="0" applyAlignment="1" applyBorder="1" applyFont="1">
      <alignment horizontal="center" readingOrder="0" shrinkToFit="0" vertical="center" wrapText="0"/>
    </xf>
    <xf borderId="16" fillId="0" fontId="6" numFmtId="0" xfId="0" applyAlignment="1" applyBorder="1" applyFont="1">
      <alignment horizontal="center" shrinkToFit="0" vertical="center" wrapText="0"/>
    </xf>
    <xf borderId="16" fillId="10" fontId="2" numFmtId="0" xfId="0" applyAlignment="1" applyBorder="1" applyFont="1">
      <alignment horizontal="center" readingOrder="0" vertical="center"/>
    </xf>
    <xf borderId="16" fillId="0" fontId="3" numFmtId="167" xfId="0" applyAlignment="1" applyBorder="1" applyFont="1" applyNumberFormat="1">
      <alignment horizontal="center" readingOrder="0" shrinkToFit="0" vertical="center" wrapText="0"/>
    </xf>
    <xf borderId="16" fillId="0" fontId="3" numFmtId="167" xfId="0" applyAlignment="1" applyBorder="1" applyFont="1" applyNumberFormat="1">
      <alignment horizontal="center" shrinkToFit="0" vertical="center" wrapText="0"/>
    </xf>
    <xf borderId="16" fillId="0" fontId="3" numFmtId="167" xfId="0" applyAlignment="1" applyBorder="1" applyFont="1" applyNumberFormat="1">
      <alignment horizontal="center" readingOrder="0" shrinkToFit="0" vertical="center" wrapText="0"/>
    </xf>
    <xf borderId="16" fillId="0" fontId="3" numFmtId="167" xfId="0" applyAlignment="1" applyBorder="1" applyFont="1" applyNumberFormat="1">
      <alignment horizontal="center" shrinkToFit="0" vertical="center" wrapText="0"/>
    </xf>
    <xf borderId="15" fillId="10" fontId="2" numFmtId="0" xfId="0" applyAlignment="1" applyBorder="1" applyFont="1">
      <alignment horizontal="center" readingOrder="0" vertical="center"/>
    </xf>
    <xf borderId="15" fillId="0" fontId="3" numFmtId="168" xfId="0" applyAlignment="1" applyBorder="1" applyFont="1" applyNumberFormat="1">
      <alignment horizontal="center" readingOrder="0" shrinkToFit="0" vertical="center" wrapText="0"/>
    </xf>
    <xf borderId="15" fillId="0" fontId="3" numFmtId="168" xfId="0" applyAlignment="1" applyBorder="1" applyFont="1" applyNumberFormat="1">
      <alignment horizontal="center" shrinkToFit="0" vertical="center" wrapText="0"/>
    </xf>
    <xf borderId="17" fillId="11" fontId="10" numFmtId="0" xfId="0" applyAlignment="1" applyBorder="1" applyFill="1" applyFont="1">
      <alignment vertical="center"/>
    </xf>
    <xf borderId="18" fillId="12" fontId="1" numFmtId="0" xfId="0" applyAlignment="1" applyBorder="1" applyFill="1" applyFont="1">
      <alignment vertical="center"/>
    </xf>
    <xf borderId="19" fillId="13" fontId="3" numFmtId="0" xfId="0" applyAlignment="1" applyBorder="1" applyFill="1" applyFont="1">
      <alignment horizontal="center" vertical="center"/>
    </xf>
    <xf borderId="17" fillId="0" fontId="11" numFmtId="0" xfId="0" applyAlignment="1" applyBorder="1" applyFont="1">
      <alignment horizontal="center" readingOrder="0" shrinkToFit="0" vertical="center" wrapText="1"/>
    </xf>
    <xf borderId="20" fillId="0" fontId="11" numFmtId="0" xfId="0" applyAlignment="1" applyBorder="1" applyFont="1">
      <alignment horizontal="center" shrinkToFit="0" vertical="center" wrapText="1"/>
    </xf>
    <xf borderId="21" fillId="0" fontId="6" numFmtId="0" xfId="0" applyAlignment="1" applyBorder="1" applyFont="1">
      <alignment horizontal="center" readingOrder="0" vertical="center"/>
    </xf>
    <xf borderId="18" fillId="0" fontId="6" numFmtId="0" xfId="0" applyAlignment="1" applyBorder="1" applyFont="1">
      <alignment horizontal="left" readingOrder="0" vertical="center"/>
    </xf>
    <xf borderId="22" fillId="0" fontId="4" numFmtId="0" xfId="0" applyBorder="1" applyFont="1"/>
    <xf borderId="21" fillId="0" fontId="6" numFmtId="0" xfId="0" applyAlignment="1" applyBorder="1" applyFont="1">
      <alignment horizontal="left" readingOrder="0" shrinkToFit="0" vertical="center" wrapText="1"/>
    </xf>
    <xf borderId="23" fillId="0" fontId="4" numFmtId="0" xfId="0" applyBorder="1" applyFont="1"/>
    <xf borderId="24" fillId="0" fontId="4" numFmtId="0" xfId="0" applyBorder="1" applyFont="1"/>
    <xf borderId="17" fillId="0" fontId="11" numFmtId="0" xfId="0" applyAlignment="1" applyBorder="1" applyFont="1">
      <alignment horizontal="center" shrinkToFit="0" vertical="center" wrapText="1"/>
    </xf>
    <xf borderId="25" fillId="0" fontId="4" numFmtId="0" xfId="0" applyBorder="1" applyFont="1"/>
    <xf borderId="26" fillId="0" fontId="4" numFmtId="0" xfId="0" applyBorder="1" applyFont="1"/>
    <xf borderId="27" fillId="0" fontId="12" numFmtId="0" xfId="0" applyAlignment="1" applyBorder="1" applyFont="1">
      <alignment horizontal="left" readingOrder="0" vertical="bottom"/>
    </xf>
    <xf borderId="27" fillId="0" fontId="13" numFmtId="0" xfId="0" applyAlignment="1" applyBorder="1" applyFont="1">
      <alignment horizontal="left" readingOrder="0" vertical="bottom"/>
    </xf>
    <xf borderId="27" fillId="0" fontId="13" numFmtId="0" xfId="0" applyAlignment="1" applyBorder="1" applyFont="1">
      <alignment horizontal="left" readingOrder="0" vertical="center"/>
    </xf>
    <xf borderId="27" fillId="0" fontId="14" numFmtId="0" xfId="0" applyAlignment="1" applyBorder="1" applyFont="1">
      <alignment horizontal="left" vertical="center"/>
    </xf>
    <xf borderId="0" fillId="0" fontId="14" numFmtId="0" xfId="0" applyAlignment="1" applyFont="1">
      <alignment horizontal="left" vertical="center"/>
    </xf>
    <xf borderId="28" fillId="5" fontId="1" numFmtId="0" xfId="0" applyAlignment="1" applyBorder="1" applyFont="1">
      <alignment vertical="center"/>
    </xf>
    <xf borderId="29" fillId="5" fontId="3" numFmtId="0" xfId="0" applyBorder="1" applyFont="1"/>
    <xf borderId="6" fillId="0" fontId="3" numFmtId="0" xfId="0" applyAlignment="1" applyBorder="1" applyFont="1">
      <alignment horizontal="center" shrinkToFit="0" vertical="center" wrapText="0"/>
    </xf>
    <xf borderId="6" fillId="0" fontId="6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left" shrinkToFit="0" vertical="center" wrapText="1"/>
    </xf>
    <xf borderId="6" fillId="0" fontId="3" numFmtId="165" xfId="0" applyAlignment="1" applyBorder="1" applyFont="1" applyNumberFormat="1">
      <alignment horizontal="center" shrinkToFit="0" vertical="center" wrapText="0"/>
    </xf>
    <xf borderId="9" fillId="0" fontId="3" numFmtId="166" xfId="0" applyAlignment="1" applyBorder="1" applyFont="1" applyNumberFormat="1">
      <alignment horizontal="center" shrinkToFit="0" vertical="center" wrapText="0"/>
    </xf>
    <xf borderId="30" fillId="7" fontId="1" numFmtId="0" xfId="0" applyAlignment="1" applyBorder="1" applyFont="1">
      <alignment vertical="center"/>
    </xf>
    <xf borderId="31" fillId="7" fontId="3" numFmtId="0" xfId="0" applyBorder="1" applyFont="1"/>
    <xf borderId="13" fillId="0" fontId="6" numFmtId="0" xfId="0" applyAlignment="1" applyBorder="1" applyFont="1">
      <alignment horizontal="left" shrinkToFit="0" vertical="center" wrapText="1"/>
    </xf>
    <xf borderId="13" fillId="0" fontId="7" numFmtId="49" xfId="0" applyAlignment="1" applyBorder="1" applyFont="1" applyNumberFormat="1">
      <alignment horizontal="center" shrinkToFit="0" vertical="center" wrapText="0"/>
    </xf>
    <xf borderId="32" fillId="9" fontId="3" numFmtId="0" xfId="0" applyBorder="1" applyFont="1"/>
    <xf borderId="20" fillId="11" fontId="1" numFmtId="0" xfId="0" applyAlignment="1" applyBorder="1" applyFont="1">
      <alignment vertical="center"/>
    </xf>
    <xf borderId="33" fillId="11" fontId="3" numFmtId="0" xfId="0" applyBorder="1" applyFont="1"/>
    <xf borderId="0" fillId="12" fontId="1" numFmtId="0" xfId="0" applyAlignment="1" applyFont="1">
      <alignment vertical="center"/>
    </xf>
    <xf borderId="0" fillId="12" fontId="3" numFmtId="0" xfId="0" applyFont="1"/>
    <xf borderId="18" fillId="0" fontId="6" numFmtId="0" xfId="0" applyAlignment="1" applyBorder="1" applyFont="1">
      <alignment horizontal="center" vertical="center"/>
    </xf>
    <xf borderId="34" fillId="0" fontId="6" numFmtId="0" xfId="0" applyAlignment="1" applyBorder="1" applyFont="1">
      <alignment horizontal="left" vertical="center"/>
    </xf>
    <xf borderId="35" fillId="0" fontId="4" numFmtId="0" xfId="0" applyBorder="1" applyFont="1"/>
    <xf borderId="21" fillId="0" fontId="6" numFmtId="0" xfId="0" applyAlignment="1" applyBorder="1" applyFont="1">
      <alignment horizontal="left" shrinkToFit="0" vertical="center" wrapText="1"/>
    </xf>
    <xf borderId="36" fillId="0" fontId="4" numFmtId="0" xfId="0" applyBorder="1" applyFont="1"/>
    <xf borderId="37" fillId="0" fontId="4" numFmtId="0" xfId="0" applyBorder="1" applyFont="1"/>
    <xf borderId="38" fillId="2" fontId="1" numFmtId="0" xfId="0" applyAlignment="1" applyBorder="1" applyFont="1">
      <alignment vertical="center"/>
    </xf>
    <xf borderId="39" fillId="2" fontId="3" numFmtId="0" xfId="0" applyBorder="1" applyFont="1"/>
    <xf borderId="38" fillId="0" fontId="3" numFmtId="0" xfId="0" applyAlignment="1" applyBorder="1" applyFont="1">
      <alignment shrinkToFit="0" vertical="center" wrapText="0"/>
    </xf>
    <xf borderId="40" fillId="0" fontId="4" numFmtId="0" xfId="0" applyBorder="1" applyFont="1"/>
    <xf borderId="39" fillId="0" fontId="4" numFmtId="0" xfId="0" applyBorder="1" applyFont="1"/>
    <xf borderId="41" fillId="0" fontId="3" numFmtId="0" xfId="0" applyAlignment="1" applyBorder="1" applyFont="1">
      <alignment shrinkToFit="0" vertical="center" wrapText="1"/>
    </xf>
    <xf borderId="42" fillId="0" fontId="4" numFmtId="0" xfId="0" applyBorder="1" applyFont="1"/>
    <xf borderId="43" fillId="0" fontId="4" numFmtId="0" xfId="0" applyBorder="1" applyFont="1"/>
    <xf borderId="44" fillId="0" fontId="4" numFmtId="0" xfId="0" applyBorder="1" applyFont="1"/>
    <xf borderId="45" fillId="0" fontId="4" numFmtId="0" xfId="0" applyBorder="1" applyFont="1"/>
    <xf borderId="2" fillId="3" fontId="2" numFmtId="0" xfId="0" applyAlignment="1" applyBorder="1" applyFont="1">
      <alignment horizontal="center" vertical="center"/>
    </xf>
    <xf borderId="5" fillId="3" fontId="2" numFmtId="0" xfId="0" applyAlignment="1" applyBorder="1" applyFont="1">
      <alignment horizontal="center" readingOrder="0" vertical="center"/>
    </xf>
    <xf borderId="38" fillId="0" fontId="3" numFmtId="164" xfId="0" applyAlignment="1" applyBorder="1" applyFont="1" applyNumberFormat="1">
      <alignment horizontal="left" shrinkToFit="0" vertical="center" wrapText="0"/>
    </xf>
    <xf borderId="46" fillId="0" fontId="4" numFmtId="0" xfId="0" applyBorder="1" applyFont="1"/>
    <xf borderId="47" fillId="0" fontId="4" numFmtId="0" xfId="0" applyBorder="1" applyFont="1"/>
    <xf borderId="48" fillId="0" fontId="4" numFmtId="0" xfId="0" applyBorder="1" applyFont="1"/>
    <xf borderId="49" fillId="0" fontId="15" numFmtId="0" xfId="0" applyAlignment="1" applyBorder="1" applyFont="1">
      <alignment vertical="bottom"/>
    </xf>
    <xf borderId="49" fillId="0" fontId="15" numFmtId="0" xfId="0" applyAlignment="1" applyBorder="1" applyFont="1">
      <alignment vertical="bottom"/>
    </xf>
    <xf borderId="50" fillId="14" fontId="15" numFmtId="0" xfId="0" applyAlignment="1" applyBorder="1" applyFill="1" applyFont="1">
      <alignment vertical="bottom"/>
    </xf>
    <xf borderId="51" fillId="14" fontId="15" numFmtId="0" xfId="0" applyAlignment="1" applyBorder="1" applyFont="1">
      <alignment vertical="bottom"/>
    </xf>
    <xf borderId="51" fillId="14" fontId="16" numFmtId="0" xfId="0" applyAlignment="1" applyBorder="1" applyFont="1">
      <alignment horizontal="center" vertical="bottom"/>
    </xf>
    <xf borderId="51" fillId="14" fontId="16" numFmtId="0" xfId="0" applyAlignment="1" applyBorder="1" applyFont="1">
      <alignment horizontal="center" vertical="bottom"/>
    </xf>
    <xf borderId="50" fillId="0" fontId="17" numFmtId="0" xfId="0" applyAlignment="1" applyBorder="1" applyFont="1">
      <alignment vertical="bottom"/>
    </xf>
    <xf borderId="51" fillId="0" fontId="15" numFmtId="0" xfId="0" applyAlignment="1" applyBorder="1" applyFont="1">
      <alignment vertical="bottom"/>
    </xf>
    <xf borderId="51" fillId="0" fontId="15" numFmtId="0" xfId="0" applyAlignment="1" applyBorder="1" applyFont="1">
      <alignment horizontal="center" readingOrder="0"/>
    </xf>
    <xf borderId="51" fillId="0" fontId="15" numFmtId="0" xfId="0" applyAlignment="1" applyBorder="1" applyFont="1">
      <alignment readingOrder="0" vertical="bottom"/>
    </xf>
    <xf borderId="0" fillId="0" fontId="15" numFmtId="0" xfId="0" applyAlignment="1" applyFont="1">
      <alignment vertical="bottom"/>
    </xf>
    <xf borderId="0" fillId="0" fontId="15" numFmtId="0" xfId="0" applyAlignment="1" applyFont="1">
      <alignment horizontal="center" vertical="bottom"/>
    </xf>
    <xf borderId="0" fillId="0" fontId="3" numFmtId="14" xfId="0" applyAlignment="1" applyFont="1" applyNumberFormat="1">
      <alignment readingOrder="0"/>
    </xf>
    <xf borderId="0" fillId="0" fontId="3" numFmtId="0" xfId="0" applyAlignment="1" applyFont="1">
      <alignment readingOrder="0"/>
    </xf>
    <xf borderId="0" fillId="0" fontId="3" numFmtId="169" xfId="0" applyAlignment="1" applyFont="1" applyNumberFormat="1">
      <alignment readingOrder="0"/>
    </xf>
    <xf borderId="1" fillId="2" fontId="1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46" fillId="3" fontId="2" numFmtId="0" xfId="0" applyAlignment="1" applyBorder="1" applyFont="1">
      <alignment horizontal="center" vertical="center"/>
    </xf>
    <xf borderId="5" fillId="0" fontId="3" numFmtId="0" xfId="0" applyAlignment="1" applyBorder="1" applyFont="1">
      <alignment readingOrder="0" shrinkToFit="0" vertical="center" wrapText="0"/>
    </xf>
    <xf borderId="6" fillId="0" fontId="3" numFmtId="0" xfId="0" applyAlignment="1" applyBorder="1" applyFont="1">
      <alignment readingOrder="0" shrinkToFit="0" vertical="center" wrapText="1"/>
    </xf>
    <xf borderId="46" fillId="0" fontId="3" numFmtId="0" xfId="0" applyAlignment="1" applyBorder="1" applyFont="1">
      <alignment readingOrder="0" shrinkToFit="0" vertical="center" wrapText="0"/>
    </xf>
    <xf borderId="7" fillId="0" fontId="4" numFmtId="0" xfId="0" applyBorder="1" applyFont="1"/>
    <xf borderId="38" fillId="0" fontId="3" numFmtId="0" xfId="0" applyAlignment="1" applyBorder="1" applyFont="1">
      <alignment readingOrder="0" shrinkToFit="0" vertical="center" wrapText="0"/>
    </xf>
    <xf borderId="41" fillId="0" fontId="3" numFmtId="0" xfId="0" applyAlignment="1" applyBorder="1" applyFont="1">
      <alignment readingOrder="0" shrinkToFit="0" vertical="center" wrapText="0"/>
    </xf>
    <xf borderId="5" fillId="0" fontId="3" numFmtId="164" xfId="0" applyAlignment="1" applyBorder="1" applyFont="1" applyNumberFormat="1">
      <alignment horizontal="left" readingOrder="0" shrinkToFit="0" vertical="center" wrapText="0"/>
    </xf>
    <xf borderId="9" fillId="0" fontId="4" numFmtId="0" xfId="0" applyBorder="1" applyFont="1"/>
    <xf borderId="5" fillId="5" fontId="1" numFmtId="0" xfId="0" applyAlignment="1" applyBorder="1" applyFont="1">
      <alignment horizontal="center" vertical="center"/>
    </xf>
    <xf borderId="6" fillId="0" fontId="18" numFmtId="0" xfId="0" applyAlignment="1" applyBorder="1" applyFont="1">
      <alignment horizontal="center" shrinkToFit="0" vertical="center" wrapText="0"/>
    </xf>
    <xf borderId="6" fillId="0" fontId="18" numFmtId="0" xfId="0" applyAlignment="1" applyBorder="1" applyFont="1">
      <alignment horizontal="center" readingOrder="0" shrinkToFit="0" vertical="center" wrapText="0"/>
    </xf>
    <xf borderId="6" fillId="0" fontId="18" numFmtId="170" xfId="0" applyAlignment="1" applyBorder="1" applyFont="1" applyNumberFormat="1">
      <alignment horizontal="center" readingOrder="0" shrinkToFit="0" vertical="center" wrapText="0"/>
    </xf>
    <xf borderId="12" fillId="6" fontId="2" numFmtId="0" xfId="0" applyAlignment="1" applyBorder="1" applyFont="1">
      <alignment horizontal="center" readingOrder="0" vertical="center"/>
    </xf>
    <xf borderId="9" fillId="0" fontId="3" numFmtId="166" xfId="0" applyAlignment="1" applyBorder="1" applyFont="1" applyNumberFormat="1">
      <alignment horizontal="center" readingOrder="0" shrinkToFit="0" vertical="center" wrapText="0"/>
    </xf>
    <xf borderId="13" fillId="7" fontId="1" numFmtId="0" xfId="0" applyAlignment="1" applyBorder="1" applyFont="1">
      <alignment horizontal="center" vertical="center"/>
    </xf>
    <xf borderId="13" fillId="0" fontId="19" numFmtId="49" xfId="0" applyAlignment="1" applyBorder="1" applyFont="1" applyNumberFormat="1">
      <alignment horizontal="center" readingOrder="0" shrinkToFit="0" vertical="center" wrapText="0"/>
    </xf>
    <xf borderId="14" fillId="9" fontId="8" numFmtId="0" xfId="0" applyAlignment="1" applyBorder="1" applyFont="1">
      <alignment horizontal="center" shrinkToFit="0" vertical="center" wrapText="0"/>
    </xf>
    <xf borderId="14" fillId="9" fontId="1" numFmtId="0" xfId="0" applyAlignment="1" applyBorder="1" applyFont="1">
      <alignment horizontal="center" vertical="center"/>
    </xf>
    <xf borderId="17" fillId="11" fontId="10" numFmtId="0" xfId="0" applyAlignment="1" applyBorder="1" applyFont="1">
      <alignment horizontal="center" vertical="center"/>
    </xf>
    <xf borderId="18" fillId="12" fontId="1" numFmtId="0" xfId="0" applyAlignment="1" applyBorder="1" applyFont="1">
      <alignment horizontal="center" vertical="center"/>
    </xf>
    <xf borderId="52" fillId="0" fontId="6" numFmtId="0" xfId="0" applyAlignment="1" applyBorder="1" applyFont="1">
      <alignment horizontal="left" readingOrder="0" shrinkToFit="0" vertical="center" wrapText="1"/>
    </xf>
    <xf borderId="6" fillId="0" fontId="3" numFmtId="0" xfId="0" applyAlignment="1" applyBorder="1" applyFont="1">
      <alignment horizontal="center" readingOrder="0" shrinkToFit="0" vertical="center" wrapText="0"/>
    </xf>
    <xf borderId="6" fillId="0" fontId="6" numFmtId="0" xfId="0" applyAlignment="1" applyBorder="1" applyFont="1">
      <alignment horizontal="center" readingOrder="0" shrinkToFit="0" vertical="center" wrapText="1"/>
    </xf>
    <xf borderId="5" fillId="0" fontId="6" numFmtId="0" xfId="0" applyAlignment="1" applyBorder="1" applyFont="1">
      <alignment horizontal="left" readingOrder="0" shrinkToFit="0" vertical="center" wrapText="1"/>
    </xf>
    <xf borderId="6" fillId="0" fontId="18" numFmtId="49" xfId="0" applyAlignment="1" applyBorder="1" applyFont="1" applyNumberFormat="1">
      <alignment horizontal="center" shrinkToFit="0" vertical="center" wrapText="0"/>
    </xf>
    <xf borderId="6" fillId="0" fontId="18" numFmtId="49" xfId="0" applyAlignment="1" applyBorder="1" applyFont="1" applyNumberFormat="1">
      <alignment horizontal="center" readingOrder="0" shrinkToFit="0" vertical="center" wrapText="0"/>
    </xf>
    <xf borderId="6" fillId="0" fontId="3" numFmtId="171" xfId="0" applyAlignment="1" applyBorder="1" applyFont="1" applyNumberFormat="1">
      <alignment horizontal="center" readingOrder="0" shrinkToFit="0" vertical="center" wrapText="0"/>
    </xf>
    <xf borderId="13" fillId="0" fontId="6" numFmtId="0" xfId="0" applyAlignment="1" applyBorder="1" applyFont="1">
      <alignment horizontal="left" readingOrder="0" shrinkToFit="0" vertical="center" wrapText="1"/>
    </xf>
    <xf borderId="15" fillId="0" fontId="3" numFmtId="172" xfId="0" applyAlignment="1" applyBorder="1" applyFont="1" applyNumberFormat="1">
      <alignment horizontal="center" readingOrder="0" shrinkToFit="0" vertical="center" wrapText="0"/>
    </xf>
    <xf borderId="15" fillId="0" fontId="3" numFmtId="172" xfId="0" applyAlignment="1" applyBorder="1" applyFont="1" applyNumberFormat="1">
      <alignment horizontal="center" shrinkToFit="0" vertical="center" wrapText="0"/>
    </xf>
    <xf borderId="15" fillId="0" fontId="3" numFmtId="172" xfId="0" applyAlignment="1" applyBorder="1" applyFont="1" applyNumberFormat="1">
      <alignment horizontal="center" readingOrder="0" shrinkToFit="0" vertical="center" wrapText="0"/>
    </xf>
    <xf borderId="15" fillId="0" fontId="3" numFmtId="172" xfId="0" applyAlignment="1" applyBorder="1" applyFont="1" applyNumberFormat="1">
      <alignment horizontal="center" shrinkToFit="0" vertical="center" wrapText="0"/>
    </xf>
    <xf borderId="18" fillId="0" fontId="6" numFmtId="0" xfId="0" applyAlignment="1" applyBorder="1" applyFont="1">
      <alignment horizontal="center" readingOrder="0" vertical="center"/>
    </xf>
    <xf borderId="34" fillId="0" fontId="6" numFmtId="0" xfId="0" applyAlignment="1" applyBorder="1" applyFont="1">
      <alignment horizontal="left" readingOrder="0" vertical="center"/>
    </xf>
    <xf borderId="41" fillId="0" fontId="3" numFmtId="0" xfId="0" applyAlignment="1" applyBorder="1" applyFont="1">
      <alignment readingOrder="0" shrinkToFit="0" vertical="center" wrapText="1"/>
    </xf>
    <xf borderId="38" fillId="0" fontId="3" numFmtId="14" xfId="0" applyAlignment="1" applyBorder="1" applyFont="1" applyNumberFormat="1">
      <alignment horizontal="left" readingOrder="0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18" Type="http://schemas.openxmlformats.org/officeDocument/2006/relationships/worksheet" Target="worksheets/sheet14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image5.jpg"/><Relationship Id="rId2" Type="http://schemas.openxmlformats.org/officeDocument/2006/relationships/image" Target="../media/image1.jpg"/><Relationship Id="rId3" Type="http://schemas.openxmlformats.org/officeDocument/2006/relationships/image" Target="../media/image14.jpg"/><Relationship Id="rId4" Type="http://schemas.openxmlformats.org/officeDocument/2006/relationships/image" Target="../media/image8.jpg"/><Relationship Id="rId11" Type="http://schemas.openxmlformats.org/officeDocument/2006/relationships/image" Target="../media/image12.jpg"/><Relationship Id="rId10" Type="http://schemas.openxmlformats.org/officeDocument/2006/relationships/image" Target="../media/image13.jpg"/><Relationship Id="rId12" Type="http://schemas.openxmlformats.org/officeDocument/2006/relationships/image" Target="../media/image6.jpg"/><Relationship Id="rId9" Type="http://schemas.openxmlformats.org/officeDocument/2006/relationships/image" Target="../media/image9.jpg"/><Relationship Id="rId5" Type="http://schemas.openxmlformats.org/officeDocument/2006/relationships/image" Target="../media/image3.jpg"/><Relationship Id="rId6" Type="http://schemas.openxmlformats.org/officeDocument/2006/relationships/image" Target="../media/image15.jpg"/><Relationship Id="rId7" Type="http://schemas.openxmlformats.org/officeDocument/2006/relationships/image" Target="../media/image7.jpg"/><Relationship Id="rId8" Type="http://schemas.openxmlformats.org/officeDocument/2006/relationships/image" Target="../media/image2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5.jpg"/><Relationship Id="rId2" Type="http://schemas.openxmlformats.org/officeDocument/2006/relationships/image" Target="../media/image1.jpg"/><Relationship Id="rId3" Type="http://schemas.openxmlformats.org/officeDocument/2006/relationships/image" Target="../media/image14.jpg"/><Relationship Id="rId4" Type="http://schemas.openxmlformats.org/officeDocument/2006/relationships/image" Target="../media/image8.jpg"/><Relationship Id="rId11" Type="http://schemas.openxmlformats.org/officeDocument/2006/relationships/image" Target="../media/image12.jpg"/><Relationship Id="rId10" Type="http://schemas.openxmlformats.org/officeDocument/2006/relationships/image" Target="../media/image13.jpg"/><Relationship Id="rId12" Type="http://schemas.openxmlformats.org/officeDocument/2006/relationships/image" Target="../media/image6.jpg"/><Relationship Id="rId9" Type="http://schemas.openxmlformats.org/officeDocument/2006/relationships/image" Target="../media/image9.jpg"/><Relationship Id="rId5" Type="http://schemas.openxmlformats.org/officeDocument/2006/relationships/image" Target="../media/image3.jpg"/><Relationship Id="rId6" Type="http://schemas.openxmlformats.org/officeDocument/2006/relationships/image" Target="../media/image15.jpg"/><Relationship Id="rId7" Type="http://schemas.openxmlformats.org/officeDocument/2006/relationships/image" Target="../media/image7.jpg"/><Relationship Id="rId8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3</xdr:row>
      <xdr:rowOff>0</xdr:rowOff>
    </xdr:from>
    <xdr:ext cx="1247775" cy="800100"/>
    <xdr:pic>
      <xdr:nvPicPr>
        <xdr:cNvPr id="0" name="image5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</xdr:row>
      <xdr:rowOff>0</xdr:rowOff>
    </xdr:from>
    <xdr:ext cx="1247775" cy="800100"/>
    <xdr:pic>
      <xdr:nvPicPr>
        <xdr:cNvPr id="0" name="image10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</xdr:row>
      <xdr:rowOff>0</xdr:rowOff>
    </xdr:from>
    <xdr:ext cx="1247775" cy="800100"/>
    <xdr:pic>
      <xdr:nvPicPr>
        <xdr:cNvPr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</xdr:row>
      <xdr:rowOff>0</xdr:rowOff>
    </xdr:from>
    <xdr:ext cx="1247775" cy="800100"/>
    <xdr:pic>
      <xdr:nvPicPr>
        <xdr:cNvPr id="0" name="image14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1247775" cy="800100"/>
    <xdr:pic>
      <xdr:nvPicPr>
        <xdr:cNvPr id="0" name="image8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</xdr:row>
      <xdr:rowOff>0</xdr:rowOff>
    </xdr:from>
    <xdr:ext cx="1247775" cy="800100"/>
    <xdr:pic>
      <xdr:nvPicPr>
        <xdr:cNvPr id="0" name="image3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1247775" cy="800100"/>
    <xdr:pic>
      <xdr:nvPicPr>
        <xdr:cNvPr id="0" name="image4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</xdr:row>
      <xdr:rowOff>0</xdr:rowOff>
    </xdr:from>
    <xdr:ext cx="1247775" cy="800100"/>
    <xdr:pic>
      <xdr:nvPicPr>
        <xdr:cNvPr id="0" name="image15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</xdr:row>
      <xdr:rowOff>0</xdr:rowOff>
    </xdr:from>
    <xdr:ext cx="1247775" cy="800100"/>
    <xdr:pic>
      <xdr:nvPicPr>
        <xdr:cNvPr id="0" name="image7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</xdr:row>
      <xdr:rowOff>0</xdr:rowOff>
    </xdr:from>
    <xdr:ext cx="1247775" cy="800100"/>
    <xdr:pic>
      <xdr:nvPicPr>
        <xdr:cNvPr id="0" name="image2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1247775" cy="800100"/>
    <xdr:pic>
      <xdr:nvPicPr>
        <xdr:cNvPr id="0" name="image9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247775" cy="800100"/>
    <xdr:pic>
      <xdr:nvPicPr>
        <xdr:cNvPr id="0" name="image11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</xdr:row>
      <xdr:rowOff>0</xdr:rowOff>
    </xdr:from>
    <xdr:ext cx="1247775" cy="809625"/>
    <xdr:pic>
      <xdr:nvPicPr>
        <xdr:cNvPr id="0" name="image13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7</xdr:row>
      <xdr:rowOff>0</xdr:rowOff>
    </xdr:from>
    <xdr:ext cx="1247775" cy="800100"/>
    <xdr:pic>
      <xdr:nvPicPr>
        <xdr:cNvPr id="0" name="image12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</xdr:row>
      <xdr:rowOff>0</xdr:rowOff>
    </xdr:from>
    <xdr:ext cx="1247775" cy="800100"/>
    <xdr:pic>
      <xdr:nvPicPr>
        <xdr:cNvPr id="0" name="image6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3</xdr:row>
      <xdr:rowOff>0</xdr:rowOff>
    </xdr:from>
    <xdr:ext cx="1247775" cy="800100"/>
    <xdr:pic>
      <xdr:nvPicPr>
        <xdr:cNvPr id="0" name="image5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</xdr:row>
      <xdr:rowOff>0</xdr:rowOff>
    </xdr:from>
    <xdr:ext cx="1247775" cy="800100"/>
    <xdr:pic>
      <xdr:nvPicPr>
        <xdr:cNvPr id="0" name="image10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</xdr:row>
      <xdr:rowOff>0</xdr:rowOff>
    </xdr:from>
    <xdr:ext cx="1247775" cy="800100"/>
    <xdr:pic>
      <xdr:nvPicPr>
        <xdr:cNvPr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</xdr:row>
      <xdr:rowOff>0</xdr:rowOff>
    </xdr:from>
    <xdr:ext cx="1247775" cy="800100"/>
    <xdr:pic>
      <xdr:nvPicPr>
        <xdr:cNvPr id="0" name="image14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1247775" cy="800100"/>
    <xdr:pic>
      <xdr:nvPicPr>
        <xdr:cNvPr id="0" name="image8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</xdr:row>
      <xdr:rowOff>0</xdr:rowOff>
    </xdr:from>
    <xdr:ext cx="1247775" cy="800100"/>
    <xdr:pic>
      <xdr:nvPicPr>
        <xdr:cNvPr id="0" name="image3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1247775" cy="800100"/>
    <xdr:pic>
      <xdr:nvPicPr>
        <xdr:cNvPr id="0" name="image4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</xdr:row>
      <xdr:rowOff>0</xdr:rowOff>
    </xdr:from>
    <xdr:ext cx="1247775" cy="800100"/>
    <xdr:pic>
      <xdr:nvPicPr>
        <xdr:cNvPr id="0" name="image15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</xdr:row>
      <xdr:rowOff>0</xdr:rowOff>
    </xdr:from>
    <xdr:ext cx="1247775" cy="800100"/>
    <xdr:pic>
      <xdr:nvPicPr>
        <xdr:cNvPr id="0" name="image7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</xdr:row>
      <xdr:rowOff>0</xdr:rowOff>
    </xdr:from>
    <xdr:ext cx="1247775" cy="800100"/>
    <xdr:pic>
      <xdr:nvPicPr>
        <xdr:cNvPr id="0" name="image2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1247775" cy="800100"/>
    <xdr:pic>
      <xdr:nvPicPr>
        <xdr:cNvPr id="0" name="image9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247775" cy="800100"/>
    <xdr:pic>
      <xdr:nvPicPr>
        <xdr:cNvPr id="0" name="image11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</xdr:row>
      <xdr:rowOff>0</xdr:rowOff>
    </xdr:from>
    <xdr:ext cx="1247775" cy="809625"/>
    <xdr:pic>
      <xdr:nvPicPr>
        <xdr:cNvPr id="0" name="image13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7</xdr:row>
      <xdr:rowOff>0</xdr:rowOff>
    </xdr:from>
    <xdr:ext cx="1247775" cy="800100"/>
    <xdr:pic>
      <xdr:nvPicPr>
        <xdr:cNvPr id="0" name="image12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</xdr:row>
      <xdr:rowOff>0</xdr:rowOff>
    </xdr:from>
    <xdr:ext cx="1247775" cy="800100"/>
    <xdr:pic>
      <xdr:nvPicPr>
        <xdr:cNvPr id="0" name="image6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114300</xdr:colOff>
      <xdr:row>0</xdr:row>
      <xdr:rowOff>171450</xdr:rowOff>
    </xdr:from>
    <xdr:ext cx="1123950" cy="390525"/>
    <xdr:sp>
      <xdr:nvSpPr>
        <xdr:cNvPr id="3" name="Shape 3"/>
        <xdr:cNvSpPr/>
      </xdr:nvSpPr>
      <xdr:spPr>
        <a:xfrm>
          <a:off x="343125" y="949275"/>
          <a:ext cx="1100700" cy="370200"/>
        </a:xfrm>
        <a:prstGeom prst="bevel">
          <a:avLst>
            <a:gd fmla="val 12500" name="adj"/>
          </a:avLst>
        </a:prstGeom>
        <a:solidFill>
          <a:srgbClr val="CFE2F3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更新</a:t>
          </a:r>
          <a:endParaRPr sz="1400"/>
        </a:p>
      </xdr:txBody>
    </xdr: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48.88"/>
    <col customWidth="1" min="3" max="3" width="65.13"/>
  </cols>
  <sheetData>
    <row r="1" ht="22.5" customHeight="1">
      <c r="A1" s="1" t="str">
        <f>IFERROR(__xludf.DUMMYFUNCTION("IMPORTRANGE(""https://docs.google.com/spreadsheets/d/1vsTcEcugRZXGU84Ng3dXvNCAOD3CAaUTEbnnM7tyUJg/edit?usp=sharing"",""施設概要!A1"")"),"施設概要")</f>
        <v>施設概要</v>
      </c>
    </row>
    <row r="2" ht="22.5" customHeight="1">
      <c r="A2" s="2" t="str">
        <f>IFERROR(__xludf.DUMMYFUNCTION("IMPORTRANGE(""https://docs.google.com/spreadsheets/d/1vsTcEcugRZXGU84Ng3dXvNCAOD3CAaUTEbnnM7tyUJg/edit?usp=sharing"",""施設概要!A2"")"),"所在地")</f>
        <v>所在地</v>
      </c>
      <c r="B2" s="3" t="s">
        <v>0</v>
      </c>
      <c r="C2" s="4" t="s">
        <v>1</v>
      </c>
    </row>
    <row r="3" ht="22.5" customHeight="1">
      <c r="A3" s="2" t="str">
        <f>IFERROR(__xludf.DUMMYFUNCTION("IMPORTRANGE(""https://docs.google.com/spreadsheets/d/1vsTcEcugRZXGU84Ng3dXvNCAOD3CAaUTEbnnM7tyUJg/edit?usp=sharing"",""施設概要!A3"")"),"給食部門名")</f>
        <v>給食部門名</v>
      </c>
      <c r="B3" s="3" t="s">
        <v>2</v>
      </c>
      <c r="C3" s="5"/>
    </row>
    <row r="4" ht="22.5" customHeight="1">
      <c r="A4" s="2" t="str">
        <f>IFERROR(__xludf.DUMMYFUNCTION("IMPORTRANGE(""https://docs.google.com/spreadsheets/d/1vsTcEcugRZXGU84Ng3dXvNCAOD3CAaUTEbnnM7tyUJg/edit?usp=sharing"",""施設概要!A4"")"),"電話")</f>
        <v>電話</v>
      </c>
      <c r="B4" s="3" t="s">
        <v>3</v>
      </c>
      <c r="C4" s="5"/>
    </row>
    <row r="5" ht="22.5" customHeight="1">
      <c r="A5" s="2" t="str">
        <f>IFERROR(__xludf.DUMMYFUNCTION("IMPORTRANGE(""https://docs.google.com/spreadsheets/d/1vsTcEcugRZXGU84Ng3dXvNCAOD3CAaUTEbnnM7tyUJg/edit?usp=sharing"",""施設概要!A5"")"),"FAX")</f>
        <v>FAX</v>
      </c>
      <c r="B5" s="3" t="s">
        <v>4</v>
      </c>
      <c r="C5" s="5"/>
    </row>
    <row r="6" ht="22.5" customHeight="1">
      <c r="A6" s="6" t="str">
        <f>IFERROR(__xludf.DUMMYFUNCTION("IMPORTRANGE(""https://docs.google.com/spreadsheets/d/1vsTcEcugRZXGU84Ng3dXvNCAOD3CAaUTEbnnM7tyUJg/edit?usp=sharing"",""施設概要!A6"")"),"更新日")</f>
        <v>更新日</v>
      </c>
      <c r="B6" s="7">
        <v>45989.23797082176</v>
      </c>
      <c r="C6" s="8"/>
    </row>
  </sheetData>
  <mergeCells count="1">
    <mergeCell ref="C2:C6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39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1" s="129"/>
      <c r="C1" s="129"/>
      <c r="D1" s="129"/>
      <c r="E1" s="129"/>
      <c r="F1" s="129"/>
      <c r="G1" s="129"/>
      <c r="H1" s="129"/>
    </row>
    <row r="2" ht="22.5" customHeight="1">
      <c r="A2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2" s="11" t="s">
        <v>5</v>
      </c>
      <c r="C2" s="11" t="s">
        <v>6</v>
      </c>
      <c r="D2" s="11" t="s">
        <v>7</v>
      </c>
      <c r="E2" s="11" t="s">
        <v>8</v>
      </c>
      <c r="F2" s="11" t="s">
        <v>9</v>
      </c>
      <c r="G2" s="11"/>
      <c r="H2" s="11"/>
    </row>
    <row r="3" ht="18.75" customHeight="1">
      <c r="A3" s="12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3" s="13" t="s">
        <v>10</v>
      </c>
      <c r="C3" s="13" t="s">
        <v>10</v>
      </c>
      <c r="D3" s="13" t="s">
        <v>10</v>
      </c>
      <c r="E3" s="13" t="s">
        <v>11</v>
      </c>
      <c r="F3" s="13" t="s">
        <v>11</v>
      </c>
      <c r="G3" s="13"/>
      <c r="H3" s="13"/>
    </row>
    <row r="4" ht="67.5" customHeight="1">
      <c r="A4" s="14" t="str">
        <f>IFERROR(__xludf.DUMMYFUNCTION("IMPORTRANGE(""https://docs.google.com/spreadsheets/d/1vsTcEcugRZXGU84Ng3dXvNCAOD3CAaUTEbnnM7tyUJg/edit?usp=sharing"",""おかず形態一覧表!A4"")"),"画像")</f>
        <v>画像</v>
      </c>
      <c r="B4" s="15"/>
      <c r="C4" s="15"/>
      <c r="D4" s="15"/>
      <c r="E4" s="15"/>
      <c r="F4" s="15"/>
      <c r="G4" s="15"/>
      <c r="H4" s="15"/>
    </row>
    <row r="5" ht="18.75" customHeight="1">
      <c r="A5" s="12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5" s="13" t="s">
        <v>12</v>
      </c>
      <c r="C5" s="13" t="s">
        <v>12</v>
      </c>
      <c r="D5" s="13" t="s">
        <v>12</v>
      </c>
      <c r="E5" s="13" t="s">
        <v>13</v>
      </c>
      <c r="F5" s="13" t="s">
        <v>13</v>
      </c>
      <c r="G5" s="13"/>
      <c r="H5" s="13"/>
    </row>
    <row r="6" ht="67.5" customHeight="1">
      <c r="A6" s="14" t="str">
        <f>IFERROR(__xludf.DUMMYFUNCTION("IMPORTRANGE(""https://docs.google.com/spreadsheets/d/1vsTcEcugRZXGU84Ng3dXvNCAOD3CAaUTEbnnM7tyUJg/edit?usp=sharing"",""おかず形態一覧表!A6"")"),"画像")</f>
        <v>画像</v>
      </c>
      <c r="B6" s="16"/>
      <c r="C6" s="15"/>
      <c r="D6" s="15"/>
      <c r="E6" s="15"/>
      <c r="F6" s="15"/>
      <c r="G6" s="15"/>
      <c r="H6" s="15"/>
    </row>
    <row r="7" ht="18.75" customHeight="1">
      <c r="A7" s="12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7" s="13" t="s">
        <v>14</v>
      </c>
      <c r="C7" s="13" t="s">
        <v>14</v>
      </c>
      <c r="D7" s="13" t="s">
        <v>14</v>
      </c>
      <c r="E7" s="13" t="s">
        <v>15</v>
      </c>
      <c r="F7" s="13" t="s">
        <v>15</v>
      </c>
      <c r="G7" s="13"/>
      <c r="H7" s="13"/>
    </row>
    <row r="8" ht="67.5" customHeight="1">
      <c r="A8" s="17" t="str">
        <f>IFERROR(__xludf.DUMMYFUNCTION("IMPORTRANGE(""https://docs.google.com/spreadsheets/d/1vsTcEcugRZXGU84Ng3dXvNCAOD3CAaUTEbnnM7tyUJg/edit?usp=sharing"",""おかず形態一覧表!A8"")"),"画像")</f>
        <v>画像</v>
      </c>
      <c r="B8" s="18"/>
      <c r="C8" s="19"/>
      <c r="D8" s="19"/>
      <c r="E8" s="19"/>
      <c r="F8" s="19"/>
      <c r="G8" s="19"/>
      <c r="H8" s="19"/>
    </row>
    <row r="9" ht="112.5" customHeight="1">
      <c r="A9" s="17" t="str">
        <f>IFERROR(__xludf.DUMMYFUNCTION("IMPORTRANGE(""https://docs.google.com/spreadsheets/d/1vsTcEcugRZXGU84Ng3dXvNCAOD3CAaUTEbnnM7tyUJg/edit?usp=sharing"",""おかず形態一覧表!A9"")"),"内容")</f>
        <v>内容</v>
      </c>
      <c r="B9" s="20" t="s">
        <v>16</v>
      </c>
      <c r="C9" s="20" t="s">
        <v>17</v>
      </c>
      <c r="D9" s="20" t="s">
        <v>18</v>
      </c>
      <c r="E9" s="20" t="s">
        <v>19</v>
      </c>
      <c r="F9" s="20" t="s">
        <v>20</v>
      </c>
      <c r="G9" s="20"/>
      <c r="H9" s="20"/>
    </row>
    <row r="10" ht="45.0" customHeight="1">
      <c r="A10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0" s="22" t="s">
        <v>21</v>
      </c>
      <c r="C10" s="22" t="s">
        <v>21</v>
      </c>
      <c r="D10" s="22" t="s">
        <v>22</v>
      </c>
      <c r="E10" s="22" t="s">
        <v>23</v>
      </c>
      <c r="F10" s="22" t="s">
        <v>24</v>
      </c>
      <c r="G10" s="22"/>
      <c r="H10" s="22"/>
    </row>
    <row r="11" ht="45.0" customHeight="1">
      <c r="A11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1" s="23"/>
      <c r="C11" s="22"/>
      <c r="D11" s="22"/>
      <c r="E11" s="22" t="s">
        <v>25</v>
      </c>
      <c r="F11" s="22" t="s">
        <v>26</v>
      </c>
      <c r="G11" s="22"/>
      <c r="H11" s="22"/>
    </row>
    <row r="12" ht="22.5" customHeight="1">
      <c r="A12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2" s="140"/>
      <c r="C12" s="141"/>
      <c r="D12" s="141"/>
      <c r="E12" s="141">
        <v>3.0</v>
      </c>
      <c r="F12" s="141" t="s">
        <v>28</v>
      </c>
      <c r="G12" s="141"/>
      <c r="H12" s="142"/>
    </row>
    <row r="13" ht="22.5" customHeight="1">
      <c r="A13" s="26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3" s="27" t="s">
        <v>29</v>
      </c>
      <c r="C13" s="27" t="s">
        <v>30</v>
      </c>
      <c r="D13" s="27" t="s">
        <v>30</v>
      </c>
      <c r="E13" s="27" t="s">
        <v>31</v>
      </c>
      <c r="F13" s="27" t="s">
        <v>32</v>
      </c>
      <c r="G13" s="27"/>
      <c r="H13" s="27"/>
    </row>
    <row r="14" ht="22.5" customHeight="1">
      <c r="A14" s="143" t="s">
        <v>64</v>
      </c>
      <c r="B14" s="144">
        <v>1600.0</v>
      </c>
      <c r="C14" s="144">
        <v>1600.0</v>
      </c>
      <c r="D14" s="144">
        <v>1600.0</v>
      </c>
      <c r="E14" s="144">
        <v>1200.0</v>
      </c>
      <c r="F14" s="144">
        <v>1200.0</v>
      </c>
      <c r="G14" s="144"/>
      <c r="H14" s="144"/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45" t="str">
        <f>IFERROR(__xludf.DUMMYFUNCTION("IMPORTRANGE(""https://docs.google.com/spreadsheets/d/1vsTcEcugRZXGU84Ng3dXvNCAOD3CAaUTEbnnM7tyUJg/edit?usp=sharing"",""主食一覧!A1"")"),"2. 主食一覧")</f>
        <v>2. 主食一覧</v>
      </c>
      <c r="B1" s="129"/>
      <c r="C1" s="129"/>
      <c r="D1" s="129"/>
      <c r="E1" s="129"/>
      <c r="F1" s="129"/>
      <c r="G1" s="129"/>
      <c r="H1" s="129"/>
    </row>
    <row r="2" ht="22.5" customHeight="1">
      <c r="A2" s="31" t="str">
        <f>IFERROR(__xludf.DUMMYFUNCTION("IMPORTRANGE(""https://docs.google.com/spreadsheets/d/1vsTcEcugRZXGU84Ng3dXvNCAOD3CAaUTEbnnM7tyUJg/edit?usp=sharing"",""主食一覧!A2"")"),"主食名称")</f>
        <v>主食名称</v>
      </c>
      <c r="B2" s="32" t="s">
        <v>33</v>
      </c>
      <c r="C2" s="32" t="s">
        <v>34</v>
      </c>
      <c r="D2" s="32" t="s">
        <v>35</v>
      </c>
      <c r="E2" s="32" t="s">
        <v>36</v>
      </c>
      <c r="F2" s="32"/>
      <c r="G2" s="32"/>
      <c r="H2" s="33"/>
    </row>
    <row r="3" ht="67.5" customHeight="1">
      <c r="A3" s="31" t="str">
        <f>IFERROR(__xludf.DUMMYFUNCTION("IMPORTRANGE(""https://docs.google.com/spreadsheets/d/1vsTcEcugRZXGU84Ng3dXvNCAOD3CAaUTEbnnM7tyUJg/edit?usp=sharing"",""主食一覧!A3"")"),"画像")</f>
        <v>画像</v>
      </c>
      <c r="B3" s="34"/>
      <c r="C3" s="34"/>
      <c r="D3" s="34"/>
      <c r="E3" s="34"/>
      <c r="F3" s="34"/>
      <c r="G3" s="34"/>
      <c r="H3" s="34"/>
    </row>
    <row r="4" ht="45.0" customHeight="1">
      <c r="A4" s="31" t="str">
        <f>IFERROR(__xludf.DUMMYFUNCTION("IMPORTRANGE(""https://docs.google.com/spreadsheets/d/1vsTcEcugRZXGU84Ng3dXvNCAOD3CAaUTEbnnM7tyUJg/edit?usp=sharing"",""主食一覧!A4"")"),"内容")</f>
        <v>内容</v>
      </c>
      <c r="B4" s="35" t="s">
        <v>37</v>
      </c>
      <c r="C4" s="35" t="s">
        <v>38</v>
      </c>
      <c r="D4" s="35" t="s">
        <v>39</v>
      </c>
      <c r="E4" s="35" t="s">
        <v>40</v>
      </c>
      <c r="F4" s="35"/>
      <c r="G4" s="35"/>
      <c r="H4" s="36"/>
    </row>
    <row r="5" ht="22.5" customHeight="1">
      <c r="A5" s="31" t="str">
        <f>IFERROR(__xludf.DUMMYFUNCTION("IMPORTRANGE(""https://docs.google.com/spreadsheets/d/1vsTcEcugRZXGU84Ng3dXvNCAOD3CAaUTEbnnM7tyUJg/edit?usp=sharing"",""主食一覧!A5"")"),"学会分類2021")</f>
        <v>学会分類2021</v>
      </c>
      <c r="B5" s="146"/>
      <c r="C5" s="146"/>
      <c r="D5" s="146"/>
      <c r="E5" s="146"/>
      <c r="F5" s="146"/>
      <c r="G5" s="146"/>
      <c r="H5" s="146"/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47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1" s="129"/>
      <c r="C1" s="129"/>
      <c r="D1" s="129"/>
      <c r="E1" s="129"/>
      <c r="F1" s="148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1" s="129"/>
      <c r="H1" s="129"/>
    </row>
    <row r="2" ht="30.0" customHeight="1">
      <c r="A2" s="40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" s="41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" s="41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" s="41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" s="41" t="str">
        <f>IFERROR(__xludf.DUMMYFUNCTION("IMPORTRANGE(""https://docs.google.com/spreadsheets/d/1vsTcEcugRZXGU84Ng3dXvNCAOD3CAaUTEbnnM7tyUJg/edit?usp=sharing"",""水分とろみの基準・水分ゼリー!E2"")"),"")</f>
        <v/>
      </c>
      <c r="F2" s="42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" s="43" t="s">
        <v>41</v>
      </c>
      <c r="H2" s="44"/>
    </row>
    <row r="3" ht="22.5" customHeight="1">
      <c r="A3" s="45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3" s="46" t="s">
        <v>42</v>
      </c>
      <c r="C3" s="47"/>
      <c r="D3" s="46" t="s">
        <v>42</v>
      </c>
      <c r="E3" s="47"/>
      <c r="F3" s="45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3" s="46" t="s">
        <v>43</v>
      </c>
      <c r="H3" s="47"/>
    </row>
    <row r="4" ht="22.5" customHeight="1">
      <c r="A4" s="48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4" s="51">
        <v>1.0</v>
      </c>
      <c r="C4" s="51" t="s">
        <v>65</v>
      </c>
      <c r="D4" s="51">
        <v>2.0</v>
      </c>
      <c r="E4" s="51" t="s">
        <v>65</v>
      </c>
      <c r="F4" s="45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4" s="51"/>
      <c r="H4" s="52"/>
    </row>
    <row r="5" ht="22.5" customHeight="1">
      <c r="A5" s="53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5" s="54" t="s">
        <v>65</v>
      </c>
      <c r="C5" s="54" t="s">
        <v>65</v>
      </c>
      <c r="D5" s="54" t="s">
        <v>65</v>
      </c>
      <c r="E5" s="54" t="s">
        <v>65</v>
      </c>
      <c r="F5" s="53" t="s">
        <v>44</v>
      </c>
      <c r="G5" s="54"/>
      <c r="H5" s="55"/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6" width="16.38"/>
    <col customWidth="1" min="7" max="7" width="32.63"/>
  </cols>
  <sheetData>
    <row r="1" ht="22.5" customHeight="1">
      <c r="A1" s="149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1" s="129"/>
      <c r="C1" s="129"/>
      <c r="D1" s="129"/>
      <c r="E1" s="129"/>
      <c r="F1" s="150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1" s="129"/>
    </row>
    <row r="2" ht="22.5" customHeight="1">
      <c r="A2" s="58" t="str">
        <f>IFERROR(__xludf.DUMMYFUNCTION("IMPORTRANGE(""https://docs.google.com/spreadsheets/d/1vsTcEcugRZXGU84Ng3dXvNCAOD3CAaUTEbnnM7tyUJg/edit?usp=sharing"",""濃厚流動食・補助食品!A2"")"),"商品名")</f>
        <v>商品名</v>
      </c>
      <c r="B2" s="59" t="s">
        <v>45</v>
      </c>
      <c r="C2" s="59" t="s">
        <v>46</v>
      </c>
      <c r="D2" s="59"/>
      <c r="E2" s="60"/>
      <c r="F2" s="61" t="s">
        <v>47</v>
      </c>
      <c r="G2" s="151" t="s">
        <v>48</v>
      </c>
    </row>
    <row r="3" ht="22.5" customHeight="1">
      <c r="A3" s="63"/>
      <c r="B3" s="59" t="s">
        <v>49</v>
      </c>
      <c r="C3" s="59"/>
      <c r="D3" s="59"/>
      <c r="E3" s="60"/>
      <c r="F3" s="64" t="s">
        <v>50</v>
      </c>
      <c r="G3" s="65"/>
    </row>
    <row r="4" ht="22.5" customHeight="1">
      <c r="A4" s="66"/>
      <c r="B4" s="59" t="s">
        <v>51</v>
      </c>
      <c r="C4" s="59"/>
      <c r="D4" s="67"/>
      <c r="E4" s="60"/>
      <c r="F4" s="68"/>
      <c r="G4" s="69"/>
    </row>
  </sheetData>
  <mergeCells count="2">
    <mergeCell ref="A2:A4"/>
    <mergeCell ref="F3:G4"/>
  </mergeCell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30.0" customHeight="1">
      <c r="A1" s="70" t="s">
        <v>52</v>
      </c>
      <c r="B1" s="71"/>
      <c r="C1" s="72" t="s">
        <v>53</v>
      </c>
      <c r="D1" s="73"/>
      <c r="E1" s="73"/>
      <c r="F1" s="73"/>
      <c r="G1" s="73"/>
      <c r="H1" s="73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 ht="7.5" customHeight="1"/>
    <row r="3" ht="22.5" customHeight="1">
      <c r="A3" s="75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3" s="76"/>
    </row>
    <row r="4" ht="22.5" customHeight="1">
      <c r="A4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4" s="152" t="s">
        <v>5</v>
      </c>
      <c r="C4" s="152" t="s">
        <v>6</v>
      </c>
      <c r="D4" s="152" t="s">
        <v>7</v>
      </c>
      <c r="E4" s="152" t="s">
        <v>8</v>
      </c>
      <c r="F4" s="152" t="s">
        <v>9</v>
      </c>
      <c r="G4" s="152"/>
      <c r="H4" s="152"/>
    </row>
    <row r="5" ht="22.5" customHeight="1">
      <c r="A5" s="10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5" s="153" t="s">
        <v>10</v>
      </c>
      <c r="C5" s="153" t="s">
        <v>10</v>
      </c>
      <c r="D5" s="153" t="s">
        <v>10</v>
      </c>
      <c r="E5" s="153" t="s">
        <v>11</v>
      </c>
      <c r="F5" s="153" t="s">
        <v>11</v>
      </c>
      <c r="G5" s="153"/>
      <c r="H5" s="153"/>
    </row>
    <row r="6" ht="67.5" customHeight="1">
      <c r="A6" s="14" t="str">
        <f>IFERROR(__xludf.DUMMYFUNCTION("IMPORTRANGE(""https://docs.google.com/spreadsheets/d/1vsTcEcugRZXGU84Ng3dXvNCAOD3CAaUTEbnnM7tyUJg/edit?usp=sharing"",""おかず形態一覧表!A4"")"),"画像")</f>
        <v>画像</v>
      </c>
      <c r="B6" s="16" t="str">
        <f>'おかず形態一覧表'!B4</f>
        <v/>
      </c>
      <c r="C6" s="16" t="str">
        <f>'おかず形態一覧表'!C4</f>
        <v/>
      </c>
      <c r="D6" s="16" t="str">
        <f>'おかず形態一覧表'!D4</f>
        <v/>
      </c>
      <c r="E6" s="16" t="str">
        <f>'おかず形態一覧表'!E4</f>
        <v/>
      </c>
      <c r="F6" s="16" t="str">
        <f>'おかず形態一覧表'!F4</f>
        <v/>
      </c>
      <c r="G6" s="16" t="str">
        <f>'おかず形態一覧表'!G4</f>
        <v/>
      </c>
      <c r="H6" s="16" t="str">
        <f>'おかず形態一覧表'!H4</f>
        <v/>
      </c>
    </row>
    <row r="7" ht="22.5" customHeight="1">
      <c r="A7" s="10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7" s="153" t="s">
        <v>12</v>
      </c>
      <c r="C7" s="153" t="s">
        <v>12</v>
      </c>
      <c r="D7" s="153" t="s">
        <v>12</v>
      </c>
      <c r="E7" s="153" t="s">
        <v>13</v>
      </c>
      <c r="F7" s="153" t="s">
        <v>13</v>
      </c>
      <c r="G7" s="153"/>
      <c r="H7" s="153"/>
    </row>
    <row r="8" ht="67.5" customHeight="1">
      <c r="A8" s="14" t="str">
        <f>IFERROR(__xludf.DUMMYFUNCTION("IMPORTRANGE(""https://docs.google.com/spreadsheets/d/1vsTcEcugRZXGU84Ng3dXvNCAOD3CAaUTEbnnM7tyUJg/edit?usp=sharing"",""おかず形態一覧表!A6"")"),"画像")</f>
        <v>画像</v>
      </c>
      <c r="B8" s="16" t="str">
        <f>'おかず形態一覧表'!B6</f>
        <v/>
      </c>
      <c r="C8" s="16" t="str">
        <f>'おかず形態一覧表'!C6</f>
        <v/>
      </c>
      <c r="D8" s="16" t="str">
        <f>'おかず形態一覧表'!D6</f>
        <v/>
      </c>
      <c r="E8" s="16" t="str">
        <f>'おかず形態一覧表'!E6</f>
        <v/>
      </c>
      <c r="F8" s="16" t="str">
        <f>'おかず形態一覧表'!F6</f>
        <v/>
      </c>
      <c r="G8" s="16" t="str">
        <f>'おかず形態一覧表'!G6</f>
        <v/>
      </c>
      <c r="H8" s="16" t="str">
        <f>'おかず形態一覧表'!H6</f>
        <v/>
      </c>
    </row>
    <row r="9" ht="22.5" customHeight="1">
      <c r="A9" s="10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9" s="153" t="s">
        <v>14</v>
      </c>
      <c r="C9" s="153" t="s">
        <v>14</v>
      </c>
      <c r="D9" s="153" t="s">
        <v>14</v>
      </c>
      <c r="E9" s="153" t="s">
        <v>15</v>
      </c>
      <c r="F9" s="153" t="s">
        <v>15</v>
      </c>
      <c r="G9" s="153"/>
      <c r="H9" s="153"/>
    </row>
    <row r="10" ht="67.5" customHeight="1">
      <c r="A10" s="17" t="str">
        <f>IFERROR(__xludf.DUMMYFUNCTION("IMPORTRANGE(""https://docs.google.com/spreadsheets/d/1vsTcEcugRZXGU84Ng3dXvNCAOD3CAaUTEbnnM7tyUJg/edit?usp=sharing"",""おかず形態一覧表!A8"")"),"画像")</f>
        <v>画像</v>
      </c>
      <c r="B10" s="18" t="str">
        <f>'おかず形態一覧表'!B8</f>
        <v/>
      </c>
      <c r="C10" s="18" t="str">
        <f>'おかず形態一覧表'!C8</f>
        <v/>
      </c>
      <c r="D10" s="18" t="str">
        <f>'おかず形態一覧表'!D8</f>
        <v/>
      </c>
      <c r="E10" s="18" t="str">
        <f>'おかず形態一覧表'!E8</f>
        <v/>
      </c>
      <c r="F10" s="18" t="str">
        <f>'おかず形態一覧表'!F8</f>
        <v/>
      </c>
      <c r="G10" s="18" t="str">
        <f>'おかず形態一覧表'!G8</f>
        <v/>
      </c>
      <c r="H10" s="18" t="str">
        <f>'おかず形態一覧表'!H8</f>
        <v/>
      </c>
    </row>
    <row r="11" ht="112.5" customHeight="1">
      <c r="A11" s="17" t="str">
        <f>IFERROR(__xludf.DUMMYFUNCTION("IMPORTRANGE(""https://docs.google.com/spreadsheets/d/1vsTcEcugRZXGU84Ng3dXvNCAOD3CAaUTEbnnM7tyUJg/edit?usp=sharing"",""おかず形態一覧表!A9"")"),"内容")</f>
        <v>内容</v>
      </c>
      <c r="B11" s="154" t="s">
        <v>16</v>
      </c>
      <c r="C11" s="154" t="s">
        <v>17</v>
      </c>
      <c r="D11" s="154" t="s">
        <v>18</v>
      </c>
      <c r="E11" s="154" t="s">
        <v>19</v>
      </c>
      <c r="F11" s="154" t="s">
        <v>20</v>
      </c>
      <c r="G11" s="154"/>
      <c r="H11" s="154"/>
    </row>
    <row r="12" ht="45.0" customHeight="1">
      <c r="A12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2" s="22" t="s">
        <v>21</v>
      </c>
      <c r="C12" s="22" t="s">
        <v>21</v>
      </c>
      <c r="D12" s="22" t="s">
        <v>22</v>
      </c>
      <c r="E12" s="22" t="s">
        <v>23</v>
      </c>
      <c r="F12" s="22" t="s">
        <v>24</v>
      </c>
      <c r="G12" s="22"/>
      <c r="H12" s="22"/>
    </row>
    <row r="13" ht="45.0" customHeight="1">
      <c r="A13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3" s="23"/>
      <c r="C13" s="22"/>
      <c r="D13" s="22"/>
      <c r="E13" s="22" t="s">
        <v>25</v>
      </c>
      <c r="F13" s="22" t="s">
        <v>26</v>
      </c>
      <c r="G13" s="22"/>
      <c r="H13" s="22"/>
    </row>
    <row r="14" ht="22.5" customHeight="1">
      <c r="A14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4" s="155"/>
      <c r="C14" s="156"/>
      <c r="D14" s="156"/>
      <c r="E14" s="156" t="s">
        <v>27</v>
      </c>
      <c r="F14" s="156" t="s">
        <v>28</v>
      </c>
      <c r="G14" s="156"/>
      <c r="H14" s="156"/>
    </row>
    <row r="15" ht="22.5" customHeight="1">
      <c r="A15" s="26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5" s="157" t="s">
        <v>29</v>
      </c>
      <c r="C15" s="157" t="s">
        <v>30</v>
      </c>
      <c r="D15" s="157" t="s">
        <v>30</v>
      </c>
      <c r="E15" s="157" t="s">
        <v>31</v>
      </c>
      <c r="F15" s="157" t="s">
        <v>32</v>
      </c>
      <c r="G15" s="157"/>
      <c r="H15" s="157"/>
    </row>
    <row r="16" ht="22.5" customHeight="1">
      <c r="A16" s="28"/>
      <c r="B16" s="144">
        <v>1600.0</v>
      </c>
      <c r="C16" s="144">
        <v>1600.0</v>
      </c>
      <c r="D16" s="144">
        <v>1600.0</v>
      </c>
      <c r="E16" s="144">
        <v>1200.0</v>
      </c>
      <c r="F16" s="144">
        <v>1200.0</v>
      </c>
      <c r="G16" s="144"/>
      <c r="H16" s="144"/>
    </row>
    <row r="17" ht="7.5" customHeight="1"/>
    <row r="18" ht="22.5" customHeight="1">
      <c r="A18" s="82" t="str">
        <f>IFERROR(__xludf.DUMMYFUNCTION("IMPORTRANGE(""https://docs.google.com/spreadsheets/d/1vsTcEcugRZXGU84Ng3dXvNCAOD3CAaUTEbnnM7tyUJg/edit?usp=sharing"",""主食一覧!A1"")"),"2. 主食一覧")</f>
        <v>2. 主食一覧</v>
      </c>
      <c r="B18" s="83"/>
    </row>
    <row r="19" ht="22.5" customHeight="1">
      <c r="A19" s="31" t="str">
        <f>IFERROR(__xludf.DUMMYFUNCTION("IMPORTRANGE(""https://docs.google.com/spreadsheets/d/1vsTcEcugRZXGU84Ng3dXvNCAOD3CAaUTEbnnM7tyUJg/edit?usp=sharing"",""主食一覧!A2"")"),"主食名称")</f>
        <v>主食名称</v>
      </c>
      <c r="B19" s="32" t="s">
        <v>33</v>
      </c>
      <c r="C19" s="32" t="s">
        <v>34</v>
      </c>
      <c r="D19" s="32" t="s">
        <v>35</v>
      </c>
      <c r="E19" s="32" t="s">
        <v>36</v>
      </c>
      <c r="F19" s="32"/>
      <c r="G19" s="32"/>
      <c r="H19" s="33"/>
    </row>
    <row r="20" ht="67.5" customHeight="1">
      <c r="A20" s="31" t="str">
        <f>IFERROR(__xludf.DUMMYFUNCTION("IMPORTRANGE(""https://docs.google.com/spreadsheets/d/1vsTcEcugRZXGU84Ng3dXvNCAOD3CAaUTEbnnM7tyUJg/edit?usp=sharing"",""主食一覧!A3"")"),"画像")</f>
        <v>画像</v>
      </c>
      <c r="B20" s="34" t="str">
        <f>'主食一覧'!B3</f>
        <v/>
      </c>
      <c r="C20" s="34" t="str">
        <f>'主食一覧'!C3</f>
        <v/>
      </c>
      <c r="D20" s="34" t="str">
        <f>'主食一覧'!D3</f>
        <v/>
      </c>
      <c r="E20" s="34" t="str">
        <f>'主食一覧'!E3</f>
        <v/>
      </c>
      <c r="F20" s="34" t="str">
        <f>'主食一覧'!F3</f>
        <v/>
      </c>
      <c r="G20" s="34" t="str">
        <f>'主食一覧'!G3</f>
        <v/>
      </c>
      <c r="H20" s="34" t="str">
        <f>'主食一覧'!H3</f>
        <v/>
      </c>
    </row>
    <row r="21" ht="45.0" customHeight="1">
      <c r="A21" s="31" t="str">
        <f>IFERROR(__xludf.DUMMYFUNCTION("IMPORTRANGE(""https://docs.google.com/spreadsheets/d/1vsTcEcugRZXGU84Ng3dXvNCAOD3CAaUTEbnnM7tyUJg/edit?usp=sharing"",""主食一覧!A4"")"),"内容")</f>
        <v>内容</v>
      </c>
      <c r="B21" s="158" t="s">
        <v>37</v>
      </c>
      <c r="C21" s="158" t="s">
        <v>38</v>
      </c>
      <c r="D21" s="158" t="s">
        <v>39</v>
      </c>
      <c r="E21" s="158" t="s">
        <v>40</v>
      </c>
      <c r="F21" s="158"/>
      <c r="G21" s="158"/>
      <c r="H21" s="84"/>
    </row>
    <row r="22" ht="22.5" customHeight="1">
      <c r="A22" s="31" t="str">
        <f>IFERROR(__xludf.DUMMYFUNCTION("IMPORTRANGE(""https://docs.google.com/spreadsheets/d/1vsTcEcugRZXGU84Ng3dXvNCAOD3CAaUTEbnnM7tyUJg/edit?usp=sharing"",""主食一覧!A5"")"),"学会分類2021")</f>
        <v>学会分類2021</v>
      </c>
      <c r="B22" s="146"/>
      <c r="C22" s="146"/>
      <c r="D22" s="146"/>
      <c r="E22" s="146"/>
      <c r="F22" s="146"/>
      <c r="G22" s="146"/>
      <c r="H22" s="146"/>
    </row>
    <row r="23" ht="7.5" customHeight="1"/>
    <row r="24" ht="22.5" customHeight="1">
      <c r="A24" s="39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24" s="86"/>
      <c r="F24" s="39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24" s="86"/>
    </row>
    <row r="25" ht="30.0" customHeight="1">
      <c r="A25" s="40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5" s="41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5" s="41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5" s="41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5" s="41" t="str">
        <f>IFERROR(__xludf.DUMMYFUNCTION("IMPORTRANGE(""https://docs.google.com/spreadsheets/d/1vsTcEcugRZXGU84Ng3dXvNCAOD3CAaUTEbnnM7tyUJg/edit?usp=sharing"",""水分とろみの基準・水分ゼリー!E2"")"),"")</f>
        <v/>
      </c>
      <c r="F25" s="42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5" s="43" t="s">
        <v>41</v>
      </c>
      <c r="H25" s="44"/>
    </row>
    <row r="26" ht="22.5" customHeight="1">
      <c r="A26" s="45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26" s="46" t="s">
        <v>42</v>
      </c>
      <c r="C26" s="47"/>
      <c r="D26" s="46" t="s">
        <v>42</v>
      </c>
      <c r="E26" s="47"/>
      <c r="F26" s="48" t="s">
        <v>66</v>
      </c>
      <c r="G26" s="46" t="s">
        <v>43</v>
      </c>
      <c r="H26" s="47"/>
    </row>
    <row r="27" ht="22.5" customHeight="1">
      <c r="A27" s="48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27" s="51">
        <v>1.0</v>
      </c>
      <c r="C27" s="52"/>
      <c r="D27" s="51">
        <v>2.0</v>
      </c>
      <c r="E27" s="52"/>
      <c r="F27" s="48" t="s">
        <v>67</v>
      </c>
      <c r="G27" s="51"/>
      <c r="H27" s="52"/>
    </row>
    <row r="28" ht="22.5" customHeight="1">
      <c r="A28" s="53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28" s="159"/>
      <c r="C28" s="160"/>
      <c r="D28" s="159"/>
      <c r="E28" s="160"/>
      <c r="F28" s="53" t="s">
        <v>44</v>
      </c>
      <c r="G28" s="161"/>
      <c r="H28" s="162"/>
    </row>
    <row r="29" ht="7.5" customHeight="1"/>
    <row r="30" ht="22.5" customHeight="1">
      <c r="A30" s="87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30" s="88"/>
      <c r="F30" s="89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30" s="90"/>
    </row>
    <row r="31" ht="22.5" customHeight="1">
      <c r="A31" s="58" t="str">
        <f>IFERROR(__xludf.DUMMYFUNCTION("IMPORTRANGE(""https://docs.google.com/spreadsheets/d/1vsTcEcugRZXGU84Ng3dXvNCAOD3CAaUTEbnnM7tyUJg/edit?usp=sharing"",""濃厚流動食・補助食品!A2"")"),"商品名")</f>
        <v>商品名</v>
      </c>
      <c r="B31" s="59" t="s">
        <v>45</v>
      </c>
      <c r="C31" s="59" t="s">
        <v>46</v>
      </c>
      <c r="D31" s="59"/>
      <c r="E31" s="60"/>
      <c r="F31" s="163" t="s">
        <v>47</v>
      </c>
      <c r="G31" s="164" t="s">
        <v>48</v>
      </c>
      <c r="H31" s="93"/>
    </row>
    <row r="32" ht="22.5" customHeight="1">
      <c r="A32" s="63"/>
      <c r="B32" s="59" t="s">
        <v>49</v>
      </c>
      <c r="C32" s="59"/>
      <c r="D32" s="59"/>
      <c r="E32" s="67"/>
      <c r="F32" s="64" t="s">
        <v>50</v>
      </c>
      <c r="G32" s="95"/>
      <c r="H32" s="65"/>
    </row>
    <row r="33" ht="22.5" customHeight="1">
      <c r="A33" s="66"/>
      <c r="B33" s="59" t="s">
        <v>51</v>
      </c>
      <c r="C33" s="59"/>
      <c r="D33" s="67"/>
      <c r="E33" s="67"/>
      <c r="F33" s="68"/>
      <c r="G33" s="96"/>
      <c r="H33" s="69"/>
    </row>
    <row r="34" ht="7.5" customHeight="1"/>
    <row r="35" ht="22.5" customHeight="1">
      <c r="A35" s="97" t="str">
        <f>IFERROR(__xludf.DUMMYFUNCTION("IMPORTRANGE(""https://docs.google.com/spreadsheets/d/1vsTcEcugRZXGU84Ng3dXvNCAOD3CAaUTEbnnM7tyUJg/edit?usp=sharing"",""施設概要!A1"")"),"施設概要")</f>
        <v>施設概要</v>
      </c>
      <c r="B35" s="98"/>
    </row>
    <row r="36" ht="22.5" customHeight="1">
      <c r="A36" s="2" t="str">
        <f>IFERROR(__xludf.DUMMYFUNCTION("IMPORTRANGE(""https://docs.google.com/spreadsheets/d/1vsTcEcugRZXGU84Ng3dXvNCAOD3CAaUTEbnnM7tyUJg/edit?usp=sharing"",""施設概要!A2"")"),"所在地")</f>
        <v>所在地</v>
      </c>
      <c r="B36" s="135" t="s">
        <v>0</v>
      </c>
      <c r="C36" s="100"/>
      <c r="D36" s="101"/>
      <c r="E36" s="165" t="s">
        <v>1</v>
      </c>
      <c r="F36" s="103"/>
      <c r="G36" s="103"/>
      <c r="H36" s="104"/>
    </row>
    <row r="37" ht="22.5" customHeight="1">
      <c r="A37" s="2" t="str">
        <f>IFERROR(__xludf.DUMMYFUNCTION("IMPORTRANGE(""https://docs.google.com/spreadsheets/d/1vsTcEcugRZXGU84Ng3dXvNCAOD3CAaUTEbnnM7tyUJg/edit?usp=sharing"",""施設概要!A3"")"),"給食部門名")</f>
        <v>給食部門名</v>
      </c>
      <c r="B37" s="135" t="s">
        <v>2</v>
      </c>
      <c r="C37" s="100"/>
      <c r="D37" s="101"/>
      <c r="E37" s="105"/>
      <c r="H37" s="106"/>
    </row>
    <row r="38" ht="22.5" customHeight="1">
      <c r="A38" s="2" t="str">
        <f>IFERROR(__xludf.DUMMYFUNCTION("IMPORTRANGE(""https://docs.google.com/spreadsheets/d/1vsTcEcugRZXGU84Ng3dXvNCAOD3CAaUTEbnnM7tyUJg/edit?usp=sharing"",""施設概要!A4"")"),"電話")</f>
        <v>電話</v>
      </c>
      <c r="B38" s="135" t="s">
        <v>3</v>
      </c>
      <c r="C38" s="100"/>
      <c r="D38" s="101"/>
      <c r="E38" s="105"/>
      <c r="H38" s="106"/>
    </row>
    <row r="39" ht="22.5" customHeight="1">
      <c r="A39" s="107" t="str">
        <f>IFERROR(__xludf.DUMMYFUNCTION("IMPORTRANGE(""https://docs.google.com/spreadsheets/d/1vsTcEcugRZXGU84Ng3dXvNCAOD3CAaUTEbnnM7tyUJg/edit?usp=sharing"",""施設概要!A5"")"),"FAX")</f>
        <v>FAX</v>
      </c>
      <c r="B39" s="135" t="s">
        <v>4</v>
      </c>
      <c r="C39" s="100"/>
      <c r="D39" s="101"/>
      <c r="E39" s="105"/>
      <c r="H39" s="106"/>
    </row>
    <row r="40" ht="22.5" customHeight="1">
      <c r="A40" s="108" t="str">
        <f>IFERROR(__xludf.DUMMYFUNCTION("IMPORTRANGE(""https://docs.google.com/spreadsheets/d/1vsTcEcugRZXGU84Ng3dXvNCAOD3CAaUTEbnnM7tyUJg/edit?usp=sharing"",""施設概要!A6"")"),"更新日")</f>
        <v>更新日</v>
      </c>
      <c r="B40" s="166">
        <v>45654.966668368055</v>
      </c>
      <c r="C40" s="100"/>
      <c r="D40" s="101"/>
      <c r="E40" s="110"/>
      <c r="F40" s="111"/>
      <c r="G40" s="111"/>
      <c r="H40" s="112"/>
    </row>
  </sheetData>
  <mergeCells count="10">
    <mergeCell ref="B38:D38"/>
    <mergeCell ref="B39:D39"/>
    <mergeCell ref="A15:A16"/>
    <mergeCell ref="A31:A33"/>
    <mergeCell ref="G31:H31"/>
    <mergeCell ref="F32:H33"/>
    <mergeCell ref="B36:D36"/>
    <mergeCell ref="E36:H40"/>
    <mergeCell ref="B37:D37"/>
    <mergeCell ref="B40:D40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9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</row>
    <row r="2" ht="22.5" customHeight="1">
      <c r="A2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2" s="11" t="s">
        <v>5</v>
      </c>
      <c r="C2" s="11" t="s">
        <v>6</v>
      </c>
      <c r="D2" s="11" t="s">
        <v>7</v>
      </c>
      <c r="E2" s="11" t="s">
        <v>8</v>
      </c>
      <c r="F2" s="11" t="s">
        <v>9</v>
      </c>
      <c r="G2" s="11"/>
      <c r="H2" s="11"/>
    </row>
    <row r="3" ht="18.75" customHeight="1">
      <c r="A3" s="12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3" s="13" t="s">
        <v>10</v>
      </c>
      <c r="C3" s="13" t="s">
        <v>10</v>
      </c>
      <c r="D3" s="13" t="s">
        <v>10</v>
      </c>
      <c r="E3" s="13" t="s">
        <v>11</v>
      </c>
      <c r="F3" s="13" t="s">
        <v>11</v>
      </c>
      <c r="G3" s="13"/>
      <c r="H3" s="13"/>
    </row>
    <row r="4" ht="67.5" customHeight="1">
      <c r="A4" s="14" t="str">
        <f>IFERROR(__xludf.DUMMYFUNCTION("IMPORTRANGE(""https://docs.google.com/spreadsheets/d/1vsTcEcugRZXGU84Ng3dXvNCAOD3CAaUTEbnnM7tyUJg/edit?usp=sharing"",""おかず形態一覧表!A4"")"),"画像")</f>
        <v>画像</v>
      </c>
      <c r="B4" s="15"/>
      <c r="C4" s="15"/>
      <c r="D4" s="15"/>
      <c r="E4" s="15"/>
      <c r="F4" s="15"/>
      <c r="G4" s="15"/>
      <c r="H4" s="15"/>
    </row>
    <row r="5" ht="18.75" customHeight="1">
      <c r="A5" s="12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5" s="13" t="s">
        <v>12</v>
      </c>
      <c r="C5" s="13" t="s">
        <v>12</v>
      </c>
      <c r="D5" s="13" t="s">
        <v>12</v>
      </c>
      <c r="E5" s="13" t="s">
        <v>13</v>
      </c>
      <c r="F5" s="13" t="s">
        <v>13</v>
      </c>
      <c r="G5" s="13"/>
      <c r="H5" s="13"/>
    </row>
    <row r="6" ht="67.5" customHeight="1">
      <c r="A6" s="14" t="str">
        <f>IFERROR(__xludf.DUMMYFUNCTION("IMPORTRANGE(""https://docs.google.com/spreadsheets/d/1vsTcEcugRZXGU84Ng3dXvNCAOD3CAaUTEbnnM7tyUJg/edit?usp=sharing"",""おかず形態一覧表!A6"")"),"画像")</f>
        <v>画像</v>
      </c>
      <c r="B6" s="16"/>
      <c r="C6" s="15"/>
      <c r="D6" s="15"/>
      <c r="E6" s="15"/>
      <c r="F6" s="15"/>
      <c r="G6" s="15"/>
      <c r="H6" s="15"/>
    </row>
    <row r="7" ht="18.75" customHeight="1">
      <c r="A7" s="12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7" s="13" t="s">
        <v>14</v>
      </c>
      <c r="C7" s="13" t="s">
        <v>14</v>
      </c>
      <c r="D7" s="13" t="s">
        <v>14</v>
      </c>
      <c r="E7" s="13" t="s">
        <v>15</v>
      </c>
      <c r="F7" s="13" t="s">
        <v>15</v>
      </c>
      <c r="G7" s="13"/>
      <c r="H7" s="13"/>
    </row>
    <row r="8" ht="67.5" customHeight="1">
      <c r="A8" s="17" t="str">
        <f>IFERROR(__xludf.DUMMYFUNCTION("IMPORTRANGE(""https://docs.google.com/spreadsheets/d/1vsTcEcugRZXGU84Ng3dXvNCAOD3CAaUTEbnnM7tyUJg/edit?usp=sharing"",""おかず形態一覧表!A8"")"),"画像")</f>
        <v>画像</v>
      </c>
      <c r="B8" s="18"/>
      <c r="C8" s="19"/>
      <c r="D8" s="19"/>
      <c r="E8" s="19"/>
      <c r="F8" s="19"/>
      <c r="G8" s="19"/>
      <c r="H8" s="19"/>
    </row>
    <row r="9" ht="112.5" customHeight="1">
      <c r="A9" s="17" t="str">
        <f>IFERROR(__xludf.DUMMYFUNCTION("IMPORTRANGE(""https://docs.google.com/spreadsheets/d/1vsTcEcugRZXGU84Ng3dXvNCAOD3CAaUTEbnnM7tyUJg/edit?usp=sharing"",""おかず形態一覧表!A9"")"),"内容")</f>
        <v>内容</v>
      </c>
      <c r="B9" s="20" t="s">
        <v>16</v>
      </c>
      <c r="C9" s="20" t="s">
        <v>17</v>
      </c>
      <c r="D9" s="20" t="s">
        <v>18</v>
      </c>
      <c r="E9" s="20" t="s">
        <v>19</v>
      </c>
      <c r="F9" s="20" t="s">
        <v>20</v>
      </c>
      <c r="G9" s="20"/>
      <c r="H9" s="20"/>
    </row>
    <row r="10" ht="45.0" customHeight="1">
      <c r="A10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0" s="22" t="s">
        <v>21</v>
      </c>
      <c r="C10" s="22" t="s">
        <v>21</v>
      </c>
      <c r="D10" s="22" t="s">
        <v>22</v>
      </c>
      <c r="E10" s="22" t="s">
        <v>23</v>
      </c>
      <c r="F10" s="22" t="s">
        <v>24</v>
      </c>
      <c r="G10" s="22"/>
      <c r="H10" s="22"/>
    </row>
    <row r="11" ht="45.0" customHeight="1">
      <c r="A11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1" s="23"/>
      <c r="C11" s="22"/>
      <c r="D11" s="22"/>
      <c r="E11" s="22" t="s">
        <v>25</v>
      </c>
      <c r="F11" s="22" t="s">
        <v>26</v>
      </c>
      <c r="G11" s="22"/>
      <c r="H11" s="22"/>
    </row>
    <row r="12" ht="22.5" customHeight="1">
      <c r="A12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2" s="24"/>
      <c r="C12" s="25"/>
      <c r="D12" s="25"/>
      <c r="E12" s="25" t="s">
        <v>27</v>
      </c>
      <c r="F12" s="25" t="s">
        <v>28</v>
      </c>
      <c r="G12" s="25"/>
      <c r="H12" s="25"/>
    </row>
    <row r="13" ht="22.5" customHeight="1">
      <c r="A13" s="26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3" s="27" t="s">
        <v>29</v>
      </c>
      <c r="C13" s="27" t="s">
        <v>30</v>
      </c>
      <c r="D13" s="27" t="s">
        <v>30</v>
      </c>
      <c r="E13" s="27" t="s">
        <v>31</v>
      </c>
      <c r="F13" s="27" t="s">
        <v>32</v>
      </c>
      <c r="G13" s="27"/>
      <c r="H13" s="27"/>
    </row>
    <row r="14" ht="22.5" customHeight="1">
      <c r="A14" s="28"/>
      <c r="B14" s="29">
        <v>1600.0</v>
      </c>
      <c r="C14" s="29">
        <v>1600.0</v>
      </c>
      <c r="D14" s="29">
        <v>1600.0</v>
      </c>
      <c r="E14" s="29">
        <v>1200.0</v>
      </c>
      <c r="F14" s="29">
        <v>1200.0</v>
      </c>
      <c r="G14" s="29"/>
      <c r="H14" s="29"/>
    </row>
  </sheetData>
  <mergeCells count="1">
    <mergeCell ref="A13:A1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30" t="str">
        <f>IFERROR(__xludf.DUMMYFUNCTION("IMPORTRANGE(""https://docs.google.com/spreadsheets/d/1vsTcEcugRZXGU84Ng3dXvNCAOD3CAaUTEbnnM7tyUJg/edit?usp=sharing"",""主食一覧!A1"")"),"2. 主食一覧")</f>
        <v>2. 主食一覧</v>
      </c>
    </row>
    <row r="2" ht="22.5" customHeight="1">
      <c r="A2" s="31" t="str">
        <f>IFERROR(__xludf.DUMMYFUNCTION("IMPORTRANGE(""https://docs.google.com/spreadsheets/d/1vsTcEcugRZXGU84Ng3dXvNCAOD3CAaUTEbnnM7tyUJg/edit?usp=sharing"",""主食一覧!A2"")"),"主食名称")</f>
        <v>主食名称</v>
      </c>
      <c r="B2" s="32" t="s">
        <v>33</v>
      </c>
      <c r="C2" s="32" t="s">
        <v>34</v>
      </c>
      <c r="D2" s="32" t="s">
        <v>35</v>
      </c>
      <c r="E2" s="32" t="s">
        <v>36</v>
      </c>
      <c r="F2" s="32"/>
      <c r="G2" s="32"/>
      <c r="H2" s="33"/>
    </row>
    <row r="3" ht="67.5" customHeight="1">
      <c r="A3" s="31" t="str">
        <f>IFERROR(__xludf.DUMMYFUNCTION("IMPORTRANGE(""https://docs.google.com/spreadsheets/d/1vsTcEcugRZXGU84Ng3dXvNCAOD3CAaUTEbnnM7tyUJg/edit?usp=sharing"",""主食一覧!A3"")"),"画像")</f>
        <v>画像</v>
      </c>
      <c r="B3" s="34"/>
      <c r="C3" s="34"/>
      <c r="D3" s="34"/>
      <c r="E3" s="34"/>
      <c r="F3" s="34"/>
      <c r="G3" s="34"/>
      <c r="H3" s="34"/>
    </row>
    <row r="4" ht="45.0" customHeight="1">
      <c r="A4" s="31" t="str">
        <f>IFERROR(__xludf.DUMMYFUNCTION("IMPORTRANGE(""https://docs.google.com/spreadsheets/d/1vsTcEcugRZXGU84Ng3dXvNCAOD3CAaUTEbnnM7tyUJg/edit?usp=sharing"",""主食一覧!A4"")"),"内容")</f>
        <v>内容</v>
      </c>
      <c r="B4" s="35" t="s">
        <v>37</v>
      </c>
      <c r="C4" s="35" t="s">
        <v>38</v>
      </c>
      <c r="D4" s="35" t="s">
        <v>39</v>
      </c>
      <c r="E4" s="35" t="s">
        <v>40</v>
      </c>
      <c r="F4" s="35"/>
      <c r="G4" s="35"/>
      <c r="H4" s="36"/>
    </row>
    <row r="5" ht="22.5" customHeight="1">
      <c r="A5" s="31" t="str">
        <f>IFERROR(__xludf.DUMMYFUNCTION("IMPORTRANGE(""https://docs.google.com/spreadsheets/d/1vsTcEcugRZXGU84Ng3dXvNCAOD3CAaUTEbnnM7tyUJg/edit?usp=sharing"",""主食一覧!A5"")"),"学会分類2021")</f>
        <v>学会分類2021</v>
      </c>
      <c r="B5" s="37"/>
      <c r="C5" s="37"/>
      <c r="D5" s="37"/>
      <c r="E5" s="37"/>
      <c r="F5" s="37"/>
      <c r="G5" s="37"/>
      <c r="H5" s="37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38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F1" s="39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</row>
    <row r="2" ht="30.0" customHeight="1">
      <c r="A2" s="40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" s="41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" s="41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" s="41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" s="41" t="str">
        <f>IFERROR(__xludf.DUMMYFUNCTION("IMPORTRANGE(""https://docs.google.com/spreadsheets/d/1vsTcEcugRZXGU84Ng3dXvNCAOD3CAaUTEbnnM7tyUJg/edit?usp=sharing"",""水分とろみの基準・水分ゼリー!E2"")"),"")</f>
        <v/>
      </c>
      <c r="F2" s="42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" s="43" t="s">
        <v>41</v>
      </c>
      <c r="H2" s="44"/>
    </row>
    <row r="3" ht="22.5" customHeight="1">
      <c r="A3" s="45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3" s="46" t="s">
        <v>42</v>
      </c>
      <c r="C3" s="47"/>
      <c r="D3" s="46" t="s">
        <v>42</v>
      </c>
      <c r="E3" s="47"/>
      <c r="F3" s="45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3" s="46" t="s">
        <v>43</v>
      </c>
      <c r="H3" s="47"/>
    </row>
    <row r="4" ht="22.5" customHeight="1">
      <c r="A4" s="48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4" s="49">
        <v>1.0</v>
      </c>
      <c r="C4" s="49"/>
      <c r="D4" s="49">
        <v>2.0</v>
      </c>
      <c r="E4" s="50"/>
      <c r="F4" s="45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4" s="51"/>
      <c r="H4" s="52"/>
    </row>
    <row r="5" ht="22.5" customHeight="1">
      <c r="A5" s="53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5" s="54"/>
      <c r="C5" s="55"/>
      <c r="D5" s="54"/>
      <c r="E5" s="55"/>
      <c r="F5" s="53" t="s">
        <v>44</v>
      </c>
      <c r="G5" s="54"/>
      <c r="H5" s="55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6" width="16.38"/>
    <col customWidth="1" min="7" max="7" width="32.63"/>
  </cols>
  <sheetData>
    <row r="1" ht="22.5" customHeight="1">
      <c r="A1" s="56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F1" s="57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</row>
    <row r="2" ht="22.5" customHeight="1">
      <c r="A2" s="58" t="str">
        <f>IFERROR(__xludf.DUMMYFUNCTION("IMPORTRANGE(""https://docs.google.com/spreadsheets/d/1vsTcEcugRZXGU84Ng3dXvNCAOD3CAaUTEbnnM7tyUJg/edit?usp=sharing"",""濃厚流動食・補助食品!A2"")"),"商品名")</f>
        <v>商品名</v>
      </c>
      <c r="B2" s="59" t="s">
        <v>45</v>
      </c>
      <c r="C2" s="59" t="s">
        <v>46</v>
      </c>
      <c r="D2" s="59"/>
      <c r="E2" s="60"/>
      <c r="F2" s="61" t="s">
        <v>47</v>
      </c>
      <c r="G2" s="62" t="s">
        <v>48</v>
      </c>
    </row>
    <row r="3" ht="22.5" customHeight="1">
      <c r="A3" s="63"/>
      <c r="B3" s="59" t="s">
        <v>49</v>
      </c>
      <c r="C3" s="59"/>
      <c r="D3" s="59"/>
      <c r="E3" s="60"/>
      <c r="F3" s="64" t="s">
        <v>50</v>
      </c>
      <c r="G3" s="65"/>
    </row>
    <row r="4" ht="22.5" customHeight="1">
      <c r="A4" s="66"/>
      <c r="B4" s="59" t="s">
        <v>51</v>
      </c>
      <c r="C4" s="59"/>
      <c r="D4" s="67"/>
      <c r="E4" s="60"/>
      <c r="F4" s="68"/>
      <c r="G4" s="69"/>
    </row>
  </sheetData>
  <mergeCells count="2">
    <mergeCell ref="A2:A4"/>
    <mergeCell ref="F3:G4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30.0" customHeight="1">
      <c r="A1" s="70" t="s">
        <v>52</v>
      </c>
      <c r="B1" s="71"/>
      <c r="C1" s="72" t="s">
        <v>53</v>
      </c>
      <c r="D1" s="73"/>
      <c r="E1" s="73"/>
      <c r="F1" s="73"/>
      <c r="G1" s="73"/>
      <c r="H1" s="73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 ht="7.5" customHeight="1"/>
    <row r="3" ht="22.5" customHeight="1">
      <c r="A3" s="75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3" s="76"/>
    </row>
    <row r="4" ht="22.5" customHeight="1">
      <c r="A4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4" s="77" t="str">
        <f>'おかず形態一覧表'!B2</f>
        <v>常食</v>
      </c>
      <c r="C4" s="77" t="str">
        <f>'おかず形態一覧表'!C2</f>
        <v>軟菜食</v>
      </c>
      <c r="D4" s="77" t="str">
        <f>'おかず形態一覧表'!D2</f>
        <v>軟菜刻み食</v>
      </c>
      <c r="E4" s="77" t="str">
        <f>'おかず形態一覧表'!E2</f>
        <v>ソフト食</v>
      </c>
      <c r="F4" s="77" t="str">
        <f>'おかず形態一覧表'!F2</f>
        <v>ペースト食</v>
      </c>
      <c r="G4" s="77" t="str">
        <f>'おかず形態一覧表'!G2</f>
        <v/>
      </c>
      <c r="H4" s="77" t="str">
        <f>'おかず形態一覧表'!H2</f>
        <v/>
      </c>
    </row>
    <row r="5" ht="22.5" customHeight="1">
      <c r="A5" s="10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5" s="78" t="str">
        <f>'おかず形態一覧表'!B3</f>
        <v>唐揚げ</v>
      </c>
      <c r="C5" s="78" t="str">
        <f>'おかず形態一覧表'!C3</f>
        <v>唐揚げ</v>
      </c>
      <c r="D5" s="78" t="str">
        <f>'おかず形態一覧表'!D3</f>
        <v>唐揚げ</v>
      </c>
      <c r="E5" s="78" t="str">
        <f>'おかず形態一覧表'!E3</f>
        <v>鶏肉のごま味噌だれ</v>
      </c>
      <c r="F5" s="78" t="str">
        <f>'おかず形態一覧表'!F3</f>
        <v>鶏肉のごま味噌だれ</v>
      </c>
      <c r="G5" s="78" t="str">
        <f>'おかず形態一覧表'!G3</f>
        <v/>
      </c>
      <c r="H5" s="78" t="str">
        <f>'おかず形態一覧表'!H3</f>
        <v/>
      </c>
    </row>
    <row r="6" ht="67.5" customHeight="1">
      <c r="A6" s="14" t="str">
        <f>IFERROR(__xludf.DUMMYFUNCTION("IMPORTRANGE(""https://docs.google.com/spreadsheets/d/1vsTcEcugRZXGU84Ng3dXvNCAOD3CAaUTEbnnM7tyUJg/edit?usp=sharing"",""おかず形態一覧表!A4"")"),"画像")</f>
        <v>画像</v>
      </c>
      <c r="B6" s="16" t="str">
        <f>'おかず形態一覧表'!B4</f>
        <v/>
      </c>
      <c r="C6" s="16" t="str">
        <f>'おかず形態一覧表'!C4</f>
        <v/>
      </c>
      <c r="D6" s="16" t="str">
        <f>'おかず形態一覧表'!D4</f>
        <v/>
      </c>
      <c r="E6" s="16" t="str">
        <f>'おかず形態一覧表'!E4</f>
        <v/>
      </c>
      <c r="F6" s="16" t="str">
        <f>'おかず形態一覧表'!F4</f>
        <v/>
      </c>
      <c r="G6" s="16" t="str">
        <f>'おかず形態一覧表'!G4</f>
        <v/>
      </c>
      <c r="H6" s="16" t="str">
        <f>'おかず形態一覧表'!H4</f>
        <v/>
      </c>
    </row>
    <row r="7" ht="22.5" customHeight="1">
      <c r="A7" s="10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7" s="78" t="str">
        <f>'おかず形態一覧表'!B5</f>
        <v>鮭の菜種焼き</v>
      </c>
      <c r="C7" s="78" t="str">
        <f>'おかず形態一覧表'!C5</f>
        <v>鮭の菜種焼き</v>
      </c>
      <c r="D7" s="78" t="str">
        <f>'おかず形態一覧表'!D5</f>
        <v>鮭の菜種焼き</v>
      </c>
      <c r="E7" s="78" t="str">
        <f>'おかず形態一覧表'!E5</f>
        <v>鮭のバター醤油かけ</v>
      </c>
      <c r="F7" s="78" t="str">
        <f>'おかず形態一覧表'!F5</f>
        <v>鮭のバター醤油かけ</v>
      </c>
      <c r="G7" s="78" t="str">
        <f>'おかず形態一覧表'!G5</f>
        <v/>
      </c>
      <c r="H7" s="78" t="str">
        <f>'おかず形態一覧表'!H5</f>
        <v/>
      </c>
    </row>
    <row r="8" ht="67.5" customHeight="1">
      <c r="A8" s="14" t="str">
        <f>IFERROR(__xludf.DUMMYFUNCTION("IMPORTRANGE(""https://docs.google.com/spreadsheets/d/1vsTcEcugRZXGU84Ng3dXvNCAOD3CAaUTEbnnM7tyUJg/edit?usp=sharing"",""おかず形態一覧表!A6"")"),"画像")</f>
        <v>画像</v>
      </c>
      <c r="B8" s="16" t="str">
        <f>'おかず形態一覧表'!B6</f>
        <v/>
      </c>
      <c r="C8" s="16" t="str">
        <f>'おかず形態一覧表'!C6</f>
        <v/>
      </c>
      <c r="D8" s="16" t="str">
        <f>'おかず形態一覧表'!D6</f>
        <v/>
      </c>
      <c r="E8" s="16" t="str">
        <f>'おかず形態一覧表'!E6</f>
        <v/>
      </c>
      <c r="F8" s="16" t="str">
        <f>'おかず形態一覧表'!F6</f>
        <v/>
      </c>
      <c r="G8" s="16" t="str">
        <f>'おかず形態一覧表'!G6</f>
        <v/>
      </c>
      <c r="H8" s="16" t="str">
        <f>'おかず形態一覧表'!H6</f>
        <v/>
      </c>
    </row>
    <row r="9" ht="22.5" customHeight="1">
      <c r="A9" s="10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9" s="78" t="str">
        <f>'おかず形態一覧表'!B7</f>
        <v>五目きんぴら</v>
      </c>
      <c r="C9" s="78" t="str">
        <f>'おかず形態一覧表'!C7</f>
        <v>五目きんぴら</v>
      </c>
      <c r="D9" s="78" t="str">
        <f>'おかず形態一覧表'!D7</f>
        <v>五目きんぴら</v>
      </c>
      <c r="E9" s="78" t="str">
        <f>'おかず形態一覧表'!E7</f>
        <v>きんぴらごぼう</v>
      </c>
      <c r="F9" s="78" t="str">
        <f>'おかず形態一覧表'!F7</f>
        <v>きんぴらごぼう</v>
      </c>
      <c r="G9" s="78" t="str">
        <f>'おかず形態一覧表'!G7</f>
        <v/>
      </c>
      <c r="H9" s="78" t="str">
        <f>'おかず形態一覧表'!H7</f>
        <v/>
      </c>
    </row>
    <row r="10" ht="67.5" customHeight="1">
      <c r="A10" s="17" t="str">
        <f>IFERROR(__xludf.DUMMYFUNCTION("IMPORTRANGE(""https://docs.google.com/spreadsheets/d/1vsTcEcugRZXGU84Ng3dXvNCAOD3CAaUTEbnnM7tyUJg/edit?usp=sharing"",""おかず形態一覧表!A8"")"),"画像")</f>
        <v>画像</v>
      </c>
      <c r="B10" s="18" t="str">
        <f>'おかず形態一覧表'!B8</f>
        <v/>
      </c>
      <c r="C10" s="18" t="str">
        <f>'おかず形態一覧表'!C8</f>
        <v/>
      </c>
      <c r="D10" s="18" t="str">
        <f>'おかず形態一覧表'!D8</f>
        <v/>
      </c>
      <c r="E10" s="18" t="str">
        <f>'おかず形態一覧表'!E8</f>
        <v/>
      </c>
      <c r="F10" s="18" t="str">
        <f>'おかず形態一覧表'!F8</f>
        <v/>
      </c>
      <c r="G10" s="18" t="str">
        <f>'おかず形態一覧表'!G8</f>
        <v/>
      </c>
      <c r="H10" s="18" t="str">
        <f>'おかず形態一覧表'!H8</f>
        <v/>
      </c>
    </row>
    <row r="11" ht="112.5" customHeight="1">
      <c r="A11" s="17" t="str">
        <f>IFERROR(__xludf.DUMMYFUNCTION("IMPORTRANGE(""https://docs.google.com/spreadsheets/d/1vsTcEcugRZXGU84Ng3dXvNCAOD3CAaUTEbnnM7tyUJg/edit?usp=sharing"",""おかず形態一覧表!A9"")"),"内容")</f>
        <v>内容</v>
      </c>
      <c r="B11" s="79" t="str">
        <f>'おかず形態一覧表'!B9</f>
        <v>一般的な食事</v>
      </c>
      <c r="C11" s="79" t="str">
        <f>'おかず形態一覧表'!C9</f>
        <v>硬い物や繊維質の多い食品を除いた食事</v>
      </c>
      <c r="D11" s="79" t="str">
        <f>'おかず形態一覧表'!D9</f>
        <v>硬い物や繊維質の多い食品を除き、咀嚼しやすいよう一口大に切ったもの</v>
      </c>
      <c r="E11" s="79" t="str">
        <f>'おかず形態一覧表'!E9</f>
        <v>舌で押しつぶして食べられる程度に調理した食事。
ムース状、ペースト状に調理した料理を組み合わせている。</v>
      </c>
      <c r="F11" s="79" t="str">
        <f>'おかず形態一覧表'!F9</f>
        <v>咀嚼しなくても食べられるよう、ペースト状、ゼリー状に調理した食品を組み合わせている。</v>
      </c>
      <c r="G11" s="79" t="str">
        <f>'おかず形態一覧表'!G9</f>
        <v/>
      </c>
      <c r="H11" s="79" t="str">
        <f>'おかず形態一覧表'!H9</f>
        <v/>
      </c>
    </row>
    <row r="12" ht="45.0" customHeight="1">
      <c r="A12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2" s="23" t="str">
        <f>'おかず形態一覧表'!B10</f>
        <v>通常の大きさ</v>
      </c>
      <c r="C12" s="23" t="str">
        <f>'おかず形態一覧表'!C10</f>
        <v>通常の大きさ</v>
      </c>
      <c r="D12" s="23" t="str">
        <f>'おかず形態一覧表'!D10</f>
        <v>2×2ｃｍ</v>
      </c>
      <c r="E12" s="23" t="str">
        <f>'おかず形態一覧表'!E10</f>
        <v>ムース・ペースト状
一部0.5~0.8ｃｍ</v>
      </c>
      <c r="F12" s="23" t="str">
        <f>'おかず形態一覧表'!F10</f>
        <v>ペースト状</v>
      </c>
      <c r="G12" s="23" t="str">
        <f>'おかず形態一覧表'!G10</f>
        <v/>
      </c>
      <c r="H12" s="23" t="str">
        <f>'おかず形態一覧表'!H10</f>
        <v/>
      </c>
    </row>
    <row r="13" ht="45.0" customHeight="1">
      <c r="A13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3" s="23" t="str">
        <f>'おかず形態一覧表'!B11</f>
        <v/>
      </c>
      <c r="C13" s="23" t="str">
        <f>'おかず形態一覧表'!C11</f>
        <v/>
      </c>
      <c r="D13" s="23" t="str">
        <f>'おかず形態一覧表'!D11</f>
        <v/>
      </c>
      <c r="E13" s="23" t="str">
        <f>'おかず形態一覧表'!E11</f>
        <v>舌や歯茎でつぶせる</v>
      </c>
      <c r="F13" s="23" t="str">
        <f>'おかず形態一覧表'!F11</f>
        <v>嚙まなくてよい</v>
      </c>
      <c r="G13" s="23" t="str">
        <f>'おかず形態一覧表'!G11</f>
        <v/>
      </c>
      <c r="H13" s="23" t="str">
        <f>'おかず形態一覧表'!H11</f>
        <v/>
      </c>
    </row>
    <row r="14" ht="22.5" customHeight="1">
      <c r="A14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4" s="24" t="str">
        <f>'おかず形態一覧表'!B12</f>
        <v/>
      </c>
      <c r="C14" s="24" t="str">
        <f>'おかず形態一覧表'!C12</f>
        <v/>
      </c>
      <c r="D14" s="24" t="str">
        <f>'おかず形態一覧表'!D12</f>
        <v/>
      </c>
      <c r="E14" s="24" t="str">
        <f>'おかず形態一覧表'!E12</f>
        <v>3</v>
      </c>
      <c r="F14" s="24" t="str">
        <f>'おかず形態一覧表'!F12</f>
        <v>2-1 / 2-2</v>
      </c>
      <c r="G14" s="24" t="str">
        <f>'おかず形態一覧表'!G12</f>
        <v/>
      </c>
      <c r="H14" s="24" t="str">
        <f>'おかず形態一覧表'!H12</f>
        <v/>
      </c>
    </row>
    <row r="15" ht="22.5" customHeight="1">
      <c r="A15" s="26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5" s="80" t="str">
        <f>'おかず形態一覧表'!B13</f>
        <v>ご飯 140</v>
      </c>
      <c r="C15" s="80" t="str">
        <f>'おかず形態一覧表'!C13</f>
        <v>軟飯 200</v>
      </c>
      <c r="D15" s="80" t="str">
        <f>'おかず形態一覧表'!D13</f>
        <v>軟飯 200</v>
      </c>
      <c r="E15" s="80" t="str">
        <f>'おかず形態一覧表'!E13</f>
        <v>全粥 200</v>
      </c>
      <c r="F15" s="80" t="str">
        <f>'おかず形態一覧表'!F13</f>
        <v>ペースト粥 200</v>
      </c>
      <c r="G15" s="80" t="str">
        <f>'おかず形態一覧表'!G13</f>
        <v/>
      </c>
      <c r="H15" s="80" t="str">
        <f>'おかず形態一覧表'!H13</f>
        <v/>
      </c>
    </row>
    <row r="16" ht="22.5" customHeight="1">
      <c r="A16" s="28"/>
      <c r="B16" s="81">
        <f>'おかず形態一覧表'!B14</f>
        <v>1600</v>
      </c>
      <c r="C16" s="81">
        <f>'おかず形態一覧表'!C14</f>
        <v>1600</v>
      </c>
      <c r="D16" s="81">
        <f>'おかず形態一覧表'!D14</f>
        <v>1600</v>
      </c>
      <c r="E16" s="81">
        <f>'おかず形態一覧表'!E14</f>
        <v>1200</v>
      </c>
      <c r="F16" s="81">
        <f>'おかず形態一覧表'!F14</f>
        <v>1200</v>
      </c>
      <c r="G16" s="81" t="str">
        <f>'おかず形態一覧表'!G14</f>
        <v/>
      </c>
      <c r="H16" s="81" t="str">
        <f>'おかず形態一覧表'!H14</f>
        <v/>
      </c>
    </row>
    <row r="17" ht="7.5" customHeight="1"/>
    <row r="18" ht="22.5" customHeight="1">
      <c r="A18" s="82" t="str">
        <f>IFERROR(__xludf.DUMMYFUNCTION("IMPORTRANGE(""https://docs.google.com/spreadsheets/d/1vsTcEcugRZXGU84Ng3dXvNCAOD3CAaUTEbnnM7tyUJg/edit?usp=sharing"",""主食一覧!A1"")"),"2. 主食一覧")</f>
        <v>2. 主食一覧</v>
      </c>
      <c r="B18" s="83"/>
    </row>
    <row r="19" ht="22.5" customHeight="1">
      <c r="A19" s="31" t="str">
        <f>IFERROR(__xludf.DUMMYFUNCTION("IMPORTRANGE(""https://docs.google.com/spreadsheets/d/1vsTcEcugRZXGU84Ng3dXvNCAOD3CAaUTEbnnM7tyUJg/edit?usp=sharing"",""主食一覧!A2"")"),"主食名称")</f>
        <v>主食名称</v>
      </c>
      <c r="B19" s="33" t="str">
        <f>'主食一覧'!B2</f>
        <v>ご飯</v>
      </c>
      <c r="C19" s="33" t="str">
        <f>'主食一覧'!C2</f>
        <v>軟飯</v>
      </c>
      <c r="D19" s="33" t="str">
        <f>'主食一覧'!D2</f>
        <v>全粥</v>
      </c>
      <c r="E19" s="33" t="str">
        <f>'主食一覧'!E2</f>
        <v>ペースト粥</v>
      </c>
      <c r="F19" s="33" t="str">
        <f>'主食一覧'!F2</f>
        <v/>
      </c>
      <c r="G19" s="33" t="str">
        <f>'主食一覧'!G2</f>
        <v/>
      </c>
      <c r="H19" s="33" t="str">
        <f>'主食一覧'!H2</f>
        <v/>
      </c>
    </row>
    <row r="20" ht="67.5" customHeight="1">
      <c r="A20" s="31" t="str">
        <f>IFERROR(__xludf.DUMMYFUNCTION("IMPORTRANGE(""https://docs.google.com/spreadsheets/d/1vsTcEcugRZXGU84Ng3dXvNCAOD3CAaUTEbnnM7tyUJg/edit?usp=sharing"",""主食一覧!A3"")"),"画像")</f>
        <v>画像</v>
      </c>
      <c r="B20" s="34" t="str">
        <f>'主食一覧'!B3</f>
        <v/>
      </c>
      <c r="C20" s="34" t="str">
        <f>'主食一覧'!C3</f>
        <v/>
      </c>
      <c r="D20" s="34" t="str">
        <f>'主食一覧'!D3</f>
        <v/>
      </c>
      <c r="E20" s="34" t="str">
        <f>'主食一覧'!E3</f>
        <v/>
      </c>
      <c r="F20" s="34" t="str">
        <f>'主食一覧'!F3</f>
        <v/>
      </c>
      <c r="G20" s="34" t="str">
        <f>'主食一覧'!G3</f>
        <v/>
      </c>
      <c r="H20" s="34" t="str">
        <f>'主食一覧'!H3</f>
        <v/>
      </c>
    </row>
    <row r="21" ht="45.0" customHeight="1">
      <c r="A21" s="31" t="str">
        <f>IFERROR(__xludf.DUMMYFUNCTION("IMPORTRANGE(""https://docs.google.com/spreadsheets/d/1vsTcEcugRZXGU84Ng3dXvNCAOD3CAaUTEbnnM7tyUJg/edit?usp=sharing"",""主食一覧!A4"")"),"内容")</f>
        <v>内容</v>
      </c>
      <c r="B21" s="84" t="str">
        <f>'主食一覧'!B4</f>
        <v>通常のごはん</v>
      </c>
      <c r="C21" s="84" t="str">
        <f>'主食一覧'!C4</f>
        <v>軟らかいご飯</v>
      </c>
      <c r="D21" s="84" t="str">
        <f>'主食一覧'!D4</f>
        <v>水分が多く軟らかい</v>
      </c>
      <c r="E21" s="84" t="str">
        <f>'主食一覧'!E4</f>
        <v>全粥をペースト状にしスベラカーゼ（1％）でまとめたもの</v>
      </c>
      <c r="F21" s="84" t="str">
        <f>'主食一覧'!F4</f>
        <v/>
      </c>
      <c r="G21" s="84" t="str">
        <f>'主食一覧'!G4</f>
        <v/>
      </c>
      <c r="H21" s="84" t="str">
        <f>'主食一覧'!H4</f>
        <v/>
      </c>
    </row>
    <row r="22" ht="22.5" customHeight="1">
      <c r="A22" s="31" t="str">
        <f>IFERROR(__xludf.DUMMYFUNCTION("IMPORTRANGE(""https://docs.google.com/spreadsheets/d/1vsTcEcugRZXGU84Ng3dXvNCAOD3CAaUTEbnnM7tyUJg/edit?usp=sharing"",""主食一覧!A5"")"),"学会分類2021")</f>
        <v>学会分類2021</v>
      </c>
      <c r="B22" s="85" t="str">
        <f>'主食一覧'!B5</f>
        <v/>
      </c>
      <c r="C22" s="85" t="str">
        <f>'主食一覧'!C5</f>
        <v/>
      </c>
      <c r="D22" s="85" t="str">
        <f>'主食一覧'!D5</f>
        <v/>
      </c>
      <c r="E22" s="85" t="str">
        <f>'主食一覧'!E5</f>
        <v/>
      </c>
      <c r="F22" s="85" t="str">
        <f>'主食一覧'!F5</f>
        <v/>
      </c>
      <c r="G22" s="85" t="str">
        <f>'主食一覧'!G5</f>
        <v/>
      </c>
      <c r="H22" s="85" t="str">
        <f>'主食一覧'!H5</f>
        <v/>
      </c>
    </row>
    <row r="23" ht="7.5" customHeight="1"/>
    <row r="24" ht="22.5" customHeight="1">
      <c r="A24" s="39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24" s="86"/>
      <c r="F24" s="39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24" s="86"/>
    </row>
    <row r="25" ht="30.0" customHeight="1">
      <c r="A25" s="40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5" s="41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5" s="41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5" s="41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5" s="41" t="str">
        <f>IFERROR(__xludf.DUMMYFUNCTION("IMPORTRANGE(""https://docs.google.com/spreadsheets/d/1vsTcEcugRZXGU84Ng3dXvNCAOD3CAaUTEbnnM7tyUJg/edit?usp=sharing"",""水分とろみの基準・水分ゼリー!E2"")"),"")</f>
        <v/>
      </c>
      <c r="F25" s="42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5" s="44" t="str">
        <f>'水分とろみの基準・水分ゼリー'!G2</f>
        <v>水分ゼリー</v>
      </c>
      <c r="H25" s="44" t="str">
        <f>'水分とろみの基準・水分ゼリー'!H2</f>
        <v/>
      </c>
    </row>
    <row r="26" ht="22.5" customHeight="1">
      <c r="A26" s="45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26" s="47" t="str">
        <f>'水分とろみの基準・水分ゼリー'!B3</f>
        <v>つるりんこパワフル</v>
      </c>
      <c r="C26" s="47" t="str">
        <f>'水分とろみの基準・水分ゼリー'!C3</f>
        <v/>
      </c>
      <c r="D26" s="47" t="str">
        <f>'水分とろみの基準・水分ゼリー'!D3</f>
        <v>つるりんこパワフル</v>
      </c>
      <c r="E26" s="47" t="str">
        <f>'水分とろみの基準・水分ゼリー'!E3</f>
        <v/>
      </c>
      <c r="F26" s="45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26" s="47" t="str">
        <f>'水分とろみの基準・水分ゼリー'!G3</f>
        <v>ゼラチン寒天</v>
      </c>
      <c r="H26" s="47" t="str">
        <f>'水分とろみの基準・水分ゼリー'!H3</f>
        <v/>
      </c>
    </row>
    <row r="27" ht="22.5" customHeight="1">
      <c r="A27" s="48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27" s="52">
        <f>'水分とろみの基準・水分ゼリー'!B4</f>
        <v>1</v>
      </c>
      <c r="C27" s="52" t="str">
        <f>'水分とろみの基準・水分ゼリー'!C4</f>
        <v/>
      </c>
      <c r="D27" s="52">
        <f>'水分とろみの基準・水分ゼリー'!D4</f>
        <v>2</v>
      </c>
      <c r="E27" s="52" t="str">
        <f>'水分とろみの基準・水分ゼリー'!E4</f>
        <v/>
      </c>
      <c r="F27" s="45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27" s="52" t="str">
        <f>'水分とろみの基準・水分ゼリー'!G4</f>
        <v/>
      </c>
      <c r="H27" s="52" t="str">
        <f>'水分とろみの基準・水分ゼリー'!H4</f>
        <v/>
      </c>
    </row>
    <row r="28" ht="22.5" customHeight="1">
      <c r="A28" s="53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28" s="55" t="str">
        <f>'水分とろみの基準・水分ゼリー'!B5</f>
        <v/>
      </c>
      <c r="C28" s="55" t="str">
        <f>'水分とろみの基準・水分ゼリー'!C5</f>
        <v/>
      </c>
      <c r="D28" s="55" t="str">
        <f>'水分とろみの基準・水分ゼリー'!D5</f>
        <v/>
      </c>
      <c r="E28" s="55" t="str">
        <f>'水分とろみの基準・水分ゼリー'!E5</f>
        <v/>
      </c>
      <c r="F28" s="53" t="s">
        <v>44</v>
      </c>
      <c r="G28" s="55" t="str">
        <f>'水分とろみの基準・水分ゼリー'!G5</f>
        <v/>
      </c>
      <c r="H28" s="55" t="str">
        <f>'水分とろみの基準・水分ゼリー'!H5</f>
        <v/>
      </c>
    </row>
    <row r="29" ht="7.5" customHeight="1"/>
    <row r="30" ht="22.5" customHeight="1">
      <c r="A30" s="87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30" s="88"/>
      <c r="F30" s="89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30" s="90"/>
    </row>
    <row r="31" ht="22.5" customHeight="1">
      <c r="A31" s="58" t="str">
        <f>IFERROR(__xludf.DUMMYFUNCTION("IMPORTRANGE(""https://docs.google.com/spreadsheets/d/1vsTcEcugRZXGU84Ng3dXvNCAOD3CAaUTEbnnM7tyUJg/edit?usp=sharing"",""濃厚流動食・補助食品!A2"")"),"商品名")</f>
        <v>商品名</v>
      </c>
      <c r="B31" s="67" t="str">
        <f>'濃厚流動食・補助食品'!B2</f>
        <v>アイソカル2KNEO</v>
      </c>
      <c r="C31" s="67" t="str">
        <f>'濃厚流動食・補助食品'!C2</f>
        <v>ﾒｲｸﾞｯﾄ400</v>
      </c>
      <c r="D31" s="67" t="str">
        <f>'濃厚流動食・補助食品'!D2</f>
        <v/>
      </c>
      <c r="E31" s="60" t="str">
        <f>'濃厚流動食・補助食品'!E2</f>
        <v/>
      </c>
      <c r="F31" s="91" t="str">
        <f>'濃厚流動食・補助食品'!F2</f>
        <v>Ｏｊ・１ｊ対応：可</v>
      </c>
      <c r="G31" s="92" t="str">
        <f>'濃厚流動食・補助食品'!G2</f>
        <v>嚥下訓練食　流動食</v>
      </c>
      <c r="H31" s="93"/>
    </row>
    <row r="32" ht="22.5" customHeight="1">
      <c r="A32" s="63"/>
      <c r="B32" s="67" t="str">
        <f>'濃厚流動食・補助食品'!B3</f>
        <v>MA-R2.0</v>
      </c>
      <c r="C32" s="67" t="str">
        <f>'濃厚流動食・補助食品'!C3</f>
        <v/>
      </c>
      <c r="D32" s="67" t="str">
        <f>'濃厚流動食・補助食品'!D3</f>
        <v/>
      </c>
      <c r="E32" s="67" t="str">
        <f>'濃厚流動食・補助食品'!E3</f>
        <v/>
      </c>
      <c r="F32" s="94" t="str">
        <f>'濃厚流動食・補助食品'!F3</f>
        <v>ブリックゼリー　クリミール　えねぱくゼリー　ソフトアガロリー</v>
      </c>
      <c r="G32" s="95"/>
      <c r="H32" s="65"/>
    </row>
    <row r="33" ht="22.5" customHeight="1">
      <c r="A33" s="66"/>
      <c r="B33" s="67" t="str">
        <f>'濃厚流動食・補助食品'!B4</f>
        <v>ﾍﾟﾌﾟﾀﾒﾝｽﾀﾝﾀﾞｰﾄﾞ</v>
      </c>
      <c r="C33" s="67" t="str">
        <f>'濃厚流動食・補助食品'!C4</f>
        <v/>
      </c>
      <c r="D33" s="67" t="str">
        <f>'濃厚流動食・補助食品'!D4</f>
        <v/>
      </c>
      <c r="E33" s="67" t="str">
        <f>'濃厚流動食・補助食品'!E4</f>
        <v/>
      </c>
      <c r="F33" s="68"/>
      <c r="G33" s="96"/>
      <c r="H33" s="69"/>
    </row>
    <row r="34" ht="7.5" customHeight="1"/>
    <row r="35" ht="22.5" customHeight="1">
      <c r="A35" s="97" t="str">
        <f>IFERROR(__xludf.DUMMYFUNCTION("IMPORTRANGE(""https://docs.google.com/spreadsheets/d/1vsTcEcugRZXGU84Ng3dXvNCAOD3CAaUTEbnnM7tyUJg/edit?usp=sharing"",""施設概要!A1"")"),"施設概要")</f>
        <v>施設概要</v>
      </c>
      <c r="B35" s="98"/>
    </row>
    <row r="36" ht="22.5" customHeight="1">
      <c r="A36" s="2" t="str">
        <f>IFERROR(__xludf.DUMMYFUNCTION("IMPORTRANGE(""https://docs.google.com/spreadsheets/d/1vsTcEcugRZXGU84Ng3dXvNCAOD3CAaUTEbnnM7tyUJg/edit?usp=sharing"",""施設概要!A2"")"),"所在地")</f>
        <v>所在地</v>
      </c>
      <c r="B36" s="99" t="str">
        <f>'施設概要'!B2</f>
        <v>〒959－3942　村上市勝木1340-1</v>
      </c>
      <c r="C36" s="100"/>
      <c r="D36" s="101"/>
      <c r="E36" s="102" t="str">
        <f>'施設概要'!C2</f>
        <v>平成10年開院。
いつでも、どこでも、だれもが　最善の医療・看護・介護を受けられる地域社会を目指しています。
患者さんの嚥下機能に合わせた食事形態で食事提供し、できるだけ長く、安全に口から食事が取れることを重視しています。</v>
      </c>
      <c r="F36" s="103"/>
      <c r="G36" s="103"/>
      <c r="H36" s="104"/>
    </row>
    <row r="37" ht="22.5" customHeight="1">
      <c r="A37" s="2" t="str">
        <f>IFERROR(__xludf.DUMMYFUNCTION("IMPORTRANGE(""https://docs.google.com/spreadsheets/d/1vsTcEcugRZXGU84Ng3dXvNCAOD3CAaUTEbnnM7tyUJg/edit?usp=sharing"",""施設概要!A3"")"),"給食部門名")</f>
        <v>給食部門名</v>
      </c>
      <c r="B37" s="99" t="str">
        <f>'施設概要'!B3</f>
        <v>栄養科</v>
      </c>
      <c r="C37" s="100"/>
      <c r="D37" s="101"/>
      <c r="E37" s="105"/>
      <c r="H37" s="106"/>
    </row>
    <row r="38" ht="22.5" customHeight="1">
      <c r="A38" s="2" t="str">
        <f>IFERROR(__xludf.DUMMYFUNCTION("IMPORTRANGE(""https://docs.google.com/spreadsheets/d/1vsTcEcugRZXGU84Ng3dXvNCAOD3CAaUTEbnnM7tyUJg/edit?usp=sharing"",""施設概要!A4"")"),"電話")</f>
        <v>電話</v>
      </c>
      <c r="B38" s="99" t="str">
        <f>'施設概要'!B4</f>
        <v>0254-60-5555（代表）　0254-60-5565（直通）</v>
      </c>
      <c r="C38" s="100"/>
      <c r="D38" s="101"/>
      <c r="E38" s="105"/>
      <c r="H38" s="106"/>
    </row>
    <row r="39" ht="22.5" customHeight="1">
      <c r="A39" s="107" t="str">
        <f>IFERROR(__xludf.DUMMYFUNCTION("IMPORTRANGE(""https://docs.google.com/spreadsheets/d/1vsTcEcugRZXGU84Ng3dXvNCAOD3CAaUTEbnnM7tyUJg/edit?usp=sharing"",""施設概要!A5"")"),"FAX")</f>
        <v>FAX</v>
      </c>
      <c r="B39" s="99" t="str">
        <f>'施設概要'!B5</f>
        <v>0254-60-5565（直通）</v>
      </c>
      <c r="C39" s="100"/>
      <c r="D39" s="101"/>
      <c r="E39" s="105"/>
      <c r="H39" s="106"/>
    </row>
    <row r="40" ht="22.5" customHeight="1">
      <c r="A40" s="108" t="str">
        <f>IFERROR(__xludf.DUMMYFUNCTION("IMPORTRANGE(""https://docs.google.com/spreadsheets/d/1vsTcEcugRZXGU84Ng3dXvNCAOD3CAaUTEbnnM7tyUJg/edit?usp=sharing"",""施設概要!A6"")"),"更新日")</f>
        <v>更新日</v>
      </c>
      <c r="B40" s="109">
        <f>'施設概要'!B6</f>
        <v>45989.23797</v>
      </c>
      <c r="C40" s="100"/>
      <c r="D40" s="101"/>
      <c r="E40" s="110"/>
      <c r="F40" s="111"/>
      <c r="G40" s="111"/>
      <c r="H40" s="112"/>
    </row>
  </sheetData>
  <mergeCells count="10">
    <mergeCell ref="B38:D38"/>
    <mergeCell ref="B39:D39"/>
    <mergeCell ref="A15:A16"/>
    <mergeCell ref="A31:A33"/>
    <mergeCell ref="G31:H31"/>
    <mergeCell ref="F32:H33"/>
    <mergeCell ref="B36:D36"/>
    <mergeCell ref="E36:H40"/>
    <mergeCell ref="B37:D37"/>
    <mergeCell ref="B40:D40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/>
  </sheetViews>
  <sheetFormatPr customHeight="1" defaultColWidth="12.63" defaultRowHeight="15.75"/>
  <cols>
    <col customWidth="1" min="1" max="2" width="16.38"/>
    <col customWidth="1" min="3" max="3" width="10.13"/>
    <col customWidth="1" min="4" max="4" width="15.13"/>
  </cols>
  <sheetData>
    <row r="1">
      <c r="A1" s="113" t="s">
        <v>54</v>
      </c>
      <c r="B1" s="114"/>
      <c r="C1" s="114"/>
      <c r="D1" s="114"/>
    </row>
    <row r="2">
      <c r="A2" s="115" t="s">
        <v>55</v>
      </c>
      <c r="B2" s="116"/>
      <c r="C2" s="117" t="s">
        <v>56</v>
      </c>
      <c r="D2" s="118" t="s">
        <v>57</v>
      </c>
    </row>
    <row r="3">
      <c r="A3" s="119" t="s">
        <v>58</v>
      </c>
      <c r="B3" s="120"/>
      <c r="C3" s="121" t="b">
        <v>0</v>
      </c>
      <c r="D3" s="122"/>
    </row>
    <row r="4">
      <c r="A4" s="123"/>
      <c r="B4" s="123"/>
      <c r="C4" s="123"/>
      <c r="D4" s="123"/>
    </row>
    <row r="5">
      <c r="A5" s="124" t="s">
        <v>59</v>
      </c>
      <c r="B5" s="124" t="s">
        <v>60</v>
      </c>
      <c r="C5" s="123"/>
      <c r="D5" s="123"/>
    </row>
    <row r="6">
      <c r="A6" s="125">
        <v>45643.6537659375</v>
      </c>
      <c r="B6" s="126" t="s">
        <v>61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/>
  </sheetViews>
  <sheetFormatPr customHeight="1" defaultColWidth="12.63" defaultRowHeight="15.75"/>
  <cols>
    <col customWidth="1" min="1" max="1" width="18.88"/>
  </cols>
  <sheetData>
    <row r="1">
      <c r="A1" s="123" t="s">
        <v>62</v>
      </c>
      <c r="B1" s="123"/>
    </row>
    <row r="2">
      <c r="A2" s="123" t="s">
        <v>59</v>
      </c>
      <c r="B2" s="123" t="s">
        <v>63</v>
      </c>
    </row>
    <row r="3">
      <c r="A3" s="127"/>
    </row>
    <row r="4">
      <c r="A4" s="127"/>
    </row>
    <row r="5">
      <c r="A5" s="127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48.88"/>
    <col customWidth="1" min="3" max="3" width="65.13"/>
  </cols>
  <sheetData>
    <row r="1" ht="22.5" customHeight="1">
      <c r="A1" s="128" t="str">
        <f>IFERROR(__xludf.DUMMYFUNCTION("IMPORTRANGE(""https://docs.google.com/spreadsheets/d/1vsTcEcugRZXGU84Ng3dXvNCAOD3CAaUTEbnnM7tyUJg/edit?usp=sharing"",""施設概要!A1"")"),"施設概要")</f>
        <v>施設概要</v>
      </c>
      <c r="B1" s="129"/>
      <c r="C1" s="129"/>
    </row>
    <row r="2" ht="22.5" customHeight="1">
      <c r="A2" s="130" t="str">
        <f>IFERROR(__xludf.DUMMYFUNCTION("IMPORTRANGE(""https://docs.google.com/spreadsheets/d/1vsTcEcugRZXGU84Ng3dXvNCAOD3CAaUTEbnnM7tyUJg/edit?usp=sharing"",""施設概要!A2"")"),"所在地")</f>
        <v>所在地</v>
      </c>
      <c r="B2" s="131" t="s">
        <v>0</v>
      </c>
      <c r="C2" s="132" t="s">
        <v>1</v>
      </c>
    </row>
    <row r="3" ht="22.5" customHeight="1">
      <c r="A3" s="2" t="str">
        <f>IFERROR(__xludf.DUMMYFUNCTION("IMPORTRANGE(""https://docs.google.com/spreadsheets/d/1vsTcEcugRZXGU84Ng3dXvNCAOD3CAaUTEbnnM7tyUJg/edit?usp=sharing"",""施設概要!A3"")"),"給食部門名")</f>
        <v>給食部門名</v>
      </c>
      <c r="B3" s="133" t="s">
        <v>2</v>
      </c>
      <c r="C3" s="134"/>
    </row>
    <row r="4" ht="22.5" customHeight="1">
      <c r="A4" s="2" t="str">
        <f>IFERROR(__xludf.DUMMYFUNCTION("IMPORTRANGE(""https://docs.google.com/spreadsheets/d/1vsTcEcugRZXGU84Ng3dXvNCAOD3CAaUTEbnnM7tyUJg/edit?usp=sharing"",""施設概要!A4"")"),"電話")</f>
        <v>電話</v>
      </c>
      <c r="B4" s="135" t="s">
        <v>3</v>
      </c>
      <c r="C4" s="134"/>
    </row>
    <row r="5" ht="22.5" customHeight="1">
      <c r="A5" s="107" t="str">
        <f>IFERROR(__xludf.DUMMYFUNCTION("IMPORTRANGE(""https://docs.google.com/spreadsheets/d/1vsTcEcugRZXGU84Ng3dXvNCAOD3CAaUTEbnnM7tyUJg/edit?usp=sharing"",""施設概要!A5"")"),"FAX")</f>
        <v>FAX</v>
      </c>
      <c r="B5" s="136" t="s">
        <v>4</v>
      </c>
      <c r="C5" s="134"/>
    </row>
    <row r="6" ht="22.5" customHeight="1">
      <c r="A6" s="108" t="str">
        <f>IFERROR(__xludf.DUMMYFUNCTION("IMPORTRANGE(""https://docs.google.com/spreadsheets/d/1vsTcEcugRZXGU84Ng3dXvNCAOD3CAaUTEbnnM7tyUJg/edit?usp=sharing"",""施設概要!A6"")"),"更新日")</f>
        <v>更新日</v>
      </c>
      <c r="B6" s="137">
        <v>45654.966668368055</v>
      </c>
      <c r="C6" s="138"/>
    </row>
  </sheetData>
  <mergeCells count="1">
    <mergeCell ref="C2:C6"/>
  </mergeCells>
  <drawing r:id="rId1"/>
</worksheet>
</file>