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ctivities &amp; Position" sheetId="1" r:id="rId4"/>
  </sheets>
  <definedNames/>
  <calcPr/>
</workbook>
</file>

<file path=xl/sharedStrings.xml><?xml version="1.0" encoding="utf-8"?>
<sst xmlns="http://schemas.openxmlformats.org/spreadsheetml/2006/main" count="49" uniqueCount="46">
  <si>
    <t>Rocky Mountain Lions Eye Institute Foundation</t>
  </si>
  <si>
    <t>Statement of Activities (Income Statement, Unaudited)</t>
  </si>
  <si>
    <t>Revenue from Operations</t>
  </si>
  <si>
    <t>Donations and Grants Received From</t>
  </si>
  <si>
    <t>Clubs and Districts</t>
  </si>
  <si>
    <t>Individuals</t>
  </si>
  <si>
    <t>Lions Clubs International Foundation (LCIF)</t>
  </si>
  <si>
    <t>Other</t>
  </si>
  <si>
    <t>Total Revenue from Operations</t>
  </si>
  <si>
    <t>Expenses from Operations</t>
  </si>
  <si>
    <t>Grants for individuals</t>
  </si>
  <si>
    <t>Low vision refraction-magnification exams</t>
  </si>
  <si>
    <t xml:space="preserve">Patient assistance with travel, lodging, meals </t>
  </si>
  <si>
    <t>TOTAL Grants for individuals</t>
  </si>
  <si>
    <t>Grants to organizations</t>
  </si>
  <si>
    <t>Lions Foundations for Trustee memorials</t>
  </si>
  <si>
    <t>Rocky Mountain Lions Eye Institute</t>
  </si>
  <si>
    <t xml:space="preserve">Lions Clubs for club vision programs (survey winners) </t>
  </si>
  <si>
    <t>TOTAL Grants to Organizations</t>
  </si>
  <si>
    <t>Fundraising</t>
  </si>
  <si>
    <t>Information Technology</t>
  </si>
  <si>
    <t>Insurance</t>
  </si>
  <si>
    <t>Meetings</t>
  </si>
  <si>
    <t>Office Expenses</t>
  </si>
  <si>
    <t>Other Expenses</t>
  </si>
  <si>
    <t>Travel</t>
  </si>
  <si>
    <t>Total Expenses from Operations</t>
  </si>
  <si>
    <t>Net Income from Operations</t>
  </si>
  <si>
    <r>
      <rPr>
        <rFont val="Arial"/>
        <b/>
        <color theme="1"/>
        <sz val="11.0"/>
      </rPr>
      <t xml:space="preserve">Net Investment Income </t>
    </r>
    <r>
      <rPr>
        <rFont val="Arial"/>
        <b val="0"/>
        <color theme="1"/>
        <sz val="11.0"/>
      </rPr>
      <t>(includes unrealized gains and losses)</t>
    </r>
  </si>
  <si>
    <t>Net Income from Operations and Investment</t>
  </si>
  <si>
    <t>Statement of Financial Position (Balance Sheet, Unaudited)</t>
  </si>
  <si>
    <t>Assets</t>
  </si>
  <si>
    <t>Bank Accounts</t>
  </si>
  <si>
    <t>Pledges Receivable</t>
  </si>
  <si>
    <t>Long term investments</t>
  </si>
  <si>
    <t>Total Assets</t>
  </si>
  <si>
    <t>Total Liabilities</t>
  </si>
  <si>
    <t>Net Assets</t>
  </si>
  <si>
    <t>With donor restrictions</t>
  </si>
  <si>
    <t>Without donor restrictions</t>
  </si>
  <si>
    <t>Notes to the Financial Statements</t>
  </si>
  <si>
    <t>•</t>
  </si>
  <si>
    <t>The financial statements are prepared on the accrual basis of accounting.</t>
  </si>
  <si>
    <t>The Rocky Mountain Lions Eye Institute Foundation (RMLEIF) is exempt from Federal income taxes under Section 501(c)(3) of the Internal Revenue Code.</t>
  </si>
  <si>
    <t>RMLEIF has no employees.</t>
  </si>
  <si>
    <t>Long Term investments are publicly traded securities held by RMLEIF as investments. The securities are listed and regularly traded in markets or exchanges for which prices are readily available. Securities are valued at their year-end prices.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</si>
</sst>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mmm d, yyyy"/>
    <numFmt numFmtId="165" formatCode="#,##0_);(#,##0)"/>
    <numFmt numFmtId="166" formatCode="m/d/yyyy"/>
  </numFmts>
  <fonts count="10">
    <font>
      <sz val="10.0"/>
      <color rgb="FF000000"/>
      <name val="Arial"/>
      <scheme val="minor"/>
    </font>
    <font>
      <color theme="1"/>
      <name val="Arial"/>
    </font>
    <font>
      <b/>
      <sz val="11.0"/>
      <color theme="1"/>
      <name val="Arial"/>
    </font>
    <font>
      <b/>
      <sz val="14.0"/>
      <color rgb="FF0000FF"/>
      <name val="Arial"/>
    </font>
    <font>
      <sz val="11.0"/>
      <color theme="1"/>
      <name val="Arial"/>
    </font>
    <font>
      <u/>
      <sz val="11.0"/>
      <color theme="1"/>
      <name val="Arial"/>
    </font>
    <font>
      <u/>
      <sz val="11.0"/>
      <color theme="1"/>
      <name val="Arial"/>
    </font>
    <font>
      <u/>
      <sz val="11.0"/>
      <color theme="1"/>
      <name val="Arial"/>
    </font>
    <font>
      <u/>
      <sz val="11.0"/>
      <color theme="1"/>
      <name val="Arial"/>
    </font>
    <font>
      <u/>
      <sz val="11.0"/>
      <color theme="1"/>
      <name val="Arial"/>
    </font>
  </fonts>
  <fills count="2">
    <fill>
      <patternFill patternType="none"/>
    </fill>
    <fill>
      <patternFill patternType="lightGray"/>
    </fill>
  </fills>
  <borders count="1">
    <border/>
  </borders>
  <cellStyleXfs count="1">
    <xf borderId="0" fillId="0" fontId="0" numFmtId="0" applyAlignment="1" applyFont="1"/>
  </cellStyleXfs>
  <cellXfs count="42">
    <xf borderId="0" fillId="0" fontId="0" numFmtId="0" xfId="0" applyAlignment="1" applyFont="1">
      <alignment readingOrder="0" shrinkToFit="0" vertical="bottom" wrapText="0"/>
    </xf>
    <xf borderId="0" fillId="0" fontId="1" numFmtId="0" xfId="0" applyAlignment="1" applyFont="1">
      <alignment vertical="bottom"/>
    </xf>
    <xf borderId="0" fillId="0" fontId="2" numFmtId="0" xfId="0" applyAlignment="1" applyFont="1">
      <alignment horizontal="center" vertical="bottom"/>
    </xf>
    <xf borderId="0" fillId="0" fontId="3" numFmtId="0" xfId="0" applyAlignment="1" applyFont="1">
      <alignment horizontal="center" vertical="bottom"/>
    </xf>
    <xf borderId="0" fillId="0" fontId="2" numFmtId="164" xfId="0" applyAlignment="1" applyFont="1" applyNumberFormat="1">
      <alignment horizontal="center" readingOrder="0" shrinkToFit="0" vertical="bottom" wrapText="1"/>
    </xf>
    <xf borderId="0" fillId="0" fontId="2" numFmtId="164" xfId="0" applyAlignment="1" applyFont="1" applyNumberFormat="1">
      <alignment horizontal="center" shrinkToFit="0" vertical="bottom" wrapText="1"/>
    </xf>
    <xf borderId="0" fillId="0" fontId="4" numFmtId="0" xfId="0" applyAlignment="1" applyFont="1">
      <alignment vertical="bottom"/>
    </xf>
    <xf borderId="0" fillId="0" fontId="4" numFmtId="0" xfId="0" applyAlignment="1" applyFont="1">
      <alignment vertical="bottom"/>
    </xf>
    <xf borderId="0" fillId="0" fontId="4" numFmtId="0" xfId="0" applyAlignment="1" applyFont="1">
      <alignment horizontal="center" shrinkToFit="0" vertical="bottom" wrapText="1"/>
    </xf>
    <xf borderId="0" fillId="0" fontId="4" numFmtId="0" xfId="0" applyAlignment="1" applyFont="1">
      <alignment horizontal="center" readingOrder="0" shrinkToFit="0" vertical="bottom" wrapText="1"/>
    </xf>
    <xf borderId="0" fillId="0" fontId="1" numFmtId="0" xfId="0" applyAlignment="1" applyFont="1">
      <alignment vertical="bottom"/>
    </xf>
    <xf borderId="0" fillId="0" fontId="2" numFmtId="0" xfId="0" applyAlignment="1" applyFont="1">
      <alignment shrinkToFit="0" vertical="bottom" wrapText="0"/>
    </xf>
    <xf borderId="0" fillId="0" fontId="4" numFmtId="0" xfId="0" applyAlignment="1" applyFont="1">
      <alignment readingOrder="0" shrinkToFit="0" vertical="bottom" wrapText="0"/>
    </xf>
    <xf borderId="0" fillId="0" fontId="4" numFmtId="0" xfId="0" applyAlignment="1" applyFont="1">
      <alignment readingOrder="0" vertical="bottom"/>
    </xf>
    <xf borderId="0" fillId="0" fontId="4" numFmtId="3" xfId="0" applyAlignment="1" applyFont="1" applyNumberFormat="1">
      <alignment vertical="bottom"/>
    </xf>
    <xf borderId="0" fillId="0" fontId="4" numFmtId="5" xfId="0" applyAlignment="1" applyFont="1" applyNumberFormat="1">
      <alignment horizontal="right" vertical="bottom"/>
    </xf>
    <xf borderId="0" fillId="0" fontId="1" numFmtId="5" xfId="0" applyAlignment="1" applyFont="1" applyNumberFormat="1">
      <alignment vertical="bottom"/>
    </xf>
    <xf borderId="0" fillId="0" fontId="4" numFmtId="165" xfId="0" applyAlignment="1" applyFont="1" applyNumberFormat="1">
      <alignment horizontal="right" vertical="bottom"/>
    </xf>
    <xf borderId="0" fillId="0" fontId="1" numFmtId="165" xfId="0" applyAlignment="1" applyFont="1" applyNumberFormat="1">
      <alignment vertical="bottom"/>
    </xf>
    <xf borderId="0" fillId="0" fontId="4" numFmtId="0" xfId="0" applyAlignment="1" applyFont="1">
      <alignment shrinkToFit="0" vertical="bottom" wrapText="0"/>
    </xf>
    <xf borderId="0" fillId="0" fontId="4" numFmtId="165" xfId="0" applyAlignment="1" applyFont="1" applyNumberFormat="1">
      <alignment horizontal="right" readingOrder="0" vertical="bottom"/>
    </xf>
    <xf borderId="0" fillId="0" fontId="5" numFmtId="0" xfId="0" applyAlignment="1" applyFont="1">
      <alignment readingOrder="0" shrinkToFit="0" vertical="bottom" wrapText="0"/>
    </xf>
    <xf borderId="0" fillId="0" fontId="6" numFmtId="165" xfId="0" applyAlignment="1" applyFont="1" applyNumberFormat="1">
      <alignment horizontal="right" vertical="bottom"/>
    </xf>
    <xf borderId="0" fillId="0" fontId="7" numFmtId="165" xfId="0" applyAlignment="1" applyFont="1" applyNumberFormat="1">
      <alignment horizontal="right" readingOrder="0" vertical="bottom"/>
    </xf>
    <xf borderId="0" fillId="0" fontId="2" numFmtId="5" xfId="0" applyAlignment="1" applyFont="1" applyNumberFormat="1">
      <alignment horizontal="right" vertical="bottom"/>
    </xf>
    <xf borderId="0" fillId="0" fontId="4" numFmtId="165" xfId="0" applyAlignment="1" applyFont="1" applyNumberFormat="1">
      <alignment vertical="bottom"/>
    </xf>
    <xf borderId="0" fillId="0" fontId="4" numFmtId="0" xfId="0" applyAlignment="1" applyFont="1">
      <alignment shrinkToFit="0" vertical="bottom" wrapText="0"/>
    </xf>
    <xf borderId="0" fillId="0" fontId="4" numFmtId="3" xfId="0" applyAlignment="1" applyFont="1" applyNumberFormat="1">
      <alignment shrinkToFit="0" vertical="bottom" wrapText="0"/>
    </xf>
    <xf borderId="0" fillId="0" fontId="4" numFmtId="165" xfId="0" applyAlignment="1" applyFont="1" applyNumberFormat="1">
      <alignment horizontal="right" readingOrder="0" vertical="bottom"/>
    </xf>
    <xf borderId="0" fillId="0" fontId="8" numFmtId="0" xfId="0" applyAlignment="1" applyFont="1">
      <alignment shrinkToFit="0" vertical="bottom" wrapText="0"/>
    </xf>
    <xf borderId="0" fillId="0" fontId="4" numFmtId="0" xfId="0" applyAlignment="1" applyFont="1">
      <alignment shrinkToFit="0" vertical="bottom" wrapText="0"/>
    </xf>
    <xf borderId="0" fillId="0" fontId="4" numFmtId="0" xfId="0" applyAlignment="1" applyFont="1">
      <alignment readingOrder="0" shrinkToFit="0" vertical="bottom" wrapText="0"/>
    </xf>
    <xf borderId="0" fillId="0" fontId="2" numFmtId="0" xfId="0" applyAlignment="1" applyFont="1">
      <alignment readingOrder="0" shrinkToFit="0" vertical="bottom" wrapText="0"/>
    </xf>
    <xf borderId="0" fillId="0" fontId="4" numFmtId="5" xfId="0" applyAlignment="1" applyFont="1" applyNumberFormat="1">
      <alignment horizontal="right" readingOrder="0" vertical="bottom"/>
    </xf>
    <xf borderId="0" fillId="0" fontId="4" numFmtId="166" xfId="0" applyAlignment="1" applyFont="1" applyNumberFormat="1">
      <alignment vertical="bottom"/>
    </xf>
    <xf borderId="0" fillId="0" fontId="4" numFmtId="166" xfId="0" applyAlignment="1" applyFont="1" applyNumberFormat="1">
      <alignment readingOrder="0" vertical="bottom"/>
    </xf>
    <xf borderId="0" fillId="0" fontId="1" numFmtId="166" xfId="0" applyAlignment="1" applyFont="1" applyNumberFormat="1">
      <alignment vertical="bottom"/>
    </xf>
    <xf borderId="0" fillId="0" fontId="4" numFmtId="5" xfId="0" applyAlignment="1" applyFont="1" applyNumberFormat="1">
      <alignment vertical="bottom"/>
    </xf>
    <xf borderId="0" fillId="0" fontId="9" numFmtId="5" xfId="0" applyAlignment="1" applyFont="1" applyNumberFormat="1">
      <alignment horizontal="right" vertical="bottom"/>
    </xf>
    <xf borderId="0" fillId="0" fontId="3" numFmtId="0" xfId="0" applyAlignment="1" applyFont="1">
      <alignment readingOrder="0" shrinkToFit="0" vertical="bottom" wrapText="0"/>
    </xf>
    <xf borderId="0" fillId="0" fontId="4" numFmtId="0" xfId="0" applyAlignment="1" applyFont="1">
      <alignment vertical="top"/>
    </xf>
    <xf borderId="0" fillId="0" fontId="4" numFmtId="0" xfId="0" applyAlignment="1" applyFont="1">
      <alignmen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1.38"/>
    <col customWidth="1" min="2" max="2" width="1.75"/>
    <col customWidth="1" min="3" max="3" width="1.88"/>
    <col customWidth="1" min="4" max="4" width="28.25"/>
    <col customWidth="1" min="5" max="5" width="23.63"/>
    <col customWidth="1" min="6" max="6" width="10.25"/>
    <col customWidth="1" min="7" max="7" width="10.0"/>
    <col customWidth="1" min="8" max="8" width="1.75"/>
  </cols>
  <sheetData>
    <row r="1">
      <c r="A1" s="1"/>
      <c r="B1" s="2" t="s">
        <v>0</v>
      </c>
      <c r="H1" s="2"/>
    </row>
    <row r="2">
      <c r="A2" s="1"/>
      <c r="B2" s="3" t="s">
        <v>1</v>
      </c>
      <c r="H2" s="3"/>
    </row>
    <row r="3">
      <c r="A3" s="1"/>
      <c r="B3" s="4">
        <v>45291.0</v>
      </c>
      <c r="H3" s="5"/>
    </row>
    <row r="4">
      <c r="A4" s="1"/>
      <c r="B4" s="6"/>
      <c r="C4" s="6"/>
      <c r="D4" s="7"/>
      <c r="E4" s="7"/>
      <c r="F4" s="8">
        <v>2022.0</v>
      </c>
      <c r="G4" s="9">
        <v>2023.0</v>
      </c>
      <c r="H4" s="10"/>
    </row>
    <row r="5">
      <c r="A5" s="10"/>
      <c r="B5" s="11" t="s">
        <v>2</v>
      </c>
      <c r="C5" s="6"/>
      <c r="D5" s="6"/>
      <c r="E5" s="6"/>
      <c r="F5" s="6"/>
      <c r="G5" s="6"/>
      <c r="H5" s="1"/>
    </row>
    <row r="6">
      <c r="A6" s="1"/>
      <c r="B6" s="6"/>
      <c r="C6" s="12" t="s">
        <v>3</v>
      </c>
      <c r="D6" s="6"/>
      <c r="E6" s="6"/>
      <c r="F6" s="6"/>
      <c r="G6" s="6"/>
      <c r="H6" s="1"/>
    </row>
    <row r="7">
      <c r="A7" s="1"/>
      <c r="B7" s="6"/>
      <c r="C7" s="6"/>
      <c r="D7" s="13" t="s">
        <v>4</v>
      </c>
      <c r="E7" s="14"/>
      <c r="F7" s="15">
        <v>18946.99</v>
      </c>
      <c r="G7" s="15">
        <f> 12175 +750</f>
        <v>12925</v>
      </c>
      <c r="H7" s="16"/>
    </row>
    <row r="8">
      <c r="A8" s="1"/>
      <c r="B8" s="6"/>
      <c r="C8" s="6"/>
      <c r="D8" s="13" t="s">
        <v>5</v>
      </c>
      <c r="E8" s="14"/>
      <c r="F8" s="17">
        <f>13731.96 + 34.3</f>
        <v>13766.26</v>
      </c>
      <c r="G8" s="17">
        <f>8789.1</f>
        <v>8789.1</v>
      </c>
      <c r="H8" s="18"/>
    </row>
    <row r="9">
      <c r="A9" s="1"/>
      <c r="B9" s="6"/>
      <c r="C9" s="6"/>
      <c r="D9" s="19" t="s">
        <v>6</v>
      </c>
      <c r="E9" s="14"/>
      <c r="F9" s="20">
        <v>0.0</v>
      </c>
      <c r="G9" s="20">
        <v>3000.0</v>
      </c>
      <c r="H9" s="18"/>
    </row>
    <row r="10">
      <c r="A10" s="1"/>
      <c r="B10" s="6"/>
      <c r="C10" s="6"/>
      <c r="D10" s="21" t="s">
        <v>7</v>
      </c>
      <c r="E10" s="14"/>
      <c r="F10" s="22">
        <v>0.0</v>
      </c>
      <c r="G10" s="23">
        <v>10.0</v>
      </c>
      <c r="H10" s="18"/>
    </row>
    <row r="11">
      <c r="A11" s="10"/>
      <c r="B11" s="11" t="s">
        <v>8</v>
      </c>
      <c r="C11" s="6"/>
      <c r="D11" s="14"/>
      <c r="E11" s="14"/>
      <c r="F11" s="24">
        <f t="shared" ref="F11:G11" si="1">sum(F7:F10)</f>
        <v>32713.25</v>
      </c>
      <c r="G11" s="24">
        <f t="shared" si="1"/>
        <v>24724.1</v>
      </c>
      <c r="H11" s="16"/>
    </row>
    <row r="12" ht="21.0" customHeight="1">
      <c r="A12" s="10"/>
      <c r="B12" s="11" t="s">
        <v>9</v>
      </c>
      <c r="C12" s="6"/>
      <c r="D12" s="6"/>
      <c r="E12" s="6"/>
      <c r="F12" s="25"/>
      <c r="G12" s="25"/>
      <c r="H12" s="18"/>
    </row>
    <row r="13">
      <c r="A13" s="1"/>
      <c r="B13" s="6"/>
      <c r="C13" s="26" t="s">
        <v>10</v>
      </c>
      <c r="D13" s="14"/>
      <c r="E13" s="14"/>
      <c r="F13" s="25"/>
      <c r="G13" s="25"/>
      <c r="H13" s="18"/>
    </row>
    <row r="14">
      <c r="A14" s="1"/>
      <c r="B14" s="6"/>
      <c r="C14" s="7"/>
      <c r="D14" s="27" t="s">
        <v>11</v>
      </c>
      <c r="E14" s="14"/>
      <c r="F14" s="28">
        <v>2730.0</v>
      </c>
      <c r="G14" s="28">
        <v>4365.0</v>
      </c>
      <c r="H14" s="18"/>
    </row>
    <row r="15">
      <c r="A15" s="1"/>
      <c r="B15" s="6"/>
      <c r="C15" s="6"/>
      <c r="D15" s="29" t="s">
        <v>12</v>
      </c>
      <c r="E15" s="14"/>
      <c r="F15" s="22">
        <v>500.0</v>
      </c>
      <c r="G15" s="23">
        <v>1000.0</v>
      </c>
      <c r="H15" s="18"/>
    </row>
    <row r="16">
      <c r="A16" s="1"/>
      <c r="B16" s="6"/>
      <c r="C16" s="6"/>
      <c r="D16" s="7" t="s">
        <v>13</v>
      </c>
      <c r="E16" s="14"/>
      <c r="F16" s="17">
        <f t="shared" ref="F16:G16" si="2">sum(F14:F15)</f>
        <v>3230</v>
      </c>
      <c r="G16" s="17">
        <f t="shared" si="2"/>
        <v>5365</v>
      </c>
      <c r="H16" s="18"/>
    </row>
    <row r="17">
      <c r="A17" s="1"/>
      <c r="B17" s="6"/>
      <c r="C17" s="30" t="s">
        <v>14</v>
      </c>
      <c r="D17" s="14"/>
      <c r="E17" s="14"/>
      <c r="F17" s="25"/>
      <c r="G17" s="25"/>
      <c r="H17" s="18"/>
    </row>
    <row r="18">
      <c r="A18" s="1"/>
      <c r="B18" s="6"/>
      <c r="C18" s="7"/>
      <c r="D18" s="27" t="s">
        <v>15</v>
      </c>
      <c r="E18" s="14"/>
      <c r="F18" s="17">
        <v>2000.0</v>
      </c>
      <c r="G18" s="28">
        <v>1000.0</v>
      </c>
      <c r="H18" s="18"/>
    </row>
    <row r="19">
      <c r="A19" s="1"/>
      <c r="B19" s="6"/>
      <c r="C19" s="6"/>
      <c r="D19" s="31" t="s">
        <v>16</v>
      </c>
      <c r="E19" s="14"/>
      <c r="F19" s="20">
        <v>0.0</v>
      </c>
      <c r="G19" s="20">
        <v>3000.0</v>
      </c>
      <c r="H19" s="18"/>
    </row>
    <row r="20">
      <c r="A20" s="1"/>
      <c r="B20" s="6"/>
      <c r="C20" s="6"/>
      <c r="D20" s="29" t="s">
        <v>17</v>
      </c>
      <c r="E20" s="14"/>
      <c r="F20" s="22">
        <v>750.0</v>
      </c>
      <c r="G20" s="22">
        <v>750.0</v>
      </c>
      <c r="H20" s="18"/>
    </row>
    <row r="21">
      <c r="A21" s="1"/>
      <c r="B21" s="6"/>
      <c r="C21" s="6"/>
      <c r="D21" s="7" t="s">
        <v>18</v>
      </c>
      <c r="E21" s="14"/>
      <c r="F21" s="17">
        <f t="shared" ref="F21:G21" si="3">sum(F18:F20)</f>
        <v>2750</v>
      </c>
      <c r="G21" s="17">
        <f t="shared" si="3"/>
        <v>4750</v>
      </c>
      <c r="H21" s="18"/>
    </row>
    <row r="22">
      <c r="A22" s="1"/>
      <c r="B22" s="6"/>
      <c r="C22" s="30" t="s">
        <v>19</v>
      </c>
      <c r="D22" s="14"/>
      <c r="E22" s="14"/>
      <c r="F22" s="28">
        <v>3016.0</v>
      </c>
      <c r="G22" s="28">
        <v>2953.0</v>
      </c>
      <c r="H22" s="18"/>
    </row>
    <row r="23">
      <c r="A23" s="1"/>
      <c r="B23" s="6"/>
      <c r="C23" s="26" t="s">
        <v>20</v>
      </c>
      <c r="D23" s="14"/>
      <c r="E23" s="14"/>
      <c r="F23" s="17">
        <v>363.88</v>
      </c>
      <c r="G23" s="28">
        <v>132.0</v>
      </c>
      <c r="H23" s="18"/>
    </row>
    <row r="24">
      <c r="A24" s="1"/>
      <c r="B24" s="6"/>
      <c r="C24" s="26" t="s">
        <v>21</v>
      </c>
      <c r="D24" s="14"/>
      <c r="E24" s="14"/>
      <c r="F24" s="17">
        <v>910.0</v>
      </c>
      <c r="G24" s="17">
        <v>910.0</v>
      </c>
      <c r="H24" s="18"/>
    </row>
    <row r="25">
      <c r="A25" s="1"/>
      <c r="B25" s="6"/>
      <c r="C25" s="26" t="s">
        <v>22</v>
      </c>
      <c r="D25" s="14"/>
      <c r="E25" s="14"/>
      <c r="F25" s="17">
        <v>831.93</v>
      </c>
      <c r="G25" s="28">
        <v>905.0</v>
      </c>
      <c r="H25" s="18"/>
    </row>
    <row r="26">
      <c r="A26" s="1"/>
      <c r="B26" s="6"/>
      <c r="C26" s="26" t="s">
        <v>23</v>
      </c>
      <c r="D26" s="14"/>
      <c r="E26" s="14"/>
      <c r="F26" s="17">
        <v>820.71</v>
      </c>
      <c r="G26" s="28">
        <v>385.0</v>
      </c>
      <c r="H26" s="18"/>
    </row>
    <row r="27">
      <c r="A27" s="1"/>
      <c r="B27" s="6"/>
      <c r="C27" s="26" t="s">
        <v>24</v>
      </c>
      <c r="D27" s="14"/>
      <c r="E27" s="14"/>
      <c r="F27" s="17">
        <v>1016.95</v>
      </c>
      <c r="G27" s="28">
        <v>1277.0</v>
      </c>
      <c r="H27" s="18"/>
    </row>
    <row r="28">
      <c r="A28" s="1"/>
      <c r="B28" s="6"/>
      <c r="C28" s="29" t="s">
        <v>25</v>
      </c>
      <c r="D28" s="14"/>
      <c r="E28" s="14"/>
      <c r="F28" s="22">
        <v>4840.63</v>
      </c>
      <c r="G28" s="23">
        <v>8692.0</v>
      </c>
      <c r="H28" s="18"/>
    </row>
    <row r="29">
      <c r="A29" s="10"/>
      <c r="B29" s="11" t="s">
        <v>26</v>
      </c>
      <c r="C29" s="6"/>
      <c r="D29" s="14"/>
      <c r="E29" s="14"/>
      <c r="F29" s="24">
        <f t="shared" ref="F29:G29" si="4">sum(F22,F16,F21,F23,F24,F25,F26,F27,F28)</f>
        <v>17780.1</v>
      </c>
      <c r="G29" s="24">
        <f t="shared" si="4"/>
        <v>25369</v>
      </c>
      <c r="H29" s="16"/>
    </row>
    <row r="30">
      <c r="A30" s="10"/>
      <c r="B30" s="11" t="s">
        <v>27</v>
      </c>
      <c r="C30" s="6"/>
      <c r="D30" s="14"/>
      <c r="E30" s="14"/>
      <c r="F30" s="24">
        <f t="shared" ref="F30:G30" si="5">F11-F29</f>
        <v>14933.15</v>
      </c>
      <c r="G30" s="24">
        <f t="shared" si="5"/>
        <v>-644.9</v>
      </c>
      <c r="H30" s="16"/>
    </row>
    <row r="31">
      <c r="A31" s="10"/>
      <c r="B31" s="32" t="s">
        <v>28</v>
      </c>
      <c r="C31" s="6"/>
      <c r="D31" s="14"/>
      <c r="E31" s="14"/>
      <c r="F31" s="33">
        <v>-11163.0</v>
      </c>
      <c r="G31" s="33">
        <v>10203.0</v>
      </c>
      <c r="H31" s="16"/>
    </row>
    <row r="32">
      <c r="A32" s="10"/>
      <c r="B32" s="11" t="s">
        <v>29</v>
      </c>
      <c r="C32" s="6"/>
      <c r="D32" s="14"/>
      <c r="E32" s="14"/>
      <c r="F32" s="24">
        <f t="shared" ref="F32:G32" si="6">sum(F30:F31)</f>
        <v>3770.15</v>
      </c>
      <c r="G32" s="24">
        <f t="shared" si="6"/>
        <v>9558.1</v>
      </c>
      <c r="H32" s="16"/>
    </row>
    <row r="33" ht="39.0" customHeight="1">
      <c r="A33" s="1"/>
      <c r="B33" s="3" t="s">
        <v>30</v>
      </c>
      <c r="H33" s="3"/>
    </row>
    <row r="34">
      <c r="A34" s="1"/>
      <c r="B34" s="6"/>
      <c r="C34" s="6"/>
      <c r="D34" s="6"/>
      <c r="E34" s="34"/>
      <c r="F34" s="35">
        <v>44926.0</v>
      </c>
      <c r="G34" s="35">
        <v>45291.0</v>
      </c>
      <c r="H34" s="36"/>
    </row>
    <row r="35" ht="17.25" customHeight="1">
      <c r="A35" s="10"/>
      <c r="B35" s="11" t="s">
        <v>31</v>
      </c>
      <c r="C35" s="6"/>
      <c r="D35" s="6"/>
      <c r="E35" s="6"/>
      <c r="F35" s="6"/>
      <c r="G35" s="6"/>
      <c r="H35" s="1"/>
    </row>
    <row r="36">
      <c r="A36" s="1"/>
      <c r="B36" s="6"/>
      <c r="C36" s="26" t="s">
        <v>32</v>
      </c>
      <c r="D36" s="6"/>
      <c r="E36" s="37"/>
      <c r="F36" s="15">
        <f>96539.37+2837.35</f>
        <v>99376.72</v>
      </c>
      <c r="G36" s="33">
        <v>21373.0</v>
      </c>
      <c r="H36" s="16"/>
    </row>
    <row r="37">
      <c r="A37" s="1"/>
      <c r="B37" s="6"/>
      <c r="C37" s="26" t="s">
        <v>33</v>
      </c>
      <c r="D37" s="6"/>
      <c r="E37" s="25"/>
      <c r="F37" s="17">
        <v>11000.0</v>
      </c>
      <c r="G37" s="28">
        <v>5000.0</v>
      </c>
      <c r="H37" s="18"/>
    </row>
    <row r="38">
      <c r="A38" s="1"/>
      <c r="B38" s="6"/>
      <c r="C38" s="26" t="s">
        <v>34</v>
      </c>
      <c r="D38" s="6"/>
      <c r="E38" s="25"/>
      <c r="F38" s="23">
        <v>77251.0</v>
      </c>
      <c r="G38" s="23">
        <v>170814.0</v>
      </c>
      <c r="H38" s="18"/>
    </row>
    <row r="39">
      <c r="A39" s="10"/>
      <c r="B39" s="11" t="s">
        <v>35</v>
      </c>
      <c r="C39" s="6"/>
      <c r="D39" s="6"/>
      <c r="E39" s="37"/>
      <c r="F39" s="15">
        <f t="shared" ref="F39:G39" si="7">sum(F36,F37,F38)</f>
        <v>187627.72</v>
      </c>
      <c r="G39" s="15">
        <f t="shared" si="7"/>
        <v>197187</v>
      </c>
      <c r="H39" s="16"/>
    </row>
    <row r="40" ht="23.25" customHeight="1">
      <c r="A40" s="10"/>
      <c r="B40" s="11" t="s">
        <v>36</v>
      </c>
      <c r="C40" s="6"/>
      <c r="D40" s="6"/>
      <c r="E40" s="6"/>
      <c r="F40" s="38">
        <v>0.0</v>
      </c>
      <c r="G40" s="38">
        <v>0.0</v>
      </c>
      <c r="H40" s="16"/>
    </row>
    <row r="41" ht="26.25" customHeight="1">
      <c r="A41" s="10"/>
      <c r="B41" s="11" t="s">
        <v>37</v>
      </c>
      <c r="C41" s="6"/>
      <c r="D41" s="6"/>
      <c r="E41" s="6"/>
      <c r="F41" s="24">
        <f t="shared" ref="F41:G41" si="8">F39-F40</f>
        <v>187627.72</v>
      </c>
      <c r="G41" s="24">
        <f t="shared" si="8"/>
        <v>197187</v>
      </c>
      <c r="H41" s="16"/>
    </row>
    <row r="42">
      <c r="A42" s="1"/>
      <c r="B42" s="6"/>
      <c r="C42" s="27" t="s">
        <v>38</v>
      </c>
      <c r="D42" s="6"/>
      <c r="E42" s="25"/>
      <c r="F42" s="17">
        <v>500.0</v>
      </c>
      <c r="G42" s="17">
        <v>500.0</v>
      </c>
      <c r="H42" s="18"/>
    </row>
    <row r="43">
      <c r="A43" s="1"/>
      <c r="B43" s="6"/>
      <c r="C43" s="27" t="s">
        <v>39</v>
      </c>
      <c r="D43" s="6"/>
      <c r="E43" s="25"/>
      <c r="F43" s="25">
        <f t="shared" ref="F43:G43" si="9">F41-F42</f>
        <v>187127.72</v>
      </c>
      <c r="G43" s="25">
        <f t="shared" si="9"/>
        <v>196687</v>
      </c>
      <c r="H43" s="18"/>
    </row>
    <row r="44" ht="28.5" customHeight="1">
      <c r="A44" s="1"/>
      <c r="B44" s="39" t="s">
        <v>40</v>
      </c>
      <c r="C44" s="1"/>
      <c r="D44" s="1"/>
      <c r="E44" s="1"/>
      <c r="F44" s="1"/>
      <c r="G44" s="1"/>
      <c r="H44" s="1"/>
    </row>
    <row r="45">
      <c r="A45" s="1"/>
      <c r="B45" s="40" t="s">
        <v>41</v>
      </c>
      <c r="C45" s="41" t="s">
        <v>42</v>
      </c>
      <c r="H45" s="41"/>
    </row>
    <row r="46">
      <c r="A46" s="1"/>
      <c r="B46" s="40" t="s">
        <v>41</v>
      </c>
      <c r="C46" s="41" t="s">
        <v>43</v>
      </c>
      <c r="H46" s="41"/>
    </row>
    <row r="47">
      <c r="A47" s="1"/>
      <c r="B47" s="40" t="s">
        <v>41</v>
      </c>
      <c r="C47" s="7" t="s">
        <v>44</v>
      </c>
      <c r="H47" s="7"/>
    </row>
    <row r="48">
      <c r="A48" s="1"/>
      <c r="B48" s="40" t="s">
        <v>41</v>
      </c>
      <c r="C48" s="41" t="s">
        <v>45</v>
      </c>
      <c r="H48" s="41"/>
    </row>
  </sheetData>
  <mergeCells count="8">
    <mergeCell ref="B1:G1"/>
    <mergeCell ref="B2:G2"/>
    <mergeCell ref="B3:G3"/>
    <mergeCell ref="B33:G33"/>
    <mergeCell ref="C45:G45"/>
    <mergeCell ref="C46:G46"/>
    <mergeCell ref="C47:G47"/>
    <mergeCell ref="C48:G48"/>
  </mergeCells>
  <printOptions horizontalCentered="1"/>
  <pageMargins bottom="0.2" footer="0.0" header="0.0" left="0.25" right="0.25" top="0.2"/>
  <pageSetup cellComments="atEnd" orientation="portrait" pageOrder="overThenDown" paperHeight="8in" paperWidth="5.5in"/>
  <rowBreaks count="2" manualBreakCount="2">
    <brk man="1"/>
    <brk id="32" man="1"/>
  </rowBreaks>
  <colBreaks count="2" manualBreakCount="2">
    <brk man="1"/>
    <brk id="7" man="1"/>
  </colBreaks>
  <drawing r:id="rId1"/>
</worksheet>
</file>