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mayragonzalez/Downloads/"/>
    </mc:Choice>
  </mc:AlternateContent>
  <xr:revisionPtr revIDLastSave="0" documentId="13_ncr:1_{7A1DBC3C-7871-2F4C-BC2B-537319990BD1}" xr6:coauthVersionLast="47" xr6:coauthVersionMax="47" xr10:uidLastSave="{00000000-0000-0000-0000-000000000000}"/>
  <bookViews>
    <workbookView xWindow="0" yWindow="660" windowWidth="29400" windowHeight="16800" xr2:uid="{00000000-000D-0000-FFFF-FFFF00000000}"/>
  </bookViews>
  <sheets>
    <sheet name="Calculadora" sheetId="1" r:id="rId1"/>
    <sheet name="Parámetro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8" i="1"/>
  <c r="C8" i="2"/>
  <c r="C30" i="1"/>
  <c r="C29" i="1"/>
  <c r="C28" i="1"/>
  <c r="C27" i="1"/>
  <c r="C26" i="1"/>
  <c r="C13" i="1"/>
  <c r="C12" i="1"/>
  <c r="C9" i="1"/>
  <c r="C7" i="1"/>
  <c r="C31" i="1" l="1"/>
  <c r="C32" i="1" s="1"/>
  <c r="C10" i="1"/>
</calcChain>
</file>

<file path=xl/sharedStrings.xml><?xml version="1.0" encoding="utf-8"?>
<sst xmlns="http://schemas.openxmlformats.org/spreadsheetml/2006/main" count="130" uniqueCount="86">
  <si>
    <t>Universidad del Valle  ·  Escuela de Ingeniería Industrial ·  Período Agosto – Diciembre 2026</t>
  </si>
  <si>
    <t>Variable</t>
  </si>
  <si>
    <t>Egresado Univalle</t>
  </si>
  <si>
    <t xml:space="preserve">  📋  COMPOSICIÓN DEL VALOR DE MATRÍCULA</t>
  </si>
  <si>
    <t>Egresado + Mejor Graduando</t>
  </si>
  <si>
    <t>Concepto</t>
  </si>
  <si>
    <t>Valor</t>
  </si>
  <si>
    <t>Observación</t>
  </si>
  <si>
    <t>Egresado + Mejor Saber Pro</t>
  </si>
  <si>
    <t>Valor Matrícula (MB + DE)</t>
  </si>
  <si>
    <t>Matrícula básica + derechos especiales</t>
  </si>
  <si>
    <t>Egresado + Trabajo de Grado Meritorio</t>
  </si>
  <si>
    <t xml:space="preserve">  Matrícula Básica (80%)</t>
  </si>
  <si>
    <t>Egresado + Trabajo de Grado Laureado</t>
  </si>
  <si>
    <t xml:space="preserve">  Derechos Especiales (20%)</t>
  </si>
  <si>
    <t>Egresado + Premio nacional o internacional</t>
  </si>
  <si>
    <t>Procultura (estrato 4 en adelante)</t>
  </si>
  <si>
    <t>1.5% de matrícula básica · Ver Selector 1</t>
  </si>
  <si>
    <t>No egresado Univalle</t>
  </si>
  <si>
    <t>Otros conceptos</t>
  </si>
  <si>
    <t>Costos y gastos generales</t>
  </si>
  <si>
    <t>Tengo certificado electoral</t>
  </si>
  <si>
    <t>Póliza de accidentes personales</t>
  </si>
  <si>
    <t>Obligatoria</t>
  </si>
  <si>
    <t>Docente hora cátedra</t>
  </si>
  <si>
    <t>VALOR TOTAL SEMESTRE (sin descuentos)</t>
  </si>
  <si>
    <t>Incluye Procultura estrato 4+</t>
  </si>
  <si>
    <t>Personal nombrado Univalle</t>
  </si>
  <si>
    <t>Jubilado</t>
  </si>
  <si>
    <t xml:space="preserve">  🏠  SELECTOR 1 — ESTRATO SOCIOECONÓMICO</t>
  </si>
  <si>
    <t>Miembro de consejo</t>
  </si>
  <si>
    <t>Estrato 1, 2 o 3: exento de Procultura. Estrato 4, 5 o 6: paga Procultura.</t>
  </si>
  <si>
    <t>Hijo(a) de docente o funcionario nombrado o nombrado provisional</t>
  </si>
  <si>
    <t>Estrato socioeconómico:</t>
  </si>
  <si>
    <t>⬅  Haz clic aquí ▼</t>
  </si>
  <si>
    <t>Hijo(a) de jubilado</t>
  </si>
  <si>
    <t>Cónyuge de docente, jubilado, miembro o ex miembro de consejo académico o superior</t>
  </si>
  <si>
    <t xml:space="preserve">  🎓  SELECTOR 2 — CONDICIÓN DEL ESTUDIANTE</t>
  </si>
  <si>
    <t>Selecciona tu situación. Recuerda que solo puedes a un (1) solo beneficio</t>
  </si>
  <si>
    <t>Condición del estudiante:</t>
  </si>
  <si>
    <t xml:space="preserve">  💰  CÁLCULO FINAL — VALOR A PAGAR</t>
  </si>
  <si>
    <t>Valor calculado</t>
  </si>
  <si>
    <t>Nota</t>
  </si>
  <si>
    <t>Matrícula Básica</t>
  </si>
  <si>
    <t>Descuento según condición del estudiante (Selector 2)</t>
  </si>
  <si>
    <t>Derechos Especiales (20%)</t>
  </si>
  <si>
    <t>Procultura</t>
  </si>
  <si>
    <t>Estrato 1-3: $0 · Estrato 4+: valor de parámetros</t>
  </si>
  <si>
    <t>Valor fijo</t>
  </si>
  <si>
    <t>✅  TOTAL A PAGAR ESTE SEMESTRE</t>
  </si>
  <si>
    <t>Ahorro vs. valor estándar sin descuentos</t>
  </si>
  <si>
    <t>Si es $0, no hay descuento con la selección actual</t>
  </si>
  <si>
    <t>⚙️  TABLA DE PARÁMETROS EDITABLES</t>
  </si>
  <si>
    <t>Descuento matrícula básica</t>
  </si>
  <si>
    <t>Descuento Derechos especiales</t>
  </si>
  <si>
    <t>✏️  Edita los valores de la columna C. Todo el libro se actualiza automáticamente. NO modifiques las columnas B o D.</t>
  </si>
  <si>
    <t>Parámetro</t>
  </si>
  <si>
    <t>Valor actual</t>
  </si>
  <si>
    <t>Descripción</t>
  </si>
  <si>
    <t>── VALORES BASE DE MATRÍCULA ──</t>
  </si>
  <si>
    <t>Matrícula Básica (80%)</t>
  </si>
  <si>
    <t>80% del valor de matrícula</t>
  </si>
  <si>
    <t>20% del valor de matrícula</t>
  </si>
  <si>
    <t>1.5% de matrícula básica</t>
  </si>
  <si>
    <t>Seguro obligatorio</t>
  </si>
  <si>
    <t>── DESCUENTOS (aplicables a matricula basica base) ──</t>
  </si>
  <si>
    <t>% Descuento egresado base</t>
  </si>
  <si>
    <t>Art. 6 Res. 003-2025 · sobre matrícula básica</t>
  </si>
  <si>
    <t>% Descuento certificado electoral</t>
  </si>
  <si>
    <t>Sobre matrícula básica</t>
  </si>
  <si>
    <t>% Descuento docente hora cátedra</t>
  </si>
  <si>
    <t>% Mejor Saber Pro</t>
  </si>
  <si>
    <t>Art. 8 Res. 003-2025</t>
  </si>
  <si>
    <t>% Premio nacional o internacional</t>
  </si>
  <si>
    <t>Art. 9 Res. 003-2025</t>
  </si>
  <si>
    <t>% Trabajo de grado Meritorio</t>
  </si>
  <si>
    <t>Art. 10 Res. 003-2025</t>
  </si>
  <si>
    <t>% Trabajo de grado Laureado</t>
  </si>
  <si>
    <t>Art. 11 Res. 003-2025</t>
  </si>
  <si>
    <t>% Mejor Graduando de la promoción</t>
  </si>
  <si>
    <t>Art. 12 Res. 003-2025</t>
  </si>
  <si>
    <t>── DESCUENTOS (Derechos especiales) ──</t>
  </si>
  <si>
    <t>TODOS PAGAN "OTROS CONCEPTOS" Y "POLIZA DE ACCIDENTES"</t>
  </si>
  <si>
    <t>Estrato 1</t>
  </si>
  <si>
    <t>⚠️  Simulación de referencia. Los valores proporcionados en este formato pueden variar. Este simulador es para que usted tenga un estimado del valor a pagar, pero no es la versión final, sólo el área financiera de la Universidad del Valle es la encargada de liquidar los recibos.</t>
  </si>
  <si>
    <t>SIMULADOR FINANCIERO DE VALOR DE MATRÍCULA DE LA ESPECIALIZACIÓN EN ANALÍTICA Y GESTIÓN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</si>
</sst>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"/>
    <numFmt numFmtId="165" formatCode="_-&quot;$&quot;\ * #,##0_-;\-&quot;$&quot;\ * #,##0_-;_-&quot;$&quot;\ * &quot;-&quot;_-;_-@"/>
  </numFmts>
  <fonts count="1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rgb="FFFFFFFF"/>
      <name val="Arial"/>
      <family val="2"/>
    </font>
    <font>
      <sz val="11"/>
      <name val="Calibri"/>
      <family val="2"/>
    </font>
    <font>
      <i/>
      <sz val="10"/>
      <color rgb="FFFFFFFF"/>
      <name val="Arial"/>
      <family val="2"/>
    </font>
    <font>
      <sz val="11"/>
      <color theme="1"/>
      <name val="Calibri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10"/>
      <color rgb="FF1C1C1C"/>
      <name val="Arial"/>
      <family val="2"/>
    </font>
    <font>
      <sz val="9"/>
      <color rgb="FF555555"/>
      <name val="Arial"/>
      <family val="2"/>
    </font>
    <font>
      <sz val="10"/>
      <color rgb="FF1C1C1C"/>
      <name val="Arial"/>
      <family val="2"/>
    </font>
    <font>
      <b/>
      <sz val="11"/>
      <color rgb="FF8B0000"/>
      <name val="Arial"/>
      <family val="2"/>
    </font>
    <font>
      <b/>
      <sz val="10"/>
      <color rgb="FF8B0000"/>
      <name val="Arial"/>
      <family val="2"/>
    </font>
    <font>
      <i/>
      <sz val="9"/>
      <color rgb="FFC0392B"/>
      <name val="Arial"/>
      <family val="2"/>
    </font>
    <font>
      <b/>
      <sz val="10"/>
      <color rgb="FFC0392B"/>
      <name val="Arial"/>
      <family val="2"/>
    </font>
    <font>
      <b/>
      <sz val="13"/>
      <color rgb="FFFFFFFF"/>
      <name val="Arial"/>
      <family val="2"/>
    </font>
    <font>
      <i/>
      <sz val="9"/>
      <color rgb="FF7D6608"/>
      <name val="Arial"/>
      <family val="2"/>
    </font>
    <font>
      <b/>
      <sz val="14"/>
      <color rgb="FFFFFFFF"/>
      <name val="Arial"/>
      <family val="2"/>
    </font>
    <font>
      <i/>
      <sz val="11"/>
      <color rgb="FF7D660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8B0000"/>
        <bgColor rgb="FF8B0000"/>
      </patternFill>
    </fill>
    <fill>
      <patternFill patternType="solid">
        <fgColor rgb="FFC0392B"/>
        <bgColor rgb="FFC0392B"/>
      </patternFill>
    </fill>
    <fill>
      <patternFill patternType="solid">
        <fgColor rgb="FFFADBD8"/>
        <bgColor rgb="FFFADBD8"/>
      </patternFill>
    </fill>
    <fill>
      <patternFill patternType="solid">
        <fgColor rgb="FFFFFFFF"/>
        <bgColor rgb="FFFFFFFF"/>
      </patternFill>
    </fill>
    <fill>
      <patternFill patternType="solid">
        <fgColor rgb="FF2C3E50"/>
        <bgColor rgb="FF2C3E50"/>
      </patternFill>
    </fill>
    <fill>
      <patternFill patternType="solid">
        <fgColor rgb="FFFEF9E7"/>
        <bgColor rgb="FFFEF9E7"/>
      </patternFill>
    </fill>
    <fill>
      <patternFill patternType="solid">
        <fgColor rgb="FFE8F8F5"/>
        <bgColor rgb="FFE8F8F5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DC3C7"/>
      </left>
      <right style="thin">
        <color rgb="FFBDC3C7"/>
      </right>
      <top style="thin">
        <color rgb="FFBDC3C7"/>
      </top>
      <bottom style="thin">
        <color rgb="FFBDC3C7"/>
      </bottom>
      <diagonal/>
    </border>
    <border>
      <left style="medium">
        <color rgb="FF8B0000"/>
      </left>
      <right style="medium">
        <color rgb="FF8B0000"/>
      </right>
      <top style="medium">
        <color rgb="FF8B0000"/>
      </top>
      <bottom style="medium">
        <color rgb="FF8B0000"/>
      </bottom>
      <diagonal/>
    </border>
    <border>
      <left/>
      <right/>
      <top/>
      <bottom/>
      <diagonal/>
    </border>
    <border>
      <left style="medium">
        <color rgb="FFC0392B"/>
      </left>
      <right style="medium">
        <color rgb="FFC0392B"/>
      </right>
      <top style="medium">
        <color rgb="FFC0392B"/>
      </top>
      <bottom style="medium">
        <color rgb="FFC0392B"/>
      </bottom>
      <diagonal/>
    </border>
    <border>
      <left/>
      <right/>
      <top/>
      <bottom style="thin">
        <color rgb="FFBDC3C7"/>
      </bottom>
      <diagonal/>
    </border>
    <border>
      <left/>
      <right/>
      <top/>
      <bottom style="thin">
        <color rgb="FFBDC3C7"/>
      </bottom>
      <diagonal/>
    </border>
    <border>
      <left/>
      <right/>
      <top/>
      <bottom style="thin">
        <color rgb="FFBDC3C7"/>
      </bottom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5" fillId="0" borderId="4" xfId="0" applyFont="1" applyBorder="1"/>
    <xf numFmtId="0" fontId="7" fillId="3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left" vertical="center"/>
    </xf>
    <xf numFmtId="164" fontId="8" fillId="4" borderId="5" xfId="0" applyNumberFormat="1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left" vertical="center" wrapText="1"/>
    </xf>
    <xf numFmtId="0" fontId="10" fillId="5" borderId="5" xfId="0" applyFont="1" applyFill="1" applyBorder="1" applyAlignment="1">
      <alignment horizontal="left" vertical="center"/>
    </xf>
    <xf numFmtId="164" fontId="10" fillId="5" borderId="5" xfId="0" applyNumberFormat="1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left" vertical="center" wrapText="1"/>
    </xf>
    <xf numFmtId="0" fontId="10" fillId="4" borderId="5" xfId="0" applyFont="1" applyFill="1" applyBorder="1" applyAlignment="1">
      <alignment horizontal="left" vertical="center"/>
    </xf>
    <xf numFmtId="164" fontId="10" fillId="4" borderId="5" xfId="0" applyNumberFormat="1" applyFont="1" applyFill="1" applyBorder="1" applyAlignment="1">
      <alignment horizontal="center" vertical="center"/>
    </xf>
    <xf numFmtId="49" fontId="6" fillId="6" borderId="5" xfId="0" applyNumberFormat="1" applyFont="1" applyFill="1" applyBorder="1" applyAlignment="1">
      <alignment horizontal="center" vertical="center"/>
    </xf>
    <xf numFmtId="164" fontId="6" fillId="6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left" vertical="center"/>
    </xf>
    <xf numFmtId="0" fontId="12" fillId="5" borderId="6" xfId="0" applyFont="1" applyFill="1" applyBorder="1" applyAlignment="1">
      <alignment horizontal="center" vertical="center"/>
    </xf>
    <xf numFmtId="0" fontId="13" fillId="5" borderId="7" xfId="0" applyFont="1" applyFill="1" applyBorder="1" applyAlignment="1">
      <alignment horizontal="left" vertical="center"/>
    </xf>
    <xf numFmtId="0" fontId="14" fillId="5" borderId="8" xfId="0" applyFont="1" applyFill="1" applyBorder="1" applyAlignment="1">
      <alignment horizontal="center" vertical="center"/>
    </xf>
    <xf numFmtId="49" fontId="15" fillId="2" borderId="5" xfId="0" applyNumberFormat="1" applyFont="1" applyFill="1" applyBorder="1" applyAlignment="1">
      <alignment horizontal="center" vertical="center"/>
    </xf>
    <xf numFmtId="164" fontId="15" fillId="2" borderId="5" xfId="0" applyNumberFormat="1" applyFont="1" applyFill="1" applyBorder="1" applyAlignment="1">
      <alignment horizontal="center" vertical="center"/>
    </xf>
    <xf numFmtId="49" fontId="12" fillId="7" borderId="5" xfId="0" applyNumberFormat="1" applyFont="1" applyFill="1" applyBorder="1" applyAlignment="1">
      <alignment horizontal="left" vertical="center"/>
    </xf>
    <xf numFmtId="164" fontId="12" fillId="7" borderId="5" xfId="0" applyNumberFormat="1" applyFont="1" applyFill="1" applyBorder="1" applyAlignment="1">
      <alignment horizontal="center" vertical="center"/>
    </xf>
    <xf numFmtId="49" fontId="9" fillId="7" borderId="5" xfId="0" applyNumberFormat="1" applyFont="1" applyFill="1" applyBorder="1" applyAlignment="1">
      <alignment horizontal="left" vertical="center"/>
    </xf>
    <xf numFmtId="0" fontId="5" fillId="0" borderId="0" xfId="0" applyFont="1"/>
    <xf numFmtId="9" fontId="5" fillId="0" borderId="4" xfId="0" applyNumberFormat="1" applyFont="1" applyBorder="1"/>
    <xf numFmtId="0" fontId="12" fillId="4" borderId="5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left" vertical="center"/>
    </xf>
    <xf numFmtId="164" fontId="12" fillId="8" borderId="5" xfId="0" applyNumberFormat="1" applyFont="1" applyFill="1" applyBorder="1" applyAlignment="1">
      <alignment horizontal="center" vertical="center"/>
    </xf>
    <xf numFmtId="0" fontId="9" fillId="8" borderId="5" xfId="0" applyFont="1" applyFill="1" applyBorder="1" applyAlignment="1">
      <alignment horizontal="left" vertical="center" wrapText="1"/>
    </xf>
    <xf numFmtId="165" fontId="5" fillId="0" borderId="0" xfId="0" applyNumberFormat="1" applyFont="1"/>
    <xf numFmtId="164" fontId="12" fillId="5" borderId="5" xfId="0" applyNumberFormat="1" applyFont="1" applyFill="1" applyBorder="1" applyAlignment="1">
      <alignment horizontal="center" vertical="center"/>
    </xf>
    <xf numFmtId="9" fontId="12" fillId="5" borderId="5" xfId="0" applyNumberFormat="1" applyFont="1" applyFill="1" applyBorder="1" applyAlignment="1">
      <alignment horizontal="center" vertical="center"/>
    </xf>
    <xf numFmtId="9" fontId="12" fillId="8" borderId="5" xfId="0" applyNumberFormat="1" applyFont="1" applyFill="1" applyBorder="1" applyAlignment="1">
      <alignment horizontal="center" vertical="center"/>
    </xf>
    <xf numFmtId="0" fontId="5" fillId="0" borderId="12" xfId="0" applyFont="1" applyBorder="1"/>
    <xf numFmtId="0" fontId="1" fillId="0" borderId="0" xfId="0" applyFont="1" applyAlignment="1">
      <alignment wrapText="1"/>
    </xf>
    <xf numFmtId="0" fontId="9" fillId="7" borderId="1" xfId="0" applyFont="1" applyFill="1" applyBorder="1" applyAlignment="1">
      <alignment horizontal="center" vertical="center" wrapText="1"/>
    </xf>
    <xf numFmtId="0" fontId="3" fillId="0" borderId="2" xfId="0" applyFont="1" applyBorder="1"/>
    <xf numFmtId="0" fontId="3" fillId="0" borderId="3" xfId="0" applyFont="1" applyBorder="1"/>
    <xf numFmtId="0" fontId="6" fillId="2" borderId="1" xfId="0" applyFont="1" applyFill="1" applyBorder="1" applyAlignment="1">
      <alignment horizontal="left" vertical="center"/>
    </xf>
    <xf numFmtId="0" fontId="1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17" fillId="2" borderId="1" xfId="0" applyFont="1" applyFill="1" applyBorder="1" applyAlignment="1">
      <alignment horizontal="center" vertical="center"/>
    </xf>
    <xf numFmtId="0" fontId="16" fillId="7" borderId="9" xfId="0" applyFont="1" applyFill="1" applyBorder="1" applyAlignment="1">
      <alignment horizontal="center" vertical="center" wrapText="1"/>
    </xf>
    <xf numFmtId="0" fontId="3" fillId="0" borderId="10" xfId="0" applyFont="1" applyBorder="1"/>
    <xf numFmtId="0" fontId="3" fillId="0" borderId="11" xfId="0" applyFont="1" applyBorder="1"/>
    <xf numFmtId="0" fontId="18" fillId="7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11468100" cy="33020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b="5639"/>
        <a:stretch>
          <a:fillRect/>
        </a:stretch>
      </xdr:blipFill>
      <xdr:spPr>
        <a:xfrm>
          <a:off x="152400" y="0"/>
          <a:ext cx="11468100" cy="33020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4"/>
  <sheetViews>
    <sheetView showGridLines="0" tabSelected="1" workbookViewId="0">
      <selection activeCell="C28" sqref="C28"/>
    </sheetView>
  </sheetViews>
  <sheetFormatPr baseColWidth="10" defaultColWidth="0" defaultRowHeight="15" customHeight="1" zeroHeight="1" x14ac:dyDescent="0.2"/>
  <cols>
    <col min="1" max="1" width="2" customWidth="1"/>
    <col min="2" max="2" width="46.6640625" customWidth="1"/>
    <col min="3" max="3" width="63.5" customWidth="1"/>
    <col min="4" max="4" width="40.6640625" customWidth="1"/>
    <col min="5" max="5" width="2" customWidth="1"/>
    <col min="6" max="6" width="8.6640625" customWidth="1"/>
    <col min="7" max="7" width="11.5" hidden="1"/>
    <col min="8" max="9" width="8.6640625" hidden="1"/>
    <col min="10" max="10" width="12.1640625" hidden="1"/>
    <col min="11" max="11" width="80.5" hidden="1"/>
    <col min="12" max="16384" width="14.5" hidden="1"/>
  </cols>
  <sheetData>
    <row r="1" spans="2:11" ht="269.25" customHeight="1" x14ac:dyDescent="0.2">
      <c r="B1" s="39"/>
      <c r="C1" s="40"/>
      <c r="D1" s="40"/>
    </row>
    <row r="2" spans="2:11" ht="43.5" customHeight="1" x14ac:dyDescent="0.2">
      <c r="B2" s="41" t="s">
        <v>85</v>
      </c>
      <c r="C2" s="36"/>
      <c r="D2" s="37"/>
    </row>
    <row r="3" spans="2:11" ht="28.5" customHeight="1" x14ac:dyDescent="0.2">
      <c r="B3" s="42" t="s">
        <v>0</v>
      </c>
      <c r="C3" s="36"/>
      <c r="D3" s="37"/>
      <c r="K3" s="1" t="s">
        <v>1</v>
      </c>
    </row>
    <row r="4" spans="2:11" ht="43" customHeight="1" x14ac:dyDescent="0.2">
      <c r="B4" s="48" t="s">
        <v>84</v>
      </c>
      <c r="C4" s="49"/>
      <c r="D4" s="50"/>
      <c r="K4" s="1" t="s">
        <v>2</v>
      </c>
    </row>
    <row r="5" spans="2:11" ht="19.5" customHeight="1" x14ac:dyDescent="0.2">
      <c r="B5" s="38" t="s">
        <v>3</v>
      </c>
      <c r="C5" s="36"/>
      <c r="D5" s="37"/>
      <c r="K5" s="1" t="s">
        <v>4</v>
      </c>
    </row>
    <row r="6" spans="2:11" ht="15.75" customHeight="1" x14ac:dyDescent="0.2">
      <c r="B6" s="2" t="s">
        <v>5</v>
      </c>
      <c r="C6" s="2" t="s">
        <v>6</v>
      </c>
      <c r="D6" s="2" t="s">
        <v>7</v>
      </c>
      <c r="K6" s="1" t="s">
        <v>8</v>
      </c>
    </row>
    <row r="7" spans="2:11" ht="15.75" customHeight="1" x14ac:dyDescent="0.2">
      <c r="B7" s="3" t="s">
        <v>9</v>
      </c>
      <c r="C7" s="4">
        <f>Parámetros!C6+Parámetros!C7</f>
        <v>7510414</v>
      </c>
      <c r="D7" s="5" t="s">
        <v>10</v>
      </c>
      <c r="K7" s="1" t="s">
        <v>11</v>
      </c>
    </row>
    <row r="8" spans="2:11" ht="15.75" customHeight="1" x14ac:dyDescent="0.2">
      <c r="B8" s="6" t="s">
        <v>12</v>
      </c>
      <c r="C8" s="7">
        <f>Parámetros!C6</f>
        <v>6008331.2000000002</v>
      </c>
      <c r="D8" s="8"/>
      <c r="K8" s="1" t="s">
        <v>13</v>
      </c>
    </row>
    <row r="9" spans="2:11" ht="15.75" customHeight="1" x14ac:dyDescent="0.2">
      <c r="B9" s="9" t="s">
        <v>14</v>
      </c>
      <c r="C9" s="10">
        <f>Parámetros!C7</f>
        <v>1502082.8</v>
      </c>
      <c r="D9" s="5"/>
      <c r="K9" s="1" t="s">
        <v>15</v>
      </c>
    </row>
    <row r="10" spans="2:11" ht="15.75" customHeight="1" x14ac:dyDescent="0.2">
      <c r="B10" s="6" t="s">
        <v>16</v>
      </c>
      <c r="C10" s="7">
        <f>Parámetros!C8</f>
        <v>90124.967999999993</v>
      </c>
      <c r="D10" s="8" t="s">
        <v>17</v>
      </c>
      <c r="K10" s="1" t="s">
        <v>18</v>
      </c>
    </row>
    <row r="11" spans="2:11" ht="15.75" customHeight="1" x14ac:dyDescent="0.2">
      <c r="B11" s="9" t="s">
        <v>19</v>
      </c>
      <c r="C11" s="10">
        <f>Parámetros!C9</f>
        <v>234373</v>
      </c>
      <c r="D11" s="5" t="s">
        <v>20</v>
      </c>
      <c r="K11" s="1" t="s">
        <v>21</v>
      </c>
    </row>
    <row r="12" spans="2:11" ht="15.75" customHeight="1" x14ac:dyDescent="0.2">
      <c r="B12" s="6" t="s">
        <v>22</v>
      </c>
      <c r="C12" s="7">
        <f>Parámetros!C10</f>
        <v>10500</v>
      </c>
      <c r="D12" s="8" t="s">
        <v>23</v>
      </c>
      <c r="K12" s="1" t="s">
        <v>24</v>
      </c>
    </row>
    <row r="13" spans="2:11" ht="19.5" customHeight="1" x14ac:dyDescent="0.2">
      <c r="B13" s="11" t="s">
        <v>25</v>
      </c>
      <c r="C13" s="12">
        <f>Parámetros!C6+Parámetros!C7+Parámetros!C8+Parámetros!C9+Parámetros!C10</f>
        <v>7845411.9680000003</v>
      </c>
      <c r="D13" s="11" t="s">
        <v>26</v>
      </c>
      <c r="K13" s="1" t="s">
        <v>27</v>
      </c>
    </row>
    <row r="14" spans="2:11" ht="13.5" customHeight="1" x14ac:dyDescent="0.2">
      <c r="K14" s="1" t="s">
        <v>28</v>
      </c>
    </row>
    <row r="15" spans="2:11" ht="19.5" customHeight="1" x14ac:dyDescent="0.2">
      <c r="B15" s="38" t="s">
        <v>29</v>
      </c>
      <c r="C15" s="36"/>
      <c r="D15" s="37"/>
      <c r="K15" s="1" t="s">
        <v>30</v>
      </c>
    </row>
    <row r="16" spans="2:11" ht="15.75" customHeight="1" x14ac:dyDescent="0.2">
      <c r="B16" s="35" t="s">
        <v>31</v>
      </c>
      <c r="C16" s="36"/>
      <c r="D16" s="37"/>
      <c r="K16" s="1" t="s">
        <v>32</v>
      </c>
    </row>
    <row r="17" spans="2:11" ht="21.75" customHeight="1" x14ac:dyDescent="0.2">
      <c r="B17" s="13" t="s">
        <v>33</v>
      </c>
      <c r="C17" s="14" t="s">
        <v>83</v>
      </c>
      <c r="D17" s="15" t="s">
        <v>34</v>
      </c>
      <c r="K17" s="1" t="s">
        <v>35</v>
      </c>
    </row>
    <row r="18" spans="2:11" ht="18.75" customHeight="1" x14ac:dyDescent="0.2">
      <c r="K18" s="1" t="s">
        <v>36</v>
      </c>
    </row>
    <row r="19" spans="2:11" ht="19.5" customHeight="1" x14ac:dyDescent="0.2">
      <c r="B19" s="43" t="s">
        <v>37</v>
      </c>
      <c r="C19" s="36"/>
      <c r="D19" s="37"/>
    </row>
    <row r="20" spans="2:11" ht="15.75" customHeight="1" x14ac:dyDescent="0.2">
      <c r="B20" s="35" t="s">
        <v>38</v>
      </c>
      <c r="C20" s="36"/>
      <c r="D20" s="37"/>
    </row>
    <row r="21" spans="2:11" ht="21.75" customHeight="1" x14ac:dyDescent="0.2">
      <c r="B21" s="13" t="s">
        <v>39</v>
      </c>
      <c r="C21" s="16" t="s">
        <v>18</v>
      </c>
      <c r="D21" s="15" t="s">
        <v>34</v>
      </c>
    </row>
    <row r="22" spans="2:11" ht="9.75" customHeight="1" x14ac:dyDescent="0.2"/>
    <row r="23" spans="2:11" ht="13.5" customHeight="1" x14ac:dyDescent="0.2">
      <c r="B23" s="38" t="s">
        <v>40</v>
      </c>
      <c r="C23" s="36"/>
      <c r="D23" s="37"/>
    </row>
    <row r="24" spans="2:11" ht="21.75" customHeight="1" x14ac:dyDescent="0.2"/>
    <row r="25" spans="2:11" ht="15.75" customHeight="1" x14ac:dyDescent="0.2">
      <c r="B25" s="2" t="s">
        <v>5</v>
      </c>
      <c r="C25" s="2" t="s">
        <v>41</v>
      </c>
      <c r="D25" s="2" t="s">
        <v>42</v>
      </c>
    </row>
    <row r="26" spans="2:11" ht="15.75" customHeight="1" x14ac:dyDescent="0.2">
      <c r="B26" s="9" t="s">
        <v>43</v>
      </c>
      <c r="C26" s="10">
        <f>Parámetros!C6*(1-IFERROR(VLOOKUP(C21,Parámetros!$J$3:$K$8,2,0),IFERROR(VLOOKUP(C21,Parámetros!$B$20:$C$28,2,0),0)))</f>
        <v>6008331.2000000002</v>
      </c>
      <c r="D26" s="5" t="s">
        <v>44</v>
      </c>
    </row>
    <row r="27" spans="2:11" ht="15.75" customHeight="1" x14ac:dyDescent="0.2">
      <c r="B27" s="6" t="s">
        <v>45</v>
      </c>
      <c r="C27" s="7">
        <f>Parámetros!C7*(1-IFERROR(VLOOKUP(C21,Parámetros!$B$30:$C$44,2,0),0))</f>
        <v>1502082.8</v>
      </c>
      <c r="D27" s="8" t="s">
        <v>44</v>
      </c>
    </row>
    <row r="28" spans="2:11" ht="24" customHeight="1" x14ac:dyDescent="0.2">
      <c r="B28" s="9" t="s">
        <v>46</v>
      </c>
      <c r="C28" s="10">
        <f>IF(OR(C17="Estrato 1",C17="Estrato 2",C17="Estrato 3"),0,Parámetros!C8)</f>
        <v>0</v>
      </c>
      <c r="D28" s="5" t="s">
        <v>47</v>
      </c>
    </row>
    <row r="29" spans="2:11" ht="15.75" customHeight="1" x14ac:dyDescent="0.2">
      <c r="B29" s="6" t="s">
        <v>19</v>
      </c>
      <c r="C29" s="7">
        <f>Parámetros!C9</f>
        <v>234373</v>
      </c>
      <c r="D29" s="8" t="s">
        <v>48</v>
      </c>
    </row>
    <row r="30" spans="2:11" ht="15.75" customHeight="1" x14ac:dyDescent="0.2">
      <c r="B30" s="9" t="s">
        <v>22</v>
      </c>
      <c r="C30" s="10">
        <f>Parámetros!C10</f>
        <v>10500</v>
      </c>
      <c r="D30" s="5" t="s">
        <v>48</v>
      </c>
    </row>
    <row r="31" spans="2:11" ht="27.75" customHeight="1" x14ac:dyDescent="0.2">
      <c r="B31" s="17" t="s">
        <v>49</v>
      </c>
      <c r="C31" s="18">
        <f>C26+C27+C28+C29+C30</f>
        <v>7755287</v>
      </c>
      <c r="D31" s="17"/>
    </row>
    <row r="32" spans="2:11" ht="15.75" customHeight="1" x14ac:dyDescent="0.2">
      <c r="B32" s="19" t="s">
        <v>50</v>
      </c>
      <c r="C32" s="20">
        <f>(Parámetros!C6+Parámetros!C7+Parámetros!C8+Parámetros!C9+Parámetros!C10)-C31</f>
        <v>90124.968000000343</v>
      </c>
      <c r="D32" s="21" t="s">
        <v>51</v>
      </c>
    </row>
    <row r="33" spans="2:2" ht="9.75" customHeight="1" x14ac:dyDescent="0.2"/>
    <row r="34" spans="2:2" ht="7.5" customHeight="1" x14ac:dyDescent="0.2">
      <c r="B34" s="34"/>
    </row>
  </sheetData>
  <sheetProtection selectLockedCells="1" selectUnlockedCells="1"/>
  <mergeCells count="10">
    <mergeCell ref="B20:D20"/>
    <mergeCell ref="B23:D23"/>
    <mergeCell ref="B1:D1"/>
    <mergeCell ref="B2:D2"/>
    <mergeCell ref="B3:D3"/>
    <mergeCell ref="B5:D5"/>
    <mergeCell ref="B15:D15"/>
    <mergeCell ref="B16:D16"/>
    <mergeCell ref="B19:D19"/>
    <mergeCell ref="B4:D4"/>
  </mergeCells>
  <dataValidations count="2">
    <dataValidation type="list" allowBlank="1" showInputMessage="1" showErrorMessage="1" prompt="Opción inválida - Selecciona una condición de la lista." sqref="C21" xr:uid="{00000000-0002-0000-0000-000000000000}">
      <formula1>$K$4:$K$18</formula1>
    </dataValidation>
    <dataValidation type="list" allowBlank="1" showInputMessage="1" showErrorMessage="1" prompt="Opción inválida - Selecciona un estrato de la lista." sqref="C17" xr:uid="{00000000-0002-0000-0000-000001000000}">
      <formula1>"Estrato 1,Estrato 2,Estrato 3,Estrato 4,Estrato 5,Estrato 6"</formula1>
    </dataValidation>
  </dataValidations>
  <pageMargins left="0.75" right="0.75" top="1" bottom="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1000"/>
  <sheetViews>
    <sheetView showGridLines="0" workbookViewId="0">
      <selection activeCell="C22" sqref="C22"/>
    </sheetView>
  </sheetViews>
  <sheetFormatPr baseColWidth="10" defaultColWidth="14.5" defaultRowHeight="15" customHeight="1" x14ac:dyDescent="0.2"/>
  <cols>
    <col min="1" max="1" width="2" customWidth="1"/>
    <col min="2" max="2" width="80.5" customWidth="1"/>
    <col min="3" max="3" width="20" customWidth="1"/>
    <col min="4" max="4" width="43.1640625" customWidth="1"/>
    <col min="5" max="5" width="2" customWidth="1"/>
    <col min="6" max="6" width="13" customWidth="1"/>
    <col min="7" max="9" width="8.6640625" customWidth="1"/>
    <col min="10" max="10" width="80.5" customWidth="1"/>
    <col min="11" max="11" width="25.1640625" customWidth="1"/>
    <col min="12" max="12" width="8.6640625" customWidth="1"/>
  </cols>
  <sheetData>
    <row r="1" spans="2:12" ht="7.5" customHeight="1" x14ac:dyDescent="0.2"/>
    <row r="2" spans="2:12" ht="42" customHeight="1" x14ac:dyDescent="0.2">
      <c r="B2" s="44" t="s">
        <v>52</v>
      </c>
      <c r="C2" s="36"/>
      <c r="D2" s="37"/>
      <c r="J2" s="1" t="s">
        <v>1</v>
      </c>
      <c r="K2" s="1" t="s">
        <v>53</v>
      </c>
      <c r="L2" s="22" t="s">
        <v>54</v>
      </c>
    </row>
    <row r="3" spans="2:12" ht="27.75" customHeight="1" x14ac:dyDescent="0.2">
      <c r="B3" s="45" t="s">
        <v>55</v>
      </c>
      <c r="C3" s="46"/>
      <c r="D3" s="47"/>
      <c r="J3" s="1" t="s">
        <v>2</v>
      </c>
      <c r="K3" s="23">
        <v>0.2</v>
      </c>
    </row>
    <row r="4" spans="2:12" ht="15.75" customHeight="1" x14ac:dyDescent="0.2">
      <c r="B4" s="2" t="s">
        <v>56</v>
      </c>
      <c r="C4" s="2" t="s">
        <v>57</v>
      </c>
      <c r="D4" s="2" t="s">
        <v>58</v>
      </c>
      <c r="J4" s="1" t="s">
        <v>4</v>
      </c>
      <c r="K4" s="23">
        <v>0.5</v>
      </c>
    </row>
    <row r="5" spans="2:12" ht="15.75" customHeight="1" x14ac:dyDescent="0.2">
      <c r="B5" s="24" t="s">
        <v>59</v>
      </c>
      <c r="C5" s="25"/>
      <c r="D5" s="5"/>
      <c r="J5" s="1" t="s">
        <v>8</v>
      </c>
      <c r="K5" s="23">
        <v>0.3</v>
      </c>
    </row>
    <row r="6" spans="2:12" ht="15.75" customHeight="1" x14ac:dyDescent="0.2">
      <c r="B6" s="26" t="s">
        <v>60</v>
      </c>
      <c r="C6" s="27">
        <v>6008331.2000000002</v>
      </c>
      <c r="D6" s="28" t="s">
        <v>61</v>
      </c>
      <c r="F6" s="29"/>
      <c r="J6" s="1" t="s">
        <v>11</v>
      </c>
      <c r="K6" s="23">
        <v>0.3</v>
      </c>
    </row>
    <row r="7" spans="2:12" ht="15.75" customHeight="1" x14ac:dyDescent="0.2">
      <c r="B7" s="6" t="s">
        <v>45</v>
      </c>
      <c r="C7" s="30">
        <v>1502082.8</v>
      </c>
      <c r="D7" s="8" t="s">
        <v>62</v>
      </c>
      <c r="J7" s="1" t="s">
        <v>13</v>
      </c>
      <c r="K7" s="23">
        <v>0.4</v>
      </c>
    </row>
    <row r="8" spans="2:12" ht="15.75" customHeight="1" x14ac:dyDescent="0.2">
      <c r="B8" s="26" t="s">
        <v>16</v>
      </c>
      <c r="C8" s="27">
        <f>+C6*0.015</f>
        <v>90124.967999999993</v>
      </c>
      <c r="D8" s="28" t="s">
        <v>63</v>
      </c>
      <c r="J8" s="1" t="s">
        <v>15</v>
      </c>
      <c r="K8" s="23">
        <v>0.3</v>
      </c>
    </row>
    <row r="9" spans="2:12" ht="15.75" customHeight="1" x14ac:dyDescent="0.2">
      <c r="B9" s="6" t="s">
        <v>19</v>
      </c>
      <c r="C9" s="30">
        <v>234373</v>
      </c>
      <c r="D9" s="8" t="s">
        <v>20</v>
      </c>
    </row>
    <row r="10" spans="2:12" ht="15.75" customHeight="1" x14ac:dyDescent="0.2">
      <c r="B10" s="26" t="s">
        <v>22</v>
      </c>
      <c r="C10" s="27">
        <v>10500</v>
      </c>
      <c r="D10" s="28" t="s">
        <v>64</v>
      </c>
    </row>
    <row r="11" spans="2:12" ht="15.75" customHeight="1" x14ac:dyDescent="0.2">
      <c r="B11" s="24" t="s">
        <v>65</v>
      </c>
      <c r="C11" s="25"/>
      <c r="D11" s="5"/>
    </row>
    <row r="12" spans="2:12" x14ac:dyDescent="0.2">
      <c r="B12" s="6" t="s">
        <v>66</v>
      </c>
      <c r="C12" s="31">
        <v>0.2</v>
      </c>
      <c r="D12" s="8" t="s">
        <v>67</v>
      </c>
    </row>
    <row r="13" spans="2:12" ht="15.75" customHeight="1" x14ac:dyDescent="0.2">
      <c r="B13" s="26" t="s">
        <v>68</v>
      </c>
      <c r="C13" s="32">
        <v>0.1</v>
      </c>
      <c r="D13" s="28" t="s">
        <v>69</v>
      </c>
    </row>
    <row r="14" spans="2:12" ht="15.75" customHeight="1" x14ac:dyDescent="0.2">
      <c r="B14" s="6" t="s">
        <v>70</v>
      </c>
      <c r="C14" s="31">
        <v>0.75</v>
      </c>
      <c r="D14" s="8" t="s">
        <v>69</v>
      </c>
    </row>
    <row r="15" spans="2:12" ht="15.75" customHeight="1" x14ac:dyDescent="0.2">
      <c r="B15" s="6" t="s">
        <v>71</v>
      </c>
      <c r="C15" s="31">
        <v>0.3</v>
      </c>
      <c r="D15" s="8" t="s">
        <v>72</v>
      </c>
    </row>
    <row r="16" spans="2:12" ht="15.75" customHeight="1" x14ac:dyDescent="0.2">
      <c r="B16" s="26" t="s">
        <v>73</v>
      </c>
      <c r="C16" s="32">
        <v>0.3</v>
      </c>
      <c r="D16" s="28" t="s">
        <v>74</v>
      </c>
    </row>
    <row r="17" spans="2:4" ht="15.75" customHeight="1" x14ac:dyDescent="0.2">
      <c r="B17" s="6" t="s">
        <v>75</v>
      </c>
      <c r="C17" s="31">
        <v>0.3</v>
      </c>
      <c r="D17" s="8" t="s">
        <v>76</v>
      </c>
    </row>
    <row r="18" spans="2:4" ht="15.75" customHeight="1" x14ac:dyDescent="0.2">
      <c r="B18" s="26" t="s">
        <v>77</v>
      </c>
      <c r="C18" s="32">
        <v>0.4</v>
      </c>
      <c r="D18" s="28" t="s">
        <v>78</v>
      </c>
    </row>
    <row r="19" spans="2:4" ht="15.75" customHeight="1" x14ac:dyDescent="0.2">
      <c r="B19" s="6" t="s">
        <v>79</v>
      </c>
      <c r="C19" s="31">
        <v>0.5</v>
      </c>
      <c r="D19" s="8" t="s">
        <v>80</v>
      </c>
    </row>
    <row r="20" spans="2:4" ht="15.75" customHeight="1" x14ac:dyDescent="0.2">
      <c r="B20" s="6" t="s">
        <v>18</v>
      </c>
      <c r="C20" s="31">
        <v>0</v>
      </c>
      <c r="D20" s="8"/>
    </row>
    <row r="21" spans="2:4" ht="15.75" customHeight="1" x14ac:dyDescent="0.2">
      <c r="B21" s="26" t="s">
        <v>21</v>
      </c>
      <c r="C21" s="32">
        <v>0.1</v>
      </c>
      <c r="D21" s="28"/>
    </row>
    <row r="22" spans="2:4" ht="15.75" customHeight="1" x14ac:dyDescent="0.2">
      <c r="B22" s="6" t="s">
        <v>24</v>
      </c>
      <c r="C22" s="31">
        <v>0.75</v>
      </c>
      <c r="D22" s="8"/>
    </row>
    <row r="23" spans="2:4" ht="15.75" customHeight="1" x14ac:dyDescent="0.2">
      <c r="B23" s="6" t="s">
        <v>27</v>
      </c>
      <c r="C23" s="31">
        <v>1</v>
      </c>
      <c r="D23" s="8"/>
    </row>
    <row r="24" spans="2:4" ht="15.75" customHeight="1" x14ac:dyDescent="0.2">
      <c r="B24" s="26" t="s">
        <v>28</v>
      </c>
      <c r="C24" s="32">
        <v>1</v>
      </c>
      <c r="D24" s="28"/>
    </row>
    <row r="25" spans="2:4" ht="15.75" customHeight="1" x14ac:dyDescent="0.2">
      <c r="B25" s="6" t="s">
        <v>30</v>
      </c>
      <c r="C25" s="31">
        <v>1</v>
      </c>
      <c r="D25" s="8"/>
    </row>
    <row r="26" spans="2:4" ht="15.75" customHeight="1" x14ac:dyDescent="0.2">
      <c r="B26" s="26" t="s">
        <v>32</v>
      </c>
      <c r="C26" s="32">
        <v>1</v>
      </c>
      <c r="D26" s="28"/>
    </row>
    <row r="27" spans="2:4" ht="15.75" customHeight="1" x14ac:dyDescent="0.2">
      <c r="B27" s="6" t="s">
        <v>35</v>
      </c>
      <c r="C27" s="31">
        <v>1</v>
      </c>
      <c r="D27" s="8"/>
    </row>
    <row r="28" spans="2:4" ht="15.75" customHeight="1" x14ac:dyDescent="0.2">
      <c r="B28" s="26" t="s">
        <v>36</v>
      </c>
      <c r="C28" s="32">
        <v>1</v>
      </c>
      <c r="D28" s="28"/>
    </row>
    <row r="29" spans="2:4" ht="15.75" customHeight="1" x14ac:dyDescent="0.2">
      <c r="B29" s="24" t="s">
        <v>81</v>
      </c>
      <c r="C29" s="25"/>
      <c r="D29" s="5"/>
    </row>
    <row r="30" spans="2:4" ht="15.75" customHeight="1" x14ac:dyDescent="0.2">
      <c r="B30" s="6" t="s">
        <v>2</v>
      </c>
      <c r="C30" s="31">
        <v>0</v>
      </c>
      <c r="D30" s="8"/>
    </row>
    <row r="31" spans="2:4" ht="15.75" customHeight="1" x14ac:dyDescent="0.2">
      <c r="B31" s="26" t="s">
        <v>4</v>
      </c>
      <c r="C31" s="32">
        <v>0</v>
      </c>
      <c r="D31" s="28"/>
    </row>
    <row r="32" spans="2:4" ht="15.75" customHeight="1" x14ac:dyDescent="0.2">
      <c r="B32" s="6" t="s">
        <v>8</v>
      </c>
      <c r="C32" s="31">
        <v>0</v>
      </c>
      <c r="D32" s="8"/>
    </row>
    <row r="33" spans="2:4" ht="15.75" customHeight="1" x14ac:dyDescent="0.2">
      <c r="B33" s="26" t="s">
        <v>11</v>
      </c>
      <c r="C33" s="32">
        <v>0</v>
      </c>
      <c r="D33" s="28"/>
    </row>
    <row r="34" spans="2:4" ht="15.75" customHeight="1" x14ac:dyDescent="0.2">
      <c r="B34" s="6" t="s">
        <v>13</v>
      </c>
      <c r="C34" s="31">
        <v>0</v>
      </c>
      <c r="D34" s="8"/>
    </row>
    <row r="35" spans="2:4" ht="15.75" customHeight="1" x14ac:dyDescent="0.2">
      <c r="B35" s="26" t="s">
        <v>15</v>
      </c>
      <c r="C35" s="32">
        <v>0</v>
      </c>
      <c r="D35" s="28"/>
    </row>
    <row r="36" spans="2:4" ht="15.75" customHeight="1" x14ac:dyDescent="0.2">
      <c r="B36" s="6" t="s">
        <v>18</v>
      </c>
      <c r="C36" s="31">
        <v>0</v>
      </c>
      <c r="D36" s="8"/>
    </row>
    <row r="37" spans="2:4" ht="15.75" customHeight="1" x14ac:dyDescent="0.2">
      <c r="B37" s="26" t="s">
        <v>21</v>
      </c>
      <c r="C37" s="32">
        <v>0</v>
      </c>
      <c r="D37" s="28"/>
    </row>
    <row r="38" spans="2:4" ht="15.75" customHeight="1" x14ac:dyDescent="0.2">
      <c r="B38" s="6" t="s">
        <v>24</v>
      </c>
      <c r="C38" s="31">
        <v>0</v>
      </c>
      <c r="D38" s="8"/>
    </row>
    <row r="39" spans="2:4" ht="15.75" customHeight="1" x14ac:dyDescent="0.2">
      <c r="B39" s="26" t="s">
        <v>27</v>
      </c>
      <c r="C39" s="32">
        <v>1</v>
      </c>
      <c r="D39" s="28"/>
    </row>
    <row r="40" spans="2:4" ht="15.75" customHeight="1" x14ac:dyDescent="0.2">
      <c r="B40" s="6" t="s">
        <v>28</v>
      </c>
      <c r="C40" s="31">
        <v>1</v>
      </c>
      <c r="D40" s="8"/>
    </row>
    <row r="41" spans="2:4" ht="15.75" customHeight="1" x14ac:dyDescent="0.2">
      <c r="B41" s="26" t="s">
        <v>30</v>
      </c>
      <c r="C41" s="32">
        <v>1</v>
      </c>
      <c r="D41" s="28"/>
    </row>
    <row r="42" spans="2:4" ht="15.75" customHeight="1" x14ac:dyDescent="0.2">
      <c r="B42" s="6" t="s">
        <v>32</v>
      </c>
      <c r="C42" s="31">
        <v>0</v>
      </c>
      <c r="D42" s="8"/>
    </row>
    <row r="43" spans="2:4" ht="15.75" customHeight="1" x14ac:dyDescent="0.2">
      <c r="B43" s="26" t="s">
        <v>35</v>
      </c>
      <c r="C43" s="32">
        <v>1</v>
      </c>
      <c r="D43" s="28"/>
    </row>
    <row r="44" spans="2:4" ht="15.75" customHeight="1" x14ac:dyDescent="0.2">
      <c r="B44" s="6" t="s">
        <v>36</v>
      </c>
      <c r="C44" s="31">
        <v>1</v>
      </c>
      <c r="D44" s="8"/>
    </row>
    <row r="45" spans="2:4" ht="15.75" customHeight="1" x14ac:dyDescent="0.2"/>
    <row r="46" spans="2:4" ht="15.75" customHeight="1" x14ac:dyDescent="0.2">
      <c r="B46" s="33" t="s">
        <v>82</v>
      </c>
    </row>
    <row r="47" spans="2:4" ht="15.75" customHeight="1" x14ac:dyDescent="0.2"/>
    <row r="48" spans="2:4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sheetProtection algorithmName="SHA-512" hashValue="/DT8cXf0XFyg0Z+PJe4FX49/AdqvvOnNhcIiJ69Eour4D4fWbmdHIb5qj+f0JsxxrAvGtGW0p8cYgZ4Z4+a+PQ==" saltValue="+3rxIDzM2DvO28Qk64W84w==" spinCount="100000" sheet="1" objects="1" scenarios="1" selectLockedCells="1" selectUnlockedCells="1"/>
  <mergeCells count="2">
    <mergeCell ref="B2:D2"/>
    <mergeCell ref="B3:D3"/>
  </mergeCells>
  <pageMargins left="0.75" right="0.75" top="1" bottom="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Calculadora</vt:lpstr>
      <vt:lpstr>Parámetros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Mayra Alejandra  González Ortiz</cp:lastModifiedBy>
  <dcterms:modified xsi:type="dcterms:W3CDTF">2026-04-30T17:33:15Z</dcterms:modified>
</cp:coreProperties>
</file>