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<sst xmlns="http://schemas.openxmlformats.org/spreadsheetml/2006/main" count="126" uniqueCount="41">
  <si>
    <t>〒952-0202新潟県佐渡市栗野江1826</t>
  </si>
  <si>
    <t>0259-66-2018</t>
  </si>
  <si>
    <t>飯</t>
  </si>
  <si>
    <t>全粥</t>
  </si>
  <si>
    <t>全粥 (水分少なめ)</t>
  </si>
  <si>
    <t>全粥ミキサー</t>
  </si>
  <si>
    <t>ゼリー食</t>
  </si>
  <si>
    <t>普通食</t>
  </si>
  <si>
    <t>普通食 (一口大)</t>
  </si>
  <si>
    <t>刻み食</t>
  </si>
  <si>
    <t>極刻み食</t>
  </si>
  <si>
    <t>ミキサー食</t>
  </si>
  <si>
    <t>柔らかく炊いたご飯。</t>
  </si>
  <si>
    <t>炊いた全粥から、水分をよけた粥</t>
  </si>
  <si>
    <t>米に対し５倍の水分量で炊いた粥</t>
  </si>
  <si>
    <t>全粥をミキサーにかける</t>
  </si>
  <si>
    <t>流動食にトロミを付けたもの</t>
  </si>
  <si>
    <t>4</t>
  </si>
  <si>
    <t>2-1</t>
  </si>
  <si>
    <t>1j</t>
  </si>
  <si>
    <t>小さじ</t>
  </si>
  <si>
    <t>切り身そのまま。(骨があるものもある）</t>
  </si>
  <si>
    <t>骨を取って一口大に切ったもの飯</t>
  </si>
  <si>
    <t>骨を取って小さくほぐしたもの。</t>
  </si>
  <si>
    <t>柔らかく調理したものを、包丁やフードプロセッサー等で細かく(微塵)したもの。</t>
  </si>
  <si>
    <t>ミキサーを使用し、粒が残らずなめらかに均一な状態。まとまりが悪い食材は、トロミ剤でまとめる。</t>
  </si>
  <si>
    <t>佐渡市養護老人ホーム</t>
  </si>
  <si>
    <t>待鶴荘</t>
  </si>
  <si>
    <t>作業記録</t>
  </si>
  <si>
    <t>日時</t>
  </si>
  <si>
    <t>名前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</si>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</sst>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FF3300"/>
        <bgColor rgb="FFFF3300"/>
      </patternFill>
    </fill>
    <fill>
      <patternFill patternType="solid">
        <fgColor rgb="FF00AF50"/>
        <bgColor rgb="FF00AF50"/>
      </patternFill>
    </fill>
    <fill>
      <patternFill patternType="solid">
        <fgColor rgb="FFFFF2CC"/>
        <bgColor rgb="FFFFF2CC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0033CC"/>
        <bgColor rgb="FF0033CC"/>
      </patternFill>
    </fill>
    <fill>
      <patternFill patternType="solid">
        <fgColor rgb="FFB4DCF9"/>
        <bgColor rgb="FFB4DCF9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right style="thin">
        <color rgb="FFFF0000"/>
      </right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FF3300"/>
      </left>
      <top style="thin">
        <color rgb="FFFF3300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FF3300"/>
      </left>
      <bottom style="thin">
        <color rgb="FFFF3300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2" fillId="0" fontId="3" numFmtId="0" xfId="0" applyAlignment="1" applyBorder="1" applyFont="1">
      <alignment readingOrder="0" shrinkToFit="0" vertical="center" wrapText="1"/>
    </xf>
    <xf borderId="3" fillId="4" fontId="1" numFmtId="0" xfId="0" applyAlignment="1" applyBorder="1" applyFill="1" applyFont="1">
      <alignment vertical="center"/>
    </xf>
    <xf borderId="4" fillId="0" fontId="4" numFmtId="0" xfId="0" applyBorder="1" applyFont="1"/>
    <xf borderId="5" fillId="5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horizontal="center" readingOrder="0" vertical="center"/>
    </xf>
    <xf borderId="1" fillId="6" fontId="3" numFmtId="164" xfId="0" applyAlignment="1" applyBorder="1" applyFill="1" applyFont="1" applyNumberFormat="1">
      <alignment horizontal="left" readingOrder="0" shrinkToFit="0" vertical="center" wrapText="0"/>
    </xf>
    <xf borderId="5" fillId="7" fontId="2" numFmtId="0" xfId="0" applyAlignment="1" applyBorder="1" applyFill="1" applyFont="1">
      <alignment horizontal="center" vertical="center"/>
    </xf>
    <xf borderId="6" fillId="0" fontId="4" numFmtId="0" xfId="0" applyBorder="1" applyFont="1"/>
    <xf borderId="5" fillId="0" fontId="3" numFmtId="0" xfId="0" applyAlignment="1" applyBorder="1" applyFont="1">
      <alignment horizontal="center" readingOrder="0" shrinkToFit="0" vertical="center" wrapText="0"/>
    </xf>
    <xf borderId="7" fillId="8" fontId="2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horizontal="center" readingOrder="0" shrinkToFit="0" vertical="center" wrapText="0"/>
    </xf>
    <xf borderId="8" fillId="9" fontId="5" numFmtId="0" xfId="0" applyAlignment="1" applyBorder="1" applyFill="1" applyFont="1">
      <alignment shrinkToFit="0" vertical="center" wrapText="0"/>
    </xf>
    <xf borderId="8" fillId="9" fontId="1" numFmtId="0" xfId="0" applyAlignment="1" applyBorder="1" applyFill="1" applyFont="1">
      <alignment vertical="center"/>
    </xf>
    <xf borderId="9" fillId="10" fontId="6" numFmtId="0" xfId="0" applyAlignment="1" applyBorder="1" applyFill="1" applyFont="1">
      <alignment horizontal="center" vertical="center"/>
    </xf>
    <xf borderId="7" fillId="8" fontId="7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readingOrder="0" shrinkToFit="0" vertical="center" wrapText="0"/>
    </xf>
    <xf borderId="9" fillId="10" fontId="3" numFmtId="0" xfId="0" applyAlignment="1" applyBorder="1" applyFill="1" applyFont="1">
      <alignment horizontal="center" vertical="center"/>
    </xf>
    <xf borderId="10" fillId="8" fontId="2" numFmtId="0" xfId="0" applyAlignment="1" applyBorder="1" applyFill="1" applyFont="1">
      <alignment horizontal="center" vertical="center"/>
    </xf>
    <xf borderId="5" fillId="0" fontId="8" numFmtId="0" xfId="0" applyAlignment="1" applyBorder="1" applyFont="1">
      <alignment readingOrder="0" shrinkToFit="0" vertical="center" wrapText="1"/>
    </xf>
    <xf borderId="10" fillId="0" fontId="3" numFmtId="0" xfId="0" applyAlignment="1" applyBorder="1" applyFont="1">
      <alignment horizontal="center" vertical="center"/>
    </xf>
    <xf borderId="5" fillId="0" fontId="8" numFmtId="0" xfId="0" applyAlignment="1" applyBorder="1" applyFont="1">
      <alignment shrinkToFit="0" vertical="center" wrapText="1"/>
    </xf>
    <xf borderId="9" fillId="10" fontId="2" numFmtId="0" xfId="0" applyAlignment="1" applyBorder="1" applyFill="1" applyFont="1">
      <alignment horizontal="center" vertical="center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9" fillId="0" fontId="8" numFmtId="0" xfId="0" applyAlignment="1" applyBorder="1" applyFont="1">
      <alignment horizontal="center" readingOrder="0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11" fillId="10" fontId="2" numFmtId="0" xfId="0" applyAlignment="1" applyBorder="1" applyFill="1" applyFont="1">
      <alignment horizontal="center" vertical="center"/>
    </xf>
    <xf borderId="11" fillId="0" fontId="8" numFmtId="0" xfId="0" applyAlignment="1" applyBorder="1" applyFont="1">
      <alignment horizontal="center" readingOrder="0" shrinkToFit="0" vertical="center" wrapText="0"/>
    </xf>
    <xf borderId="11" fillId="0" fontId="8" numFmtId="0" xfId="0" applyAlignment="1" applyBorder="1" applyFont="1">
      <alignment horizontal="center" shrinkToFit="0" vertical="center" wrapText="0"/>
    </xf>
    <xf borderId="12" fillId="0" fontId="3" numFmtId="0" xfId="0" applyAlignment="1" applyBorder="1" applyFont="1">
      <alignment horizontal="center" vertical="center"/>
    </xf>
    <xf borderId="11" fillId="10" fontId="2" numFmtId="0" xfId="0" applyAlignment="1" applyBorder="1" applyFill="1" applyFont="1">
      <alignment horizontal="center" readingOrder="0" vertical="center"/>
    </xf>
    <xf borderId="11" fillId="0" fontId="3" numFmtId="165" xfId="0" applyAlignment="1" applyBorder="1" applyFont="1" applyNumberFormat="1">
      <alignment horizontal="center" readingOrder="0" shrinkToFit="0" vertical="center" wrapText="0"/>
    </xf>
    <xf borderId="11" fillId="0" fontId="3" numFmtId="165" xfId="0" applyAlignment="1" applyBorder="1" applyFont="1" applyNumberFormat="1">
      <alignment horizontal="center" shrinkToFit="0" vertical="center" wrapText="0"/>
    </xf>
    <xf borderId="11" fillId="0" fontId="3" numFmtId="165" xfId="0" applyAlignment="1" applyBorder="1" applyFont="1" applyNumberFormat="1">
      <alignment horizontal="center" readingOrder="0" shrinkToFit="0" vertical="center" wrapText="0"/>
    </xf>
    <xf borderId="11" fillId="0" fontId="3" numFmtId="165" xfId="0" applyAlignment="1" applyBorder="1" applyFont="1" applyNumberFormat="1">
      <alignment horizontal="center" shrinkToFit="0" vertical="center" wrapText="0"/>
    </xf>
    <xf borderId="9" fillId="10" fontId="2" numFmtId="0" xfId="0" applyAlignment="1" applyBorder="1" applyFill="1" applyFont="1">
      <alignment horizontal="center" readingOrder="0" vertical="center"/>
    </xf>
    <xf borderId="13" fillId="8" fontId="2" numFmtId="0" xfId="0" applyAlignment="1" applyBorder="1" applyFill="1" applyFont="1">
      <alignment horizontal="center" vertical="center"/>
    </xf>
    <xf borderId="9" fillId="0" fontId="3" numFmtId="166" xfId="0" applyAlignment="1" applyBorder="1" applyFont="1" applyNumberFormat="1">
      <alignment horizontal="center" readingOrder="0" shrinkToFit="0" vertical="center" wrapText="0"/>
    </xf>
    <xf borderId="14" fillId="0" fontId="3" numFmtId="0" xfId="0" applyAlignment="1" applyBorder="1" applyFont="1">
      <alignment horizontal="center" vertical="center"/>
    </xf>
    <xf borderId="9" fillId="0" fontId="3" numFmtId="166" xfId="0" applyAlignment="1" applyBorder="1" applyFont="1" applyNumberFormat="1">
      <alignment horizontal="center" shrinkToFit="0" vertical="center" wrapText="0"/>
    </xf>
    <xf borderId="13" fillId="0" fontId="3" numFmtId="0" xfId="0" applyAlignment="1" applyBorder="1" applyFont="1">
      <alignment horizontal="center" vertical="center"/>
    </xf>
    <xf borderId="3" fillId="0" fontId="8" numFmtId="0" xfId="0" applyAlignment="1" applyBorder="1" applyFont="1">
      <alignment readingOrder="0" shrinkToFit="0" vertical="center" wrapText="1"/>
    </xf>
    <xf borderId="3" fillId="8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15" fillId="11" fontId="10" numFmtId="0" xfId="0" applyAlignment="1" applyBorder="1" applyFill="1" applyFont="1">
      <alignment vertical="center"/>
    </xf>
    <xf borderId="16" fillId="12" fontId="1" numFmtId="0" xfId="0" applyAlignment="1" applyBorder="1" applyFill="1" applyFont="1">
      <alignment vertical="center"/>
    </xf>
    <xf borderId="7" fillId="0" fontId="9" numFmtId="49" xfId="0" applyAlignment="1" applyBorder="1" applyFont="1" applyNumberFormat="1">
      <alignment horizontal="center" readingOrder="0" shrinkToFit="0" vertical="center" wrapText="0"/>
    </xf>
    <xf borderId="17" fillId="13" fontId="3" numFmtId="0" xfId="0" applyAlignment="1" applyBorder="1" applyFill="1" applyFont="1">
      <alignment horizontal="center" vertical="center"/>
    </xf>
    <xf borderId="15" fillId="0" fontId="11" numFmtId="0" xfId="0" applyAlignment="1" applyBorder="1" applyFont="1">
      <alignment horizontal="center" readingOrder="0" shrinkToFit="0" vertical="center" wrapText="1"/>
    </xf>
    <xf borderId="18" fillId="0" fontId="11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readingOrder="0" vertical="center"/>
    </xf>
    <xf borderId="16" fillId="0" fontId="8" numFmtId="0" xfId="0" applyAlignment="1" applyBorder="1" applyFont="1">
      <alignment horizontal="left" readingOrder="0" vertical="center"/>
    </xf>
    <xf borderId="20" fillId="8" fontId="2" numFmtId="0" xfId="0" applyAlignment="1" applyBorder="1" applyFill="1" applyFont="1">
      <alignment horizontal="center" vertical="center"/>
    </xf>
    <xf borderId="21" fillId="0" fontId="4" numFmtId="0" xfId="0" applyBorder="1" applyFont="1"/>
    <xf borderId="7" fillId="0" fontId="3" numFmtId="167" xfId="0" applyAlignment="1" applyBorder="1" applyFont="1" applyNumberFormat="1">
      <alignment horizontal="center" readingOrder="0" shrinkToFit="0" vertical="center" wrapText="0"/>
    </xf>
    <xf borderId="19" fillId="0" fontId="8" numFmtId="0" xfId="0" applyAlignment="1" applyBorder="1" applyFont="1">
      <alignment horizontal="left" readingOrder="0" shrinkToFit="0" vertical="center" wrapText="1"/>
    </xf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15" fillId="0" fontId="11" numFmtId="0" xfId="0" applyAlignment="1" applyBorder="1" applyFont="1">
      <alignment horizontal="center" shrinkToFit="0" vertical="center" wrapText="1"/>
    </xf>
    <xf borderId="13" fillId="0" fontId="3" numFmtId="168" xfId="0" applyAlignment="1" applyBorder="1" applyFont="1" applyNumberFormat="1">
      <alignment horizontal="center" readingOrder="0" shrinkToFit="0" vertical="center" wrapText="0"/>
    </xf>
    <xf borderId="25" fillId="0" fontId="4" numFmtId="0" xfId="0" applyBorder="1" applyFont="1"/>
    <xf borderId="26" fillId="0" fontId="4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4" fontId="1" numFmtId="0" xfId="0" applyAlignment="1" applyBorder="1" applyFill="1" applyFont="1">
      <alignment vertical="center"/>
    </xf>
    <xf borderId="29" fillId="4" fontId="3" numFmtId="0" xfId="0" applyBorder="1" applyFill="1" applyFont="1"/>
    <xf borderId="7" fillId="0" fontId="3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vertical="bottom"/>
    </xf>
    <xf borderId="0" fillId="0" fontId="3" numFmtId="169" xfId="0" applyAlignment="1" applyFont="1" applyNumberFormat="1">
      <alignment readingOrder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1" fillId="2" fontId="1" numFmtId="0" xfId="0" applyAlignment="1" applyBorder="1" applyFill="1" applyFont="1">
      <alignment horizontal="center" vertical="center"/>
    </xf>
    <xf borderId="0" fillId="0" fontId="16" numFmtId="0" xfId="0" applyAlignment="1" applyFont="1">
      <alignment horizontal="center" vertical="bottom"/>
    </xf>
    <xf borderId="0" fillId="0" fontId="3" numFmtId="0" xfId="0" applyAlignment="1" applyFont="1">
      <alignment horizontal="center" vertical="center"/>
    </xf>
    <xf borderId="0" fillId="0" fontId="3" numFmtId="14" xfId="0" applyAlignment="1" applyFont="1" applyNumberFormat="1">
      <alignment readingOrder="0"/>
    </xf>
    <xf borderId="33" fillId="3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readingOrder="0" shrinkToFit="0" vertical="center" wrapText="0"/>
    </xf>
    <xf borderId="3" fillId="0" fontId="8" numFmtId="0" xfId="0" applyAlignment="1" applyBorder="1" applyFont="1">
      <alignment horizontal="left" shrinkToFit="0" vertical="center" wrapText="1"/>
    </xf>
    <xf borderId="7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10" fillId="0" fontId="4" numFmtId="0" xfId="0" applyBorder="1" applyFont="1"/>
    <xf borderId="34" fillId="0" fontId="3" numFmtId="0" xfId="0" applyAlignment="1" applyBorder="1" applyFont="1">
      <alignment readingOrder="0" shrinkToFit="0" vertical="center" wrapText="0"/>
    </xf>
    <xf borderId="2" fillId="3" fontId="2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3" fillId="3" fontId="2" numFmtId="0" xfId="0" applyAlignment="1" applyBorder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left" readingOrder="0" shrinkToFit="0" vertical="center" wrapText="0"/>
    </xf>
    <xf borderId="13" fillId="0" fontId="4" numFmtId="0" xfId="0" applyBorder="1" applyFont="1"/>
    <xf borderId="7" fillId="0" fontId="9" numFmtId="49" xfId="0" applyAlignment="1" applyBorder="1" applyFont="1" applyNumberFormat="1">
      <alignment horizontal="center" shrinkToFit="0" vertical="center" wrapText="0"/>
    </xf>
    <xf borderId="3" fillId="4" fontId="1" numFmtId="0" xfId="0" applyAlignment="1" applyBorder="1" applyFill="1" applyFont="1">
      <alignment horizontal="center" vertical="center"/>
    </xf>
    <xf borderId="7" fillId="0" fontId="3" numFmtId="167" xfId="0" applyAlignment="1" applyBorder="1" applyFont="1" applyNumberFormat="1">
      <alignment horizontal="center" shrinkToFit="0" vertical="center" wrapText="0"/>
    </xf>
    <xf borderId="13" fillId="0" fontId="3" numFmtId="168" xfId="0" applyAlignment="1" applyBorder="1" applyFont="1" applyNumberFormat="1">
      <alignment horizontal="center" shrinkToFit="0" vertical="center" wrapText="0"/>
    </xf>
    <xf borderId="36" fillId="5" fontId="1" numFmtId="0" xfId="0" applyAlignment="1" applyBorder="1" applyFill="1" applyFont="1">
      <alignment vertical="center"/>
    </xf>
    <xf borderId="37" fillId="5" fontId="3" numFmtId="0" xfId="0" applyBorder="1" applyFill="1" applyFont="1"/>
    <xf borderId="5" fillId="5" fontId="1" numFmtId="0" xfId="0" applyAlignment="1" applyBorder="1" applyFill="1" applyFont="1">
      <alignment horizontal="center" vertical="center"/>
    </xf>
    <xf borderId="5" fillId="0" fontId="19" numFmtId="49" xfId="0" applyAlignment="1" applyBorder="1" applyFont="1" applyNumberFormat="1">
      <alignment horizontal="center" readingOrder="0" shrinkToFit="0" vertical="center" wrapText="0"/>
    </xf>
    <xf borderId="8" fillId="9" fontId="5" numFmtId="0" xfId="0" applyAlignment="1" applyBorder="1" applyFill="1" applyFont="1">
      <alignment horizontal="center" shrinkToFit="0" vertical="center" wrapText="0"/>
    </xf>
    <xf borderId="5" fillId="0" fontId="8" numFmtId="0" xfId="0" applyAlignment="1" applyBorder="1" applyFont="1">
      <alignment horizontal="left" shrinkToFit="0" vertical="center" wrapText="1"/>
    </xf>
    <xf borderId="8" fillId="9" fontId="1" numFmtId="0" xfId="0" applyAlignment="1" applyBorder="1" applyFill="1" applyFont="1">
      <alignment horizontal="center" vertical="center"/>
    </xf>
    <xf borderId="5" fillId="0" fontId="9" numFmtId="49" xfId="0" applyAlignment="1" applyBorder="1" applyFont="1" applyNumberFormat="1">
      <alignment horizontal="center" shrinkToFit="0" vertical="center" wrapText="0"/>
    </xf>
    <xf borderId="7" fillId="0" fontId="20" numFmtId="0" xfId="0" applyAlignment="1" applyBorder="1" applyFont="1">
      <alignment horizontal="center" readingOrder="0" shrinkToFit="0" vertical="center" wrapText="0"/>
    </xf>
    <xf borderId="7" fillId="0" fontId="20" numFmtId="170" xfId="0" applyAlignment="1" applyBorder="1" applyFont="1" applyNumberFormat="1">
      <alignment horizontal="center" readingOrder="0" shrinkToFit="0" vertical="center" wrapText="0"/>
    </xf>
    <xf borderId="24" fillId="8" fontId="2" numFmtId="0" xfId="0" applyAlignment="1" applyBorder="1" applyFill="1" applyFont="1">
      <alignment horizontal="center" readingOrder="0" vertical="center"/>
    </xf>
    <xf borderId="38" fillId="9" fontId="3" numFmtId="0" xfId="0" applyBorder="1" applyFill="1" applyFont="1"/>
    <xf borderId="13" fillId="0" fontId="3" numFmtId="168" xfId="0" applyAlignment="1" applyBorder="1" applyFont="1" applyNumberFormat="1">
      <alignment horizontal="center" readingOrder="0" shrinkToFit="0" vertical="center" wrapText="0"/>
    </xf>
    <xf borderId="15" fillId="11" fontId="10" numFmtId="0" xfId="0" applyAlignment="1" applyBorder="1" applyFill="1" applyFont="1">
      <alignment horizontal="center" vertical="center"/>
    </xf>
    <xf borderId="16" fillId="12" fontId="1" numFmtId="0" xfId="0" applyAlignment="1" applyBorder="1" applyFill="1" applyFont="1">
      <alignment horizontal="center" vertical="center"/>
    </xf>
    <xf borderId="39" fillId="0" fontId="8" numFmtId="0" xfId="0" applyAlignment="1" applyBorder="1" applyFont="1">
      <alignment horizontal="left" readingOrder="0" shrinkToFit="0" vertical="center" wrapText="1"/>
    </xf>
    <xf borderId="18" fillId="11" fontId="1" numFmtId="0" xfId="0" applyAlignment="1" applyBorder="1" applyFill="1" applyFont="1">
      <alignment vertical="center"/>
    </xf>
    <xf borderId="40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16" fillId="0" fontId="8" numFmtId="0" xfId="0" applyAlignment="1" applyBorder="1" applyFont="1">
      <alignment horizontal="center" vertical="center"/>
    </xf>
    <xf borderId="41" fillId="0" fontId="8" numFmtId="0" xfId="0" applyAlignment="1" applyBorder="1" applyFont="1">
      <alignment horizontal="left" vertical="center"/>
    </xf>
    <xf borderId="42" fillId="0" fontId="4" numFmtId="0" xfId="0" applyBorder="1" applyFont="1"/>
    <xf borderId="19" fillId="0" fontId="8" numFmtId="0" xfId="0" applyAlignment="1" applyBorder="1" applyFont="1">
      <alignment horizontal="left" shrinkToFit="0" vertical="center" wrapText="1"/>
    </xf>
    <xf borderId="43" fillId="0" fontId="4" numFmtId="0" xfId="0" applyBorder="1" applyFont="1"/>
    <xf borderId="44" fillId="0" fontId="4" numFmtId="0" xfId="0" applyBorder="1" applyFont="1"/>
    <xf borderId="34" fillId="2" fontId="1" numFmtId="0" xfId="0" applyAlignment="1" applyBorder="1" applyFill="1" applyFont="1">
      <alignment vertical="center"/>
    </xf>
    <xf borderId="45" fillId="2" fontId="3" numFmtId="0" xfId="0" applyBorder="1" applyFill="1" applyFont="1"/>
    <xf borderId="34" fillId="0" fontId="3" numFmtId="0" xfId="0" applyAlignment="1" applyBorder="1" applyFont="1">
      <alignment shrinkToFit="0" vertical="center" wrapText="0"/>
    </xf>
    <xf borderId="46" fillId="0" fontId="4" numFmtId="0" xfId="0" applyBorder="1" applyFont="1"/>
    <xf borderId="45" fillId="0" fontId="4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4" numFmtId="0" xfId="0" applyBorder="1" applyFont="1"/>
    <xf borderId="48" fillId="0" fontId="4" numFmtId="0" xfId="0" applyBorder="1" applyFont="1"/>
    <xf borderId="49" fillId="0" fontId="4" numFmtId="0" xfId="0" applyBorder="1" applyFont="1"/>
    <xf borderId="50" fillId="0" fontId="4" numFmtId="0" xfId="0" applyBorder="1" applyFont="1"/>
    <xf borderId="34" fillId="0" fontId="3" numFmtId="164" xfId="0" applyAlignment="1" applyBorder="1" applyFont="1" applyNumberFormat="1">
      <alignment horizontal="left" shrinkToFit="0" vertical="center" wrapText="0"/>
    </xf>
    <xf borderId="33" fillId="0" fontId="4" numFmtId="0" xfId="0" applyBorder="1" applyFont="1"/>
    <xf borderId="51" fillId="0" fontId="4" numFmtId="0" xfId="0" applyBorder="1" applyFont="1"/>
    <xf borderId="52" fillId="0" fontId="4" numFmtId="0" xfId="0" applyBorder="1" applyFont="1"/>
    <xf borderId="7" fillId="0" fontId="3" numFmtId="0" xfId="0" applyAlignment="1" applyBorder="1" applyFont="1">
      <alignment horizontal="center" readingOrder="0" shrinkToFit="0" vertical="center" wrapText="0"/>
    </xf>
    <xf borderId="7" fillId="0" fontId="8" numFmtId="0" xfId="0" applyAlignment="1" applyBorder="1" applyFont="1">
      <alignment horizontal="center" readingOrder="0" shrinkToFit="0" vertical="center" wrapText="1"/>
    </xf>
    <xf borderId="3" fillId="0" fontId="8" numFmtId="0" xfId="0" applyAlignment="1" applyBorder="1" applyFont="1">
      <alignment horizontal="left" readingOrder="0" shrinkToFit="0" vertical="center" wrapText="1"/>
    </xf>
    <xf borderId="7" fillId="0" fontId="20" numFmtId="49" xfId="0" applyAlignment="1" applyBorder="1" applyFont="1" applyNumberFormat="1">
      <alignment horizontal="center" readingOrder="0" shrinkToFit="0" vertical="center" wrapText="0"/>
    </xf>
    <xf borderId="7" fillId="0" fontId="3" numFmtId="171" xfId="0" applyAlignment="1" applyBorder="1" applyFont="1" applyNumberFormat="1">
      <alignment horizontal="center" readingOrder="0" shrinkToFit="0" vertical="center" wrapText="0"/>
    </xf>
    <xf borderId="5" fillId="0" fontId="8" numFmtId="0" xfId="0" applyAlignment="1" applyBorder="1" applyFont="1">
      <alignment horizontal="left" readingOrder="0" shrinkToFit="0" vertical="center" wrapText="1"/>
    </xf>
    <xf borderId="9" fillId="0" fontId="3" numFmtId="172" xfId="0" applyAlignment="1" applyBorder="1" applyFont="1" applyNumberFormat="1">
      <alignment horizontal="center" readingOrder="0" shrinkToFit="0" vertical="center" wrapText="0"/>
    </xf>
    <xf borderId="9" fillId="0" fontId="3" numFmtId="172" xfId="0" applyAlignment="1" applyBorder="1" applyFont="1" applyNumberFormat="1">
      <alignment horizontal="center" shrinkToFit="0" vertical="center" wrapText="0"/>
    </xf>
    <xf borderId="9" fillId="0" fontId="3" numFmtId="172" xfId="0" applyAlignment="1" applyBorder="1" applyFont="1" applyNumberFormat="1">
      <alignment horizontal="center" readingOrder="0" shrinkToFit="0" vertical="center" wrapText="0"/>
    </xf>
    <xf borderId="9" fillId="0" fontId="3" numFmtId="172" xfId="0" applyAlignment="1" applyBorder="1" applyFont="1" applyNumberFormat="1">
      <alignment horizontal="center" shrinkToFit="0" vertical="center" wrapText="0"/>
    </xf>
    <xf borderId="16" fillId="0" fontId="8" numFmtId="0" xfId="0" applyAlignment="1" applyBorder="1" applyFont="1">
      <alignment horizontal="center" readingOrder="0" vertical="center"/>
    </xf>
    <xf borderId="41" fillId="0" fontId="8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5.jpg"/><Relationship Id="rId5" Type="http://schemas.openxmlformats.org/officeDocument/2006/relationships/image" Target="../media/image6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Relationship Id="rId2" Type="http://schemas.openxmlformats.org/officeDocument/2006/relationships/image" Target="../media/image1.jpg"/><Relationship Id="rId3" Type="http://schemas.openxmlformats.org/officeDocument/2006/relationships/image" Target="../media/image7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5.jpg"/><Relationship Id="rId5" Type="http://schemas.openxmlformats.org/officeDocument/2006/relationships/image" Target="../media/image6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Relationship Id="rId2" Type="http://schemas.openxmlformats.org/officeDocument/2006/relationships/image" Target="../media/image1.jpg"/><Relationship Id="rId3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382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790575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47775" cy="733425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247775" cy="7239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</xdr:row>
      <xdr:rowOff>0</xdr:rowOff>
    </xdr:from>
    <xdr:ext cx="1219200" cy="85725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382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790575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47775" cy="733425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247775" cy="7239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</xdr:row>
      <xdr:rowOff>0</xdr:rowOff>
    </xdr:from>
    <xdr:ext cx="1219200" cy="85725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2" t="str">
        <f>IFERROR(__xludf.DUMMYFUNCTION("IMPORTRANGE(""https://docs.google.com/spreadsheets/d/1vsTcEcugRZXGU84Ng3dXvNCAOD3CAaUTEbnnM7tyUJg/edit?usp=sharing"",""施設概要!A2"")"),"所在地")</f>
        <v>所在地</v>
      </c>
      <c r="B2" s="3" t="s">
        <v>0</v>
      </c>
      <c r="C2" s="4"/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3"/>
      <c r="C3" s="6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3" t="s">
        <v>1</v>
      </c>
      <c r="C4" s="6"/>
    </row>
    <row r="5" ht="22.5" customHeight="1">
      <c r="A5" s="2" t="str">
        <f>IFERROR(__xludf.DUMMYFUNCTION("IMPORTRANGE(""https://docs.google.com/spreadsheets/d/1vsTcEcugRZXGU84Ng3dXvNCAOD3CAaUTEbnnM7tyUJg/edit?usp=sharing"",""施設概要!A5"")"),"FAX")</f>
        <v>FAX</v>
      </c>
      <c r="B5" s="3"/>
      <c r="C5" s="6"/>
    </row>
    <row r="6" ht="22.5" customHeight="1">
      <c r="A6" s="8" t="str">
        <f>IFERROR(__xludf.DUMMYFUNCTION("IMPORTRANGE(""https://docs.google.com/spreadsheets/d/1vsTcEcugRZXGU84Ng3dXvNCAOD3CAaUTEbnnM7tyUJg/edit?usp=sharing"",""施設概要!A6"")"),"更新日")</f>
        <v>更新日</v>
      </c>
      <c r="B6" s="9">
        <v>45793.51138324074</v>
      </c>
      <c r="C6" s="11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1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5" t="s">
        <v>7</v>
      </c>
      <c r="C2" s="15" t="s">
        <v>8</v>
      </c>
      <c r="D2" s="15" t="s">
        <v>9</v>
      </c>
      <c r="E2" s="15" t="s">
        <v>10</v>
      </c>
      <c r="F2" s="15" t="s">
        <v>11</v>
      </c>
      <c r="G2" s="15" t="s">
        <v>6</v>
      </c>
      <c r="H2" s="15"/>
    </row>
    <row r="3" ht="18.75" customHeight="1">
      <c r="A3" s="1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1"/>
      <c r="C3" s="21"/>
      <c r="D3" s="21"/>
      <c r="E3" s="21"/>
      <c r="F3" s="21"/>
      <c r="G3" s="21"/>
      <c r="H3" s="21"/>
    </row>
    <row r="4" ht="67.5" customHeight="1">
      <c r="A4" s="23" t="str">
        <f>IFERROR(__xludf.DUMMYFUNCTION("IMPORTRANGE(""https://docs.google.com/spreadsheets/d/1vsTcEcugRZXGU84Ng3dXvNCAOD3CAaUTEbnnM7tyUJg/edit?usp=sharing"",""おかず形態一覧表!A4"")"),"画像")</f>
        <v>画像</v>
      </c>
      <c r="B4" s="25"/>
      <c r="C4" s="25"/>
      <c r="D4" s="25"/>
      <c r="E4" s="25"/>
      <c r="F4" s="25"/>
      <c r="G4" s="25"/>
      <c r="H4" s="25"/>
    </row>
    <row r="5" ht="18.75" customHeight="1">
      <c r="A5" s="1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1"/>
      <c r="C5" s="21"/>
      <c r="D5" s="21"/>
      <c r="E5" s="21"/>
      <c r="F5" s="21"/>
      <c r="G5" s="21"/>
      <c r="H5" s="21"/>
    </row>
    <row r="6" ht="67.5" customHeight="1">
      <c r="A6" s="23" t="str">
        <f>IFERROR(__xludf.DUMMYFUNCTION("IMPORTRANGE(""https://docs.google.com/spreadsheets/d/1vsTcEcugRZXGU84Ng3dXvNCAOD3CAaUTEbnnM7tyUJg/edit?usp=sharing"",""おかず形態一覧表!A6"")"),"画像")</f>
        <v>画像</v>
      </c>
      <c r="B6" s="34"/>
      <c r="C6" s="25"/>
      <c r="D6" s="25"/>
      <c r="E6" s="25"/>
      <c r="F6" s="25"/>
      <c r="G6" s="25"/>
      <c r="H6" s="25"/>
    </row>
    <row r="7" ht="18.75" customHeight="1">
      <c r="A7" s="1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1"/>
      <c r="C7" s="21"/>
      <c r="D7" s="21"/>
      <c r="E7" s="21"/>
      <c r="F7" s="21"/>
      <c r="G7" s="21"/>
      <c r="H7" s="21"/>
    </row>
    <row r="8" ht="67.5" customHeight="1">
      <c r="A8" s="41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5"/>
      <c r="D8" s="45"/>
      <c r="E8" s="45"/>
      <c r="F8" s="45"/>
      <c r="G8" s="45"/>
      <c r="H8" s="45"/>
    </row>
    <row r="9" ht="112.5" customHeight="1">
      <c r="A9" s="41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21</v>
      </c>
      <c r="C9" s="46" t="s">
        <v>22</v>
      </c>
      <c r="D9" s="46" t="s">
        <v>23</v>
      </c>
      <c r="E9" s="46" t="s">
        <v>24</v>
      </c>
      <c r="F9" s="46" t="s">
        <v>25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/>
      <c r="C10" s="48"/>
      <c r="D10" s="48"/>
      <c r="E10" s="48"/>
      <c r="F10" s="48"/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/>
      <c r="F11" s="48"/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2" t="s">
        <v>17</v>
      </c>
      <c r="C12" s="52" t="s">
        <v>17</v>
      </c>
      <c r="D12" s="52" t="s">
        <v>17</v>
      </c>
      <c r="E12" s="52" t="s">
        <v>17</v>
      </c>
      <c r="F12" s="52" t="s">
        <v>18</v>
      </c>
      <c r="G12" s="52" t="s">
        <v>19</v>
      </c>
      <c r="H12" s="52"/>
    </row>
    <row r="13" ht="22.5" customHeight="1">
      <c r="A13" s="5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60"/>
      <c r="C13" s="60"/>
      <c r="D13" s="60"/>
      <c r="E13" s="60"/>
      <c r="F13" s="60"/>
      <c r="G13" s="60"/>
      <c r="H13" s="60"/>
    </row>
    <row r="14" ht="22.5" customHeight="1">
      <c r="A14" s="64"/>
      <c r="B14" s="66"/>
      <c r="C14" s="66"/>
      <c r="D14" s="66"/>
      <c r="E14" s="66"/>
      <c r="F14" s="66"/>
      <c r="G14" s="66"/>
      <c r="H14" s="66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7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0" t="str">
        <f>IFERROR(__xludf.DUMMYFUNCTION("IMPORTRANGE(""https://docs.google.com/spreadsheets/d/1vsTcEcugRZXGU84Ng3dXvNCAOD3CAaUTEbnnM7tyUJg/edit?usp=sharing"",""主食一覧!A2"")"),"主食名称")</f>
        <v>主食名称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/>
      <c r="H2" s="14"/>
    </row>
    <row r="3" ht="67.5" customHeight="1">
      <c r="A3" s="10" t="str">
        <f>IFERROR(__xludf.DUMMYFUNCTION("IMPORTRANGE(""https://docs.google.com/spreadsheets/d/1vsTcEcugRZXGU84Ng3dXvNCAOD3CAaUTEbnnM7tyUJg/edit?usp=sharing"",""主食一覧!A3"")"),"画像")</f>
        <v>画像</v>
      </c>
      <c r="B3" s="20"/>
      <c r="C3" s="20"/>
      <c r="D3" s="20"/>
      <c r="E3" s="20"/>
      <c r="F3" s="20"/>
      <c r="G3" s="20"/>
      <c r="H3" s="20"/>
    </row>
    <row r="4" ht="45.0" customHeight="1">
      <c r="A4" s="10" t="str">
        <f>IFERROR(__xludf.DUMMYFUNCTION("IMPORTRANGE(""https://docs.google.com/spreadsheets/d/1vsTcEcugRZXGU84Ng3dXvNCAOD3CAaUTEbnnM7tyUJg/edit?usp=sharing"",""主食一覧!A4"")"),"内容")</f>
        <v>内容</v>
      </c>
      <c r="B4" s="24" t="s">
        <v>12</v>
      </c>
      <c r="C4" s="24" t="s">
        <v>13</v>
      </c>
      <c r="D4" s="24" t="s">
        <v>14</v>
      </c>
      <c r="E4" s="24" t="s">
        <v>15</v>
      </c>
      <c r="F4" s="24" t="s">
        <v>16</v>
      </c>
      <c r="G4" s="24"/>
      <c r="H4" s="26"/>
    </row>
    <row r="5" ht="22.5" customHeight="1">
      <c r="A5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8" t="s">
        <v>17</v>
      </c>
      <c r="C5" s="28" t="s">
        <v>17</v>
      </c>
      <c r="D5" s="28" t="s">
        <v>17</v>
      </c>
      <c r="E5" s="28" t="s">
        <v>18</v>
      </c>
      <c r="F5" s="28" t="s">
        <v>19</v>
      </c>
      <c r="G5" s="28"/>
      <c r="H5" s="2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1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2" t="str">
        <f>IFERROR(__xludf.DUMMYFUNCTION("IMPORTRANGE(""https://docs.google.com/spreadsheets/d/1vsTcEcugRZXGU84Ng3dXvNCAOD3CAaUTEbnnM7tyUJg/edit?usp=sharing"",""水分とろみの基準・水分ゼリー!E2"")"),"")</f>
        <v/>
      </c>
      <c r="F2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9"/>
      <c r="H2" s="30"/>
    </row>
    <row r="3" ht="22.5" customHeight="1">
      <c r="A3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/>
      <c r="C3" s="33"/>
      <c r="D3" s="33"/>
      <c r="E3" s="33"/>
      <c r="F3" s="31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/>
      <c r="H3" s="33"/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/>
      <c r="C4" s="36"/>
      <c r="D4" s="36"/>
      <c r="E4" s="37"/>
      <c r="F4" s="31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8"/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/>
      <c r="C5" s="44"/>
      <c r="D5" s="42"/>
      <c r="E5" s="44"/>
      <c r="F5" s="40" t="s">
        <v>20</v>
      </c>
      <c r="G5" s="42"/>
      <c r="H5" s="4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4"/>
      <c r="C2" s="54"/>
      <c r="D2" s="54"/>
      <c r="E2" s="55"/>
      <c r="F2" s="56"/>
      <c r="G2" s="57"/>
    </row>
    <row r="3" ht="22.5" customHeight="1">
      <c r="A3" s="59"/>
      <c r="B3" s="54"/>
      <c r="C3" s="54"/>
      <c r="D3" s="54"/>
      <c r="E3" s="55"/>
      <c r="F3" s="61"/>
      <c r="G3" s="62"/>
    </row>
    <row r="4" ht="22.5" customHeight="1">
      <c r="A4" s="63"/>
      <c r="B4" s="54"/>
      <c r="C4" s="54"/>
      <c r="D4" s="65"/>
      <c r="E4" s="55"/>
      <c r="F4" s="67"/>
      <c r="G4" s="68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9" t="s">
        <v>26</v>
      </c>
      <c r="B1" s="70"/>
      <c r="C1" s="70" t="s">
        <v>27</v>
      </c>
      <c r="D1" s="70"/>
      <c r="E1" s="70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1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5" t="str">
        <f>'おかず形態一覧表'!B2</f>
        <v>普通食</v>
      </c>
      <c r="C4" s="75" t="str">
        <f>'おかず形態一覧表'!C2</f>
        <v>普通食 (一口大)</v>
      </c>
      <c r="D4" s="75" t="str">
        <f>'おかず形態一覧表'!D2</f>
        <v>刻み食</v>
      </c>
      <c r="E4" s="75" t="str">
        <f>'おかず形態一覧表'!E2</f>
        <v>極刻み食</v>
      </c>
      <c r="F4" s="75" t="str">
        <f>'おかず形態一覧表'!F2</f>
        <v>ミキサー食</v>
      </c>
      <c r="G4" s="75" t="str">
        <f>'おかず形態一覧表'!G2</f>
        <v>ゼリー食</v>
      </c>
      <c r="H4" s="75" t="str">
        <f>'おかず形態一覧表'!H2</f>
        <v/>
      </c>
    </row>
    <row r="5" ht="22.5" customHeight="1">
      <c r="A5" s="1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6" t="str">
        <f>'おかず形態一覧表'!B3</f>
        <v/>
      </c>
      <c r="C5" s="76" t="str">
        <f>'おかず形態一覧表'!C3</f>
        <v/>
      </c>
      <c r="D5" s="76" t="str">
        <f>'おかず形態一覧表'!D3</f>
        <v/>
      </c>
      <c r="E5" s="76" t="str">
        <f>'おかず形態一覧表'!E3</f>
        <v/>
      </c>
      <c r="F5" s="76" t="str">
        <f>'おかず形態一覧表'!F3</f>
        <v/>
      </c>
      <c r="G5" s="76" t="str">
        <f>'おかず形態一覧表'!G3</f>
        <v/>
      </c>
      <c r="H5" s="76" t="str">
        <f>'おかず形態一覧表'!H3</f>
        <v/>
      </c>
    </row>
    <row r="6" ht="67.5" customHeight="1">
      <c r="A6" s="23" t="str">
        <f>IFERROR(__xludf.DUMMYFUNCTION("IMPORTRANGE(""https://docs.google.com/spreadsheets/d/1vsTcEcugRZXGU84Ng3dXvNCAOD3CAaUTEbnnM7tyUJg/edit?usp=sharing"",""おかず形態一覧表!A4"")"),"画像")</f>
        <v>画像</v>
      </c>
      <c r="B6" s="34" t="str">
        <f>'おかず形態一覧表'!B4</f>
        <v/>
      </c>
      <c r="C6" s="34" t="str">
        <f>'おかず形態一覧表'!C4</f>
        <v/>
      </c>
      <c r="D6" s="34" t="str">
        <f>'おかず形態一覧表'!D4</f>
        <v/>
      </c>
      <c r="E6" s="34" t="str">
        <f>'おかず形態一覧表'!E4</f>
        <v/>
      </c>
      <c r="F6" s="34" t="str">
        <f>'おかず形態一覧表'!F4</f>
        <v/>
      </c>
      <c r="G6" s="34" t="str">
        <f>'おかず形態一覧表'!G4</f>
        <v/>
      </c>
      <c r="H6" s="34" t="str">
        <f>'おかず形態一覧表'!H4</f>
        <v/>
      </c>
    </row>
    <row r="7" ht="22.5" customHeight="1">
      <c r="A7" s="1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6" t="str">
        <f>'おかず形態一覧表'!B5</f>
        <v/>
      </c>
      <c r="C7" s="76" t="str">
        <f>'おかず形態一覧表'!C5</f>
        <v/>
      </c>
      <c r="D7" s="76" t="str">
        <f>'おかず形態一覧表'!D5</f>
        <v/>
      </c>
      <c r="E7" s="76" t="str">
        <f>'おかず形態一覧表'!E5</f>
        <v/>
      </c>
      <c r="F7" s="76" t="str">
        <f>'おかず形態一覧表'!F5</f>
        <v/>
      </c>
      <c r="G7" s="76" t="str">
        <f>'おかず形態一覧表'!G5</f>
        <v/>
      </c>
      <c r="H7" s="76" t="str">
        <f>'おかず形態一覧表'!H5</f>
        <v/>
      </c>
    </row>
    <row r="8" ht="67.5" customHeight="1">
      <c r="A8" s="23" t="str">
        <f>IFERROR(__xludf.DUMMYFUNCTION("IMPORTRANGE(""https://docs.google.com/spreadsheets/d/1vsTcEcugRZXGU84Ng3dXvNCAOD3CAaUTEbnnM7tyUJg/edit?usp=sharing"",""おかず形態一覧表!A6"")"),"画像")</f>
        <v>画像</v>
      </c>
      <c r="B8" s="34" t="str">
        <f>'おかず形態一覧表'!B6</f>
        <v/>
      </c>
      <c r="C8" s="34" t="str">
        <f>'おかず形態一覧表'!C6</f>
        <v/>
      </c>
      <c r="D8" s="34" t="str">
        <f>'おかず形態一覧表'!D6</f>
        <v/>
      </c>
      <c r="E8" s="34" t="str">
        <f>'おかず形態一覧表'!E6</f>
        <v/>
      </c>
      <c r="F8" s="34" t="str">
        <f>'おかず形態一覧表'!F6</f>
        <v/>
      </c>
      <c r="G8" s="34" t="str">
        <f>'おかず形態一覧表'!G6</f>
        <v/>
      </c>
      <c r="H8" s="34" t="str">
        <f>'おかず形態一覧表'!H6</f>
        <v/>
      </c>
    </row>
    <row r="9" ht="22.5" customHeight="1">
      <c r="A9" s="1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6" t="str">
        <f>'おかず形態一覧表'!B7</f>
        <v/>
      </c>
      <c r="C9" s="76" t="str">
        <f>'おかず形態一覧表'!C7</f>
        <v/>
      </c>
      <c r="D9" s="76" t="str">
        <f>'おかず形態一覧表'!D7</f>
        <v/>
      </c>
      <c r="E9" s="76" t="str">
        <f>'おかず形態一覧表'!E7</f>
        <v/>
      </c>
      <c r="F9" s="76" t="str">
        <f>'おかず形態一覧表'!F7</f>
        <v/>
      </c>
      <c r="G9" s="76" t="str">
        <f>'おかず形態一覧表'!G7</f>
        <v/>
      </c>
      <c r="H9" s="76" t="str">
        <f>'おかず形態一覧表'!H7</f>
        <v/>
      </c>
    </row>
    <row r="10" ht="67.5" customHeight="1">
      <c r="A10" s="41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1" t="str">
        <f>IFERROR(__xludf.DUMMYFUNCTION("IMPORTRANGE(""https://docs.google.com/spreadsheets/d/1vsTcEcugRZXGU84Ng3dXvNCAOD3CAaUTEbnnM7tyUJg/edit?usp=sharing"",""おかず形態一覧表!A9"")"),"内容")</f>
        <v>内容</v>
      </c>
      <c r="B11" s="95" t="str">
        <f>'おかず形態一覧表'!B9</f>
        <v>切り身そのまま。(骨があるものもある）</v>
      </c>
      <c r="C11" s="95" t="str">
        <f>'おかず形態一覧表'!C9</f>
        <v>骨を取って一口大に切ったもの飯</v>
      </c>
      <c r="D11" s="95" t="str">
        <f>'おかず形態一覧表'!D9</f>
        <v>骨を取って小さくほぐしたもの。</v>
      </c>
      <c r="E11" s="95" t="str">
        <f>'おかず形態一覧表'!E9</f>
        <v>柔らかく調理したものを、包丁やフードプロセッサー等で細かく(微塵)したもの。</v>
      </c>
      <c r="F11" s="95" t="str">
        <f>'おかず形態一覧表'!F9</f>
        <v>ミキサーを使用し、粒が残らずなめらかに均一な状態。まとまりが悪い食材は、トロミ剤でまとめる。</v>
      </c>
      <c r="G11" s="95" t="str">
        <f>'おかず形態一覧表'!G9</f>
        <v/>
      </c>
      <c r="H11" s="95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/>
      </c>
      <c r="C12" s="49" t="str">
        <f>'おかず形態一覧表'!C10</f>
        <v/>
      </c>
      <c r="D12" s="49" t="str">
        <f>'おかず形態一覧表'!D10</f>
        <v/>
      </c>
      <c r="E12" s="49" t="str">
        <f>'おかず形態一覧表'!E10</f>
        <v/>
      </c>
      <c r="F12" s="49" t="str">
        <f>'おかず形態一覧表'!F10</f>
        <v/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/>
      </c>
      <c r="F13" s="49" t="str">
        <f>'おかず形態一覧表'!F11</f>
        <v/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05" t="str">
        <f>'おかず形態一覧表'!B12</f>
        <v>4</v>
      </c>
      <c r="C14" s="105" t="str">
        <f>'おかず形態一覧表'!C12</f>
        <v>4</v>
      </c>
      <c r="D14" s="105" t="str">
        <f>'おかず形態一覧表'!D12</f>
        <v>4</v>
      </c>
      <c r="E14" s="105" t="str">
        <f>'おかず形態一覧表'!E12</f>
        <v>4</v>
      </c>
      <c r="F14" s="105" t="str">
        <f>'おかず形態一覧表'!F12</f>
        <v>2-1</v>
      </c>
      <c r="G14" s="105" t="str">
        <f>'おかず形態一覧表'!G12</f>
        <v>1j</v>
      </c>
      <c r="H14" s="105" t="str">
        <f>'おかず形態一覧表'!H12</f>
        <v/>
      </c>
    </row>
    <row r="15" ht="22.5" customHeight="1">
      <c r="A15" s="5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07" t="str">
        <f>'おかず形態一覧表'!B13</f>
        <v/>
      </c>
      <c r="C15" s="107" t="str">
        <f>'おかず形態一覧表'!C13</f>
        <v/>
      </c>
      <c r="D15" s="107" t="str">
        <f>'おかず形態一覧表'!D13</f>
        <v/>
      </c>
      <c r="E15" s="107" t="str">
        <f>'おかず形態一覧表'!E13</f>
        <v/>
      </c>
      <c r="F15" s="107" t="str">
        <f>'おかず形態一覧表'!F13</f>
        <v/>
      </c>
      <c r="G15" s="107" t="str">
        <f>'おかず形態一覧表'!G13</f>
        <v/>
      </c>
      <c r="H15" s="107" t="str">
        <f>'おかず形態一覧表'!H13</f>
        <v/>
      </c>
    </row>
    <row r="16" ht="22.5" customHeight="1">
      <c r="A16" s="64"/>
      <c r="B16" s="108" t="str">
        <f>'おかず形態一覧表'!B14</f>
        <v/>
      </c>
      <c r="C16" s="108" t="str">
        <f>'おかず形態一覧表'!C14</f>
        <v/>
      </c>
      <c r="D16" s="108" t="str">
        <f>'おかず形態一覧表'!D14</f>
        <v/>
      </c>
      <c r="E16" s="108" t="str">
        <f>'おかず形態一覧表'!E14</f>
        <v/>
      </c>
      <c r="F16" s="108" t="str">
        <f>'おかず形態一覧表'!F14</f>
        <v/>
      </c>
      <c r="G16" s="108" t="str">
        <f>'おかず形態一覧表'!G14</f>
        <v/>
      </c>
      <c r="H16" s="108" t="str">
        <f>'おかず形態一覧表'!H14</f>
        <v/>
      </c>
    </row>
    <row r="17" ht="7.5" customHeight="1"/>
    <row r="18" ht="22.5" customHeight="1">
      <c r="A18" s="109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0"/>
    </row>
    <row r="19" ht="22.5" customHeight="1">
      <c r="A19" s="10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tr">
        <f>'主食一覧'!B2</f>
        <v>飯</v>
      </c>
      <c r="C19" s="14" t="str">
        <f>'主食一覧'!C2</f>
        <v>全粥</v>
      </c>
      <c r="D19" s="14" t="str">
        <f>'主食一覧'!D2</f>
        <v>全粥 (水分少なめ)</v>
      </c>
      <c r="E19" s="14" t="str">
        <f>'主食一覧'!E2</f>
        <v>全粥ミキサー</v>
      </c>
      <c r="F19" s="14" t="str">
        <f>'主食一覧'!F2</f>
        <v>ゼリー食</v>
      </c>
      <c r="G19" s="14" t="str">
        <f>'主食一覧'!G2</f>
        <v/>
      </c>
      <c r="H19" s="14" t="str">
        <f>'主食一覧'!H2</f>
        <v/>
      </c>
    </row>
    <row r="20" ht="67.5" customHeight="1">
      <c r="A20" s="10" t="str">
        <f>IFERROR(__xludf.DUMMYFUNCTION("IMPORTRANGE(""https://docs.google.com/spreadsheets/d/1vsTcEcugRZXGU84Ng3dXvNCAOD3CAaUTEbnnM7tyUJg/edit?usp=sharing"",""主食一覧!A3"")"),"画像")</f>
        <v>画像</v>
      </c>
      <c r="B20" s="20" t="str">
        <f>'主食一覧'!B3</f>
        <v/>
      </c>
      <c r="C20" s="20" t="str">
        <f>'主食一覧'!C3</f>
        <v/>
      </c>
      <c r="D20" s="20" t="str">
        <f>'主食一覧'!D3</f>
        <v/>
      </c>
      <c r="E20" s="20" t="str">
        <f>'主食一覧'!E3</f>
        <v/>
      </c>
      <c r="F20" s="20" t="str">
        <f>'主食一覧'!F3</f>
        <v/>
      </c>
      <c r="G20" s="20" t="str">
        <f>'主食一覧'!G3</f>
        <v/>
      </c>
      <c r="H20" s="20" t="str">
        <f>'主食一覧'!H3</f>
        <v/>
      </c>
    </row>
    <row r="21" ht="45.0" customHeight="1">
      <c r="A21" s="10" t="str">
        <f>IFERROR(__xludf.DUMMYFUNCTION("IMPORTRANGE(""https://docs.google.com/spreadsheets/d/1vsTcEcugRZXGU84Ng3dXvNCAOD3CAaUTEbnnM7tyUJg/edit?usp=sharing"",""主食一覧!A4"")"),"内容")</f>
        <v>内容</v>
      </c>
      <c r="B21" s="114" t="str">
        <f>'主食一覧'!B4</f>
        <v>柔らかく炊いたご飯。</v>
      </c>
      <c r="C21" s="114" t="str">
        <f>'主食一覧'!C4</f>
        <v>炊いた全粥から、水分をよけた粥</v>
      </c>
      <c r="D21" s="114" t="str">
        <f>'主食一覧'!D4</f>
        <v>米に対し５倍の水分量で炊いた粥</v>
      </c>
      <c r="E21" s="114" t="str">
        <f>'主食一覧'!E4</f>
        <v>全粥をミキサーにかける</v>
      </c>
      <c r="F21" s="114" t="str">
        <f>'主食一覧'!F4</f>
        <v>流動食にトロミを付けたもの</v>
      </c>
      <c r="G21" s="114" t="str">
        <f>'主食一覧'!G4</f>
        <v/>
      </c>
      <c r="H21" s="114" t="str">
        <f>'主食一覧'!H4</f>
        <v/>
      </c>
    </row>
    <row r="22" ht="22.5" customHeight="1">
      <c r="A22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6" t="str">
        <f>'主食一覧'!B5</f>
        <v>4</v>
      </c>
      <c r="C22" s="116" t="str">
        <f>'主食一覧'!C5</f>
        <v>4</v>
      </c>
      <c r="D22" s="116" t="str">
        <f>'主食一覧'!D5</f>
        <v>4</v>
      </c>
      <c r="E22" s="116" t="str">
        <f>'主食一覧'!E5</f>
        <v>2-1</v>
      </c>
      <c r="F22" s="116" t="str">
        <f>'主食一覧'!F5</f>
        <v>1j</v>
      </c>
      <c r="G22" s="116" t="str">
        <f>'主食一覧'!G5</f>
        <v/>
      </c>
      <c r="H22" s="116" t="str">
        <f>'主食一覧'!H5</f>
        <v/>
      </c>
    </row>
    <row r="23" ht="7.5" customHeight="1"/>
    <row r="24" ht="22.5" customHeight="1">
      <c r="A24" s="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0"/>
      <c r="F24" s="1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0"/>
    </row>
    <row r="25" ht="30.0" customHeight="1">
      <c r="A25" s="1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2" t="str">
        <f>IFERROR(__xludf.DUMMYFUNCTION("IMPORTRANGE(""https://docs.google.com/spreadsheets/d/1vsTcEcugRZXGU84Ng3dXvNCAOD3CAaUTEbnnM7tyUJg/edit?usp=sharing"",""水分とろみの基準・水分ゼリー!E2"")"),"")</f>
        <v/>
      </c>
      <c r="F25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30" t="str">
        <f>'水分とろみの基準・水分ゼリー'!G2</f>
        <v/>
      </c>
      <c r="H25" s="30" t="str">
        <f>'水分とろみの基準・水分ゼリー'!H2</f>
        <v/>
      </c>
    </row>
    <row r="26" ht="22.5" customHeight="1">
      <c r="A26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/>
      </c>
      <c r="C26" s="33" t="str">
        <f>'水分とろみの基準・水分ゼリー'!C3</f>
        <v/>
      </c>
      <c r="D26" s="33" t="str">
        <f>'水分とろみの基準・水分ゼリー'!D3</f>
        <v/>
      </c>
      <c r="E26" s="33" t="str">
        <f>'水分とろみの基準・水分ゼリー'!E3</f>
        <v/>
      </c>
      <c r="F26" s="31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/>
      </c>
      <c r="H26" s="33" t="str">
        <f>'水分とろみの基準・水分ゼリー'!H3</f>
        <v/>
      </c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9" t="str">
        <f>'水分とろみの基準・水分ゼリー'!B4</f>
        <v/>
      </c>
      <c r="C27" s="39" t="str">
        <f>'水分とろみの基準・水分ゼリー'!C4</f>
        <v/>
      </c>
      <c r="D27" s="39" t="str">
        <f>'水分とろみの基準・水分ゼリー'!D4</f>
        <v/>
      </c>
      <c r="E27" s="39" t="str">
        <f>'水分とろみの基準・水分ゼリー'!E4</f>
        <v/>
      </c>
      <c r="F27" s="31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9" t="str">
        <f>'水分とろみの基準・水分ゼリー'!G4</f>
        <v/>
      </c>
      <c r="H27" s="39" t="str">
        <f>'水分とろみの基準・水分ゼリー'!H4</f>
        <v/>
      </c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4" t="str">
        <f>'水分とろみの基準・水分ゼリー'!B5</f>
        <v/>
      </c>
      <c r="C28" s="44" t="str">
        <f>'水分とろみの基準・水分ゼリー'!C5</f>
        <v/>
      </c>
      <c r="D28" s="44" t="str">
        <f>'水分とろみの基準・水分ゼリー'!D5</f>
        <v/>
      </c>
      <c r="E28" s="44" t="str">
        <f>'水分とろみの基準・水分ゼリー'!E5</f>
        <v/>
      </c>
      <c r="F28" s="40" t="s">
        <v>20</v>
      </c>
      <c r="G28" s="44" t="str">
        <f>'水分とろみの基準・水分ゼリー'!G5</f>
        <v/>
      </c>
      <c r="H28" s="44" t="str">
        <f>'水分とろみの基準・水分ゼリー'!H5</f>
        <v/>
      </c>
    </row>
    <row r="29" ht="7.5" customHeight="1"/>
    <row r="30" ht="22.5" customHeight="1">
      <c r="A30" s="12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6"/>
      <c r="F30" s="12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8"/>
    </row>
    <row r="31" ht="22.5" customHeight="1">
      <c r="A31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5" t="str">
        <f>'濃厚流動食・補助食品'!B2</f>
        <v/>
      </c>
      <c r="C31" s="65" t="str">
        <f>'濃厚流動食・補助食品'!C2</f>
        <v/>
      </c>
      <c r="D31" s="65" t="str">
        <f>'濃厚流動食・補助食品'!D2</f>
        <v/>
      </c>
      <c r="E31" s="55" t="str">
        <f>'濃厚流動食・補助食品'!E2</f>
        <v/>
      </c>
      <c r="F31" s="129" t="str">
        <f>'濃厚流動食・補助食品'!F2</f>
        <v/>
      </c>
      <c r="G31" s="130" t="str">
        <f>'濃厚流動食・補助食品'!G2</f>
        <v/>
      </c>
      <c r="H31" s="131"/>
    </row>
    <row r="32" ht="22.5" customHeight="1">
      <c r="A32" s="59"/>
      <c r="B32" s="65" t="str">
        <f>'濃厚流動食・補助食品'!B3</f>
        <v/>
      </c>
      <c r="C32" s="65" t="str">
        <f>'濃厚流動食・補助食品'!C3</f>
        <v/>
      </c>
      <c r="D32" s="65" t="str">
        <f>'濃厚流動食・補助食品'!D3</f>
        <v/>
      </c>
      <c r="E32" s="65" t="str">
        <f>'濃厚流動食・補助食品'!E3</f>
        <v/>
      </c>
      <c r="F32" s="132" t="str">
        <f>'濃厚流動食・補助食品'!F3</f>
        <v/>
      </c>
      <c r="G32" s="133"/>
      <c r="H32" s="62"/>
    </row>
    <row r="33" ht="22.5" customHeight="1">
      <c r="A33" s="63"/>
      <c r="B33" s="65" t="str">
        <f>'濃厚流動食・補助食品'!B4</f>
        <v/>
      </c>
      <c r="C33" s="65" t="str">
        <f>'濃厚流動食・補助食品'!C4</f>
        <v/>
      </c>
      <c r="D33" s="65" t="str">
        <f>'濃厚流動食・補助食品'!D4</f>
        <v/>
      </c>
      <c r="E33" s="65" t="str">
        <f>'濃厚流動食・補助食品'!E4</f>
        <v/>
      </c>
      <c r="F33" s="67"/>
      <c r="G33" s="134"/>
      <c r="H33" s="68"/>
    </row>
    <row r="34" ht="7.5" customHeight="1"/>
    <row r="35" ht="22.5" customHeight="1">
      <c r="A35" s="135" t="str">
        <f>IFERROR(__xludf.DUMMYFUNCTION("IMPORTRANGE(""https://docs.google.com/spreadsheets/d/1vsTcEcugRZXGU84Ng3dXvNCAOD3CAaUTEbnnM7tyUJg/edit?usp=sharing"",""施設概要!A1"")"),"施設概要")</f>
        <v>施設概要</v>
      </c>
      <c r="B35" s="136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137" t="str">
        <f>'施設概要'!B2</f>
        <v>〒952-0202新潟県佐渡市栗野江1826</v>
      </c>
      <c r="C36" s="138"/>
      <c r="D36" s="139"/>
      <c r="E36" s="140" t="str">
        <f>'施設概要'!C2</f>
        <v/>
      </c>
      <c r="F36" s="141"/>
      <c r="G36" s="141"/>
      <c r="H36" s="142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137" t="str">
        <f>'施設概要'!B3</f>
        <v/>
      </c>
      <c r="C37" s="138"/>
      <c r="D37" s="139"/>
      <c r="E37" s="143"/>
      <c r="H37" s="144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137" t="str">
        <f>'施設概要'!B4</f>
        <v>0259-66-2018</v>
      </c>
      <c r="C38" s="138"/>
      <c r="D38" s="139"/>
      <c r="E38" s="143"/>
      <c r="H38" s="144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137" t="str">
        <f>'施設概要'!B5</f>
        <v/>
      </c>
      <c r="C39" s="138"/>
      <c r="D39" s="139"/>
      <c r="E39" s="143"/>
      <c r="H39" s="144"/>
    </row>
    <row r="40" ht="22.5" customHeight="1">
      <c r="A40" s="102" t="str">
        <f>IFERROR(__xludf.DUMMYFUNCTION("IMPORTRANGE(""https://docs.google.com/spreadsheets/d/1vsTcEcugRZXGU84Ng3dXvNCAOD3CAaUTEbnnM7tyUJg/edit?usp=sharing"",""施設概要!A6"")"),"更新日")</f>
        <v>更新日</v>
      </c>
      <c r="B40" s="145">
        <f>'施設概要'!B6</f>
        <v>45793.51138</v>
      </c>
      <c r="C40" s="138"/>
      <c r="D40" s="139"/>
      <c r="E40" s="146"/>
      <c r="F40" s="147"/>
      <c r="G40" s="147"/>
      <c r="H40" s="148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9" t="s">
        <v>31</v>
      </c>
      <c r="B1" s="80"/>
      <c r="C1" s="80"/>
      <c r="D1" s="80"/>
    </row>
    <row r="2">
      <c r="A2" s="81" t="s">
        <v>32</v>
      </c>
      <c r="B2" s="82"/>
      <c r="C2" s="83" t="s">
        <v>33</v>
      </c>
      <c r="D2" s="84" t="s">
        <v>34</v>
      </c>
    </row>
    <row r="3">
      <c r="A3" s="85" t="s">
        <v>35</v>
      </c>
      <c r="B3" s="86"/>
      <c r="C3" s="87" t="b">
        <v>0</v>
      </c>
      <c r="D3" s="88"/>
    </row>
    <row r="4">
      <c r="A4" s="77"/>
      <c r="B4" s="77"/>
      <c r="C4" s="77"/>
      <c r="D4" s="77"/>
    </row>
    <row r="5">
      <c r="A5" s="90" t="s">
        <v>29</v>
      </c>
      <c r="B5" s="90" t="s">
        <v>36</v>
      </c>
      <c r="C5" s="77"/>
      <c r="D5" s="77"/>
    </row>
    <row r="6">
      <c r="A6" s="9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77" t="s">
        <v>28</v>
      </c>
      <c r="B1" s="77"/>
    </row>
    <row r="2">
      <c r="A2" s="77" t="s">
        <v>29</v>
      </c>
      <c r="B2" s="77" t="s">
        <v>30</v>
      </c>
    </row>
    <row r="3">
      <c r="A3" s="78"/>
    </row>
    <row r="4">
      <c r="A4" s="78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89" t="str">
        <f>IFERROR(__xludf.DUMMYFUNCTION("IMPORTRANGE(""https://docs.google.com/spreadsheets/d/1vsTcEcugRZXGU84Ng3dXvNCAOD3CAaUTEbnnM7tyUJg/edit?usp=sharing"",""施設概要!A1"")"),"施設概要")</f>
        <v>施設概要</v>
      </c>
      <c r="B1" s="91"/>
      <c r="C1" s="91"/>
    </row>
    <row r="2" ht="22.5" customHeight="1">
      <c r="A2" s="93" t="str">
        <f>IFERROR(__xludf.DUMMYFUNCTION("IMPORTRANGE(""https://docs.google.com/spreadsheets/d/1vsTcEcugRZXGU84Ng3dXvNCAOD3CAaUTEbnnM7tyUJg/edit?usp=sharing"",""施設概要!A2"")"),"所在地")</f>
        <v>所在地</v>
      </c>
      <c r="B2" s="94" t="s">
        <v>0</v>
      </c>
      <c r="C2" s="96"/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97"/>
      <c r="C3" s="98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99" t="s">
        <v>1</v>
      </c>
      <c r="C4" s="98"/>
    </row>
    <row r="5" ht="22.5" customHeight="1">
      <c r="A5" s="100" t="str">
        <f>IFERROR(__xludf.DUMMYFUNCTION("IMPORTRANGE(""https://docs.google.com/spreadsheets/d/1vsTcEcugRZXGU84Ng3dXvNCAOD3CAaUTEbnnM7tyUJg/edit?usp=sharing"",""施設概要!A5"")"),"FAX")</f>
        <v>FAX</v>
      </c>
      <c r="B5" s="101"/>
      <c r="C5" s="98"/>
    </row>
    <row r="6" ht="22.5" customHeight="1">
      <c r="A6" s="102" t="str">
        <f>IFERROR(__xludf.DUMMYFUNCTION("IMPORTRANGE(""https://docs.google.com/spreadsheets/d/1vsTcEcugRZXGU84Ng3dXvNCAOD3CAaUTEbnnM7tyUJg/edit?usp=sharing"",""施設概要!A6"")"),"更新日")</f>
        <v>更新日</v>
      </c>
      <c r="B6" s="103">
        <v>45793.51119344907</v>
      </c>
      <c r="C6" s="104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1"/>
      <c r="C1" s="91"/>
      <c r="D1" s="91"/>
      <c r="E1" s="91"/>
      <c r="F1" s="91"/>
      <c r="G1" s="91"/>
      <c r="H1" s="91"/>
    </row>
    <row r="2" ht="22.5" customHeight="1">
      <c r="A2" s="1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5" t="s">
        <v>7</v>
      </c>
      <c r="C2" s="15" t="s">
        <v>8</v>
      </c>
      <c r="D2" s="15" t="s">
        <v>9</v>
      </c>
      <c r="E2" s="15" t="s">
        <v>10</v>
      </c>
      <c r="F2" s="15" t="s">
        <v>11</v>
      </c>
      <c r="G2" s="15" t="s">
        <v>6</v>
      </c>
      <c r="H2" s="15"/>
    </row>
    <row r="3" ht="18.75" customHeight="1">
      <c r="A3" s="1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1"/>
      <c r="C3" s="21"/>
      <c r="D3" s="21"/>
      <c r="E3" s="21"/>
      <c r="F3" s="21"/>
      <c r="G3" s="21"/>
      <c r="H3" s="21"/>
    </row>
    <row r="4" ht="67.5" customHeight="1">
      <c r="A4" s="23" t="str">
        <f>IFERROR(__xludf.DUMMYFUNCTION("IMPORTRANGE(""https://docs.google.com/spreadsheets/d/1vsTcEcugRZXGU84Ng3dXvNCAOD3CAaUTEbnnM7tyUJg/edit?usp=sharing"",""おかず形態一覧表!A4"")"),"画像")</f>
        <v>画像</v>
      </c>
      <c r="B4" s="25"/>
      <c r="C4" s="25"/>
      <c r="D4" s="25"/>
      <c r="E4" s="25"/>
      <c r="F4" s="25"/>
      <c r="G4" s="25"/>
      <c r="H4" s="25"/>
    </row>
    <row r="5" ht="18.75" customHeight="1">
      <c r="A5" s="1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1"/>
      <c r="C5" s="21"/>
      <c r="D5" s="21"/>
      <c r="E5" s="21"/>
      <c r="F5" s="21"/>
      <c r="G5" s="21"/>
      <c r="H5" s="21"/>
    </row>
    <row r="6" ht="67.5" customHeight="1">
      <c r="A6" s="23" t="str">
        <f>IFERROR(__xludf.DUMMYFUNCTION("IMPORTRANGE(""https://docs.google.com/spreadsheets/d/1vsTcEcugRZXGU84Ng3dXvNCAOD3CAaUTEbnnM7tyUJg/edit?usp=sharing"",""おかず形態一覧表!A6"")"),"画像")</f>
        <v>画像</v>
      </c>
      <c r="B6" s="34"/>
      <c r="C6" s="25"/>
      <c r="D6" s="25"/>
      <c r="E6" s="25"/>
      <c r="F6" s="25"/>
      <c r="G6" s="25"/>
      <c r="H6" s="25"/>
    </row>
    <row r="7" ht="18.75" customHeight="1">
      <c r="A7" s="1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1"/>
      <c r="C7" s="21"/>
      <c r="D7" s="21"/>
      <c r="E7" s="21"/>
      <c r="F7" s="21"/>
      <c r="G7" s="21"/>
      <c r="H7" s="21"/>
    </row>
    <row r="8" ht="67.5" customHeight="1">
      <c r="A8" s="41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5"/>
      <c r="D8" s="45"/>
      <c r="E8" s="45"/>
      <c r="F8" s="45"/>
      <c r="G8" s="45"/>
      <c r="H8" s="45"/>
    </row>
    <row r="9" ht="112.5" customHeight="1">
      <c r="A9" s="41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21</v>
      </c>
      <c r="C9" s="46" t="s">
        <v>22</v>
      </c>
      <c r="D9" s="46" t="s">
        <v>23</v>
      </c>
      <c r="E9" s="46" t="s">
        <v>24</v>
      </c>
      <c r="F9" s="46" t="s">
        <v>25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/>
      <c r="C10" s="48"/>
      <c r="D10" s="48"/>
      <c r="E10" s="48"/>
      <c r="F10" s="48"/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/>
      <c r="F11" s="48"/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7">
        <v>4.0</v>
      </c>
      <c r="C12" s="117">
        <v>4.0</v>
      </c>
      <c r="D12" s="117">
        <v>4.0</v>
      </c>
      <c r="E12" s="117">
        <v>4.0</v>
      </c>
      <c r="F12" s="118">
        <v>45689.0</v>
      </c>
      <c r="G12" s="117" t="s">
        <v>19</v>
      </c>
      <c r="H12" s="118"/>
    </row>
    <row r="13" ht="22.5" customHeight="1">
      <c r="A13" s="5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60"/>
      <c r="C13" s="60"/>
      <c r="D13" s="60"/>
      <c r="E13" s="60"/>
      <c r="F13" s="60"/>
      <c r="G13" s="60"/>
      <c r="H13" s="60"/>
    </row>
    <row r="14" ht="22.5" customHeight="1">
      <c r="A14" s="119" t="s">
        <v>37</v>
      </c>
      <c r="B14" s="121"/>
      <c r="C14" s="121"/>
      <c r="D14" s="121"/>
      <c r="E14" s="121"/>
      <c r="F14" s="121"/>
      <c r="G14" s="121"/>
      <c r="H14" s="12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1" t="str">
        <f>IFERROR(__xludf.DUMMYFUNCTION("IMPORTRANGE(""https://docs.google.com/spreadsheets/d/1vsTcEcugRZXGU84Ng3dXvNCAOD3CAaUTEbnnM7tyUJg/edit?usp=sharing"",""主食一覧!A1"")"),"2. 主食一覧")</f>
        <v>2. 主食一覧</v>
      </c>
      <c r="B1" s="91"/>
      <c r="C1" s="91"/>
      <c r="D1" s="91"/>
      <c r="E1" s="91"/>
      <c r="F1" s="91"/>
      <c r="G1" s="91"/>
      <c r="H1" s="91"/>
    </row>
    <row r="2" ht="22.5" customHeight="1">
      <c r="A2" s="10" t="str">
        <f>IFERROR(__xludf.DUMMYFUNCTION("IMPORTRANGE(""https://docs.google.com/spreadsheets/d/1vsTcEcugRZXGU84Ng3dXvNCAOD3CAaUTEbnnM7tyUJg/edit?usp=sharing"",""主食一覧!A2"")"),"主食名称")</f>
        <v>主食名称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/>
      <c r="H2" s="14"/>
    </row>
    <row r="3" ht="67.5" customHeight="1">
      <c r="A3" s="10" t="str">
        <f>IFERROR(__xludf.DUMMYFUNCTION("IMPORTRANGE(""https://docs.google.com/spreadsheets/d/1vsTcEcugRZXGU84Ng3dXvNCAOD3CAaUTEbnnM7tyUJg/edit?usp=sharing"",""主食一覧!A3"")"),"画像")</f>
        <v>画像</v>
      </c>
      <c r="B3" s="20"/>
      <c r="C3" s="20"/>
      <c r="D3" s="20"/>
      <c r="E3" s="20"/>
      <c r="F3" s="20"/>
      <c r="G3" s="20"/>
      <c r="H3" s="20"/>
    </row>
    <row r="4" ht="45.0" customHeight="1">
      <c r="A4" s="10" t="str">
        <f>IFERROR(__xludf.DUMMYFUNCTION("IMPORTRANGE(""https://docs.google.com/spreadsheets/d/1vsTcEcugRZXGU84Ng3dXvNCAOD3CAaUTEbnnM7tyUJg/edit?usp=sharing"",""主食一覧!A4"")"),"内容")</f>
        <v>内容</v>
      </c>
      <c r="B4" s="24" t="s">
        <v>12</v>
      </c>
      <c r="C4" s="24" t="s">
        <v>13</v>
      </c>
      <c r="D4" s="24" t="s">
        <v>14</v>
      </c>
      <c r="E4" s="24" t="s">
        <v>15</v>
      </c>
      <c r="F4" s="24" t="s">
        <v>16</v>
      </c>
      <c r="G4" s="24"/>
      <c r="H4" s="26"/>
    </row>
    <row r="5" ht="22.5" customHeight="1">
      <c r="A5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2" t="s">
        <v>17</v>
      </c>
      <c r="C5" s="112" t="s">
        <v>17</v>
      </c>
      <c r="D5" s="112" t="s">
        <v>17</v>
      </c>
      <c r="E5" s="112" t="s">
        <v>18</v>
      </c>
      <c r="F5" s="112" t="s">
        <v>19</v>
      </c>
      <c r="G5" s="112"/>
      <c r="H5" s="11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3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1"/>
      <c r="C1" s="91"/>
      <c r="D1" s="91"/>
      <c r="E1" s="91"/>
      <c r="F1" s="11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1"/>
      <c r="H1" s="91"/>
    </row>
    <row r="2" ht="30.0" customHeight="1">
      <c r="A2" s="1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2" t="str">
        <f>IFERROR(__xludf.DUMMYFUNCTION("IMPORTRANGE(""https://docs.google.com/spreadsheets/d/1vsTcEcugRZXGU84Ng3dXvNCAOD3CAaUTEbnnM7tyUJg/edit?usp=sharing"",""水分とろみの基準・水分ゼリー!E2"")"),"")</f>
        <v/>
      </c>
      <c r="F2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9"/>
      <c r="H2" s="30"/>
    </row>
    <row r="3" ht="22.5" customHeight="1">
      <c r="A3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/>
      <c r="C3" s="33"/>
      <c r="D3" s="33"/>
      <c r="E3" s="33"/>
      <c r="F3" s="31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/>
      <c r="H3" s="33"/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 t="s">
        <v>38</v>
      </c>
      <c r="C4" s="38" t="s">
        <v>38</v>
      </c>
      <c r="D4" s="38" t="s">
        <v>38</v>
      </c>
      <c r="E4" s="38" t="s">
        <v>38</v>
      </c>
      <c r="F4" s="31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8"/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38</v>
      </c>
      <c r="C5" s="42" t="s">
        <v>38</v>
      </c>
      <c r="D5" s="42" t="s">
        <v>38</v>
      </c>
      <c r="E5" s="42" t="s">
        <v>38</v>
      </c>
      <c r="F5" s="40" t="s">
        <v>20</v>
      </c>
      <c r="G5" s="42"/>
      <c r="H5" s="44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1"/>
      <c r="C1" s="91"/>
      <c r="D1" s="91"/>
      <c r="E1" s="91"/>
      <c r="F1" s="12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1"/>
    </row>
    <row r="2" ht="22.5" customHeight="1">
      <c r="A2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4"/>
      <c r="C2" s="54"/>
      <c r="D2" s="54"/>
      <c r="E2" s="55"/>
      <c r="F2" s="56"/>
      <c r="G2" s="124"/>
    </row>
    <row r="3" ht="22.5" customHeight="1">
      <c r="A3" s="59"/>
      <c r="B3" s="54"/>
      <c r="C3" s="54"/>
      <c r="D3" s="54"/>
      <c r="E3" s="55"/>
      <c r="F3" s="61"/>
      <c r="G3" s="62"/>
    </row>
    <row r="4" ht="22.5" customHeight="1">
      <c r="A4" s="63"/>
      <c r="B4" s="54"/>
      <c r="C4" s="54"/>
      <c r="D4" s="65"/>
      <c r="E4" s="55"/>
      <c r="F4" s="67"/>
      <c r="G4" s="68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9" t="s">
        <v>26</v>
      </c>
      <c r="B1" s="70"/>
      <c r="C1" s="70" t="s">
        <v>27</v>
      </c>
      <c r="D1" s="70"/>
      <c r="E1" s="70"/>
      <c r="F1" s="71"/>
      <c r="G1" s="71"/>
      <c r="H1" s="71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1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6</v>
      </c>
      <c r="H4" s="149"/>
    </row>
    <row r="5" ht="22.5" customHeight="1">
      <c r="A5" s="1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50"/>
      <c r="C5" s="150"/>
      <c r="D5" s="150"/>
      <c r="E5" s="150"/>
      <c r="F5" s="150"/>
      <c r="G5" s="150"/>
      <c r="H5" s="150"/>
    </row>
    <row r="6" ht="67.5" customHeight="1">
      <c r="A6" s="23" t="str">
        <f>IFERROR(__xludf.DUMMYFUNCTION("IMPORTRANGE(""https://docs.google.com/spreadsheets/d/1vsTcEcugRZXGU84Ng3dXvNCAOD3CAaUTEbnnM7tyUJg/edit?usp=sharing"",""おかず形態一覧表!A4"")"),"画像")</f>
        <v>画像</v>
      </c>
      <c r="B6" s="34" t="str">
        <f>'おかず形態一覧表'!B4</f>
        <v/>
      </c>
      <c r="C6" s="34" t="str">
        <f>'おかず形態一覧表'!C4</f>
        <v/>
      </c>
      <c r="D6" s="34" t="str">
        <f>'おかず形態一覧表'!D4</f>
        <v/>
      </c>
      <c r="E6" s="34" t="str">
        <f>'おかず形態一覧表'!E4</f>
        <v/>
      </c>
      <c r="F6" s="34" t="str">
        <f>'おかず形態一覧表'!F4</f>
        <v/>
      </c>
      <c r="G6" s="34" t="str">
        <f>'おかず形態一覧表'!G4</f>
        <v/>
      </c>
      <c r="H6" s="34" t="str">
        <f>'おかず形態一覧表'!H4</f>
        <v/>
      </c>
    </row>
    <row r="7" ht="22.5" customHeight="1">
      <c r="A7" s="1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50"/>
      <c r="C7" s="150"/>
      <c r="D7" s="150"/>
      <c r="E7" s="150"/>
      <c r="F7" s="150"/>
      <c r="G7" s="150"/>
      <c r="H7" s="150"/>
    </row>
    <row r="8" ht="67.5" customHeight="1">
      <c r="A8" s="23" t="str">
        <f>IFERROR(__xludf.DUMMYFUNCTION("IMPORTRANGE(""https://docs.google.com/spreadsheets/d/1vsTcEcugRZXGU84Ng3dXvNCAOD3CAaUTEbnnM7tyUJg/edit?usp=sharing"",""おかず形態一覧表!A6"")"),"画像")</f>
        <v>画像</v>
      </c>
      <c r="B8" s="34" t="str">
        <f>'おかず形態一覧表'!B6</f>
        <v/>
      </c>
      <c r="C8" s="34" t="str">
        <f>'おかず形態一覧表'!C6</f>
        <v/>
      </c>
      <c r="D8" s="34" t="str">
        <f>'おかず形態一覧表'!D6</f>
        <v/>
      </c>
      <c r="E8" s="34" t="str">
        <f>'おかず形態一覧表'!E6</f>
        <v/>
      </c>
      <c r="F8" s="34" t="str">
        <f>'おかず形態一覧表'!F6</f>
        <v/>
      </c>
      <c r="G8" s="34" t="str">
        <f>'おかず形態一覧表'!G6</f>
        <v/>
      </c>
      <c r="H8" s="34" t="str">
        <f>'おかず形態一覧表'!H6</f>
        <v/>
      </c>
    </row>
    <row r="9" ht="22.5" customHeight="1">
      <c r="A9" s="1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50"/>
      <c r="C9" s="150"/>
      <c r="D9" s="150"/>
      <c r="E9" s="150"/>
      <c r="F9" s="150"/>
      <c r="G9" s="150"/>
      <c r="H9" s="150"/>
    </row>
    <row r="10" ht="67.5" customHeight="1">
      <c r="A10" s="41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1" t="str">
        <f>IFERROR(__xludf.DUMMYFUNCTION("IMPORTRANGE(""https://docs.google.com/spreadsheets/d/1vsTcEcugRZXGU84Ng3dXvNCAOD3CAaUTEbnnM7tyUJg/edit?usp=sharing"",""おかず形態一覧表!A9"")"),"内容")</f>
        <v>内容</v>
      </c>
      <c r="B11" s="151" t="s">
        <v>21</v>
      </c>
      <c r="C11" s="151" t="s">
        <v>22</v>
      </c>
      <c r="D11" s="151" t="s">
        <v>23</v>
      </c>
      <c r="E11" s="151" t="s">
        <v>24</v>
      </c>
      <c r="F11" s="151" t="s">
        <v>25</v>
      </c>
      <c r="G11" s="151"/>
      <c r="H11" s="151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/>
      <c r="C12" s="48"/>
      <c r="D12" s="48"/>
      <c r="E12" s="48"/>
      <c r="F12" s="48"/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/>
      <c r="E13" s="48"/>
      <c r="F13" s="48"/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2" t="s">
        <v>17</v>
      </c>
      <c r="C14" s="152" t="s">
        <v>17</v>
      </c>
      <c r="D14" s="152" t="s">
        <v>17</v>
      </c>
      <c r="E14" s="152" t="s">
        <v>17</v>
      </c>
      <c r="F14" s="152" t="s">
        <v>18</v>
      </c>
      <c r="G14" s="152" t="s">
        <v>19</v>
      </c>
      <c r="H14" s="152"/>
    </row>
    <row r="15" ht="22.5" customHeight="1">
      <c r="A15" s="5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3"/>
      <c r="C15" s="153"/>
      <c r="D15" s="153"/>
      <c r="E15" s="153"/>
      <c r="F15" s="153"/>
      <c r="G15" s="153"/>
      <c r="H15" s="153"/>
    </row>
    <row r="16" ht="22.5" customHeight="1">
      <c r="A16" s="64"/>
      <c r="B16" s="121"/>
      <c r="C16" s="121"/>
      <c r="D16" s="121"/>
      <c r="E16" s="121"/>
      <c r="F16" s="121"/>
      <c r="G16" s="121"/>
      <c r="H16" s="121"/>
    </row>
    <row r="17" ht="7.5" customHeight="1"/>
    <row r="18" ht="22.5" customHeight="1">
      <c r="A18" s="109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0"/>
    </row>
    <row r="19" ht="22.5" customHeight="1">
      <c r="A19" s="10" t="str">
        <f>IFERROR(__xludf.DUMMYFUNCTION("IMPORTRANGE(""https://docs.google.com/spreadsheets/d/1vsTcEcugRZXGU84Ng3dXvNCAOD3CAaUTEbnnM7tyUJg/edit?usp=sharing"",""主食一覧!A2"")"),"主食名称")</f>
        <v>主食名称</v>
      </c>
      <c r="B19" s="12" t="s">
        <v>2</v>
      </c>
      <c r="C19" s="12" t="s">
        <v>3</v>
      </c>
      <c r="D19" s="12" t="s">
        <v>4</v>
      </c>
      <c r="E19" s="12" t="s">
        <v>5</v>
      </c>
      <c r="F19" s="12" t="s">
        <v>6</v>
      </c>
      <c r="G19" s="12"/>
      <c r="H19" s="14"/>
    </row>
    <row r="20" ht="67.5" customHeight="1">
      <c r="A20" s="10" t="str">
        <f>IFERROR(__xludf.DUMMYFUNCTION("IMPORTRANGE(""https://docs.google.com/spreadsheets/d/1vsTcEcugRZXGU84Ng3dXvNCAOD3CAaUTEbnnM7tyUJg/edit?usp=sharing"",""主食一覧!A3"")"),"画像")</f>
        <v>画像</v>
      </c>
      <c r="B20" s="20" t="str">
        <f>'主食一覧'!B3</f>
        <v/>
      </c>
      <c r="C20" s="20" t="str">
        <f>'主食一覧'!C3</f>
        <v/>
      </c>
      <c r="D20" s="20" t="str">
        <f>'主食一覧'!D3</f>
        <v/>
      </c>
      <c r="E20" s="20" t="str">
        <f>'主食一覧'!E3</f>
        <v/>
      </c>
      <c r="F20" s="20" t="str">
        <f>'主食一覧'!F3</f>
        <v/>
      </c>
      <c r="G20" s="20" t="str">
        <f>'主食一覧'!G3</f>
        <v/>
      </c>
      <c r="H20" s="20" t="str">
        <f>'主食一覧'!H3</f>
        <v/>
      </c>
    </row>
    <row r="21" ht="45.0" customHeight="1">
      <c r="A21" s="10" t="str">
        <f>IFERROR(__xludf.DUMMYFUNCTION("IMPORTRANGE(""https://docs.google.com/spreadsheets/d/1vsTcEcugRZXGU84Ng3dXvNCAOD3CAaUTEbnnM7tyUJg/edit?usp=sharing"",""主食一覧!A4"")"),"内容")</f>
        <v>内容</v>
      </c>
      <c r="B21" s="154" t="s">
        <v>12</v>
      </c>
      <c r="C21" s="154" t="s">
        <v>13</v>
      </c>
      <c r="D21" s="154" t="s">
        <v>14</v>
      </c>
      <c r="E21" s="154" t="s">
        <v>15</v>
      </c>
      <c r="F21" s="154" t="s">
        <v>16</v>
      </c>
      <c r="G21" s="154"/>
      <c r="H21" s="114"/>
    </row>
    <row r="22" ht="22.5" customHeight="1">
      <c r="A22" s="10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2" t="s">
        <v>17</v>
      </c>
      <c r="C22" s="112" t="s">
        <v>17</v>
      </c>
      <c r="D22" s="112" t="s">
        <v>17</v>
      </c>
      <c r="E22" s="112" t="s">
        <v>18</v>
      </c>
      <c r="F22" s="112" t="s">
        <v>19</v>
      </c>
      <c r="G22" s="112"/>
      <c r="H22" s="112"/>
    </row>
    <row r="23" ht="7.5" customHeight="1"/>
    <row r="24" ht="22.5" customHeight="1">
      <c r="A24" s="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0"/>
      <c r="F24" s="1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0"/>
    </row>
    <row r="25" ht="30.0" customHeight="1">
      <c r="A25" s="1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2" t="str">
        <f>IFERROR(__xludf.DUMMYFUNCTION("IMPORTRANGE(""https://docs.google.com/spreadsheets/d/1vsTcEcugRZXGU84Ng3dXvNCAOD3CAaUTEbnnM7tyUJg/edit?usp=sharing"",""水分とろみの基準・水分ゼリー!E2"")"),"")</f>
        <v/>
      </c>
      <c r="F25" s="27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9"/>
      <c r="H25" s="30"/>
    </row>
    <row r="26" ht="22.5" customHeight="1">
      <c r="A26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2"/>
      <c r="C26" s="33"/>
      <c r="D26" s="33"/>
      <c r="E26" s="33"/>
      <c r="F26" s="35" t="s">
        <v>39</v>
      </c>
      <c r="G26" s="32"/>
      <c r="H26" s="33"/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8"/>
      <c r="C27" s="39"/>
      <c r="D27" s="38"/>
      <c r="E27" s="39"/>
      <c r="F27" s="35" t="s">
        <v>40</v>
      </c>
      <c r="G27" s="38"/>
      <c r="H27" s="39"/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5"/>
      <c r="C28" s="156"/>
      <c r="D28" s="155"/>
      <c r="E28" s="156"/>
      <c r="F28" s="40" t="s">
        <v>20</v>
      </c>
      <c r="G28" s="157"/>
      <c r="H28" s="158"/>
    </row>
    <row r="29" ht="7.5" customHeight="1"/>
    <row r="30" ht="22.5" customHeight="1">
      <c r="A30" s="12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6"/>
      <c r="F30" s="12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8"/>
    </row>
    <row r="31" ht="22.5" customHeight="1">
      <c r="A31" s="53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4"/>
      <c r="C31" s="54"/>
      <c r="D31" s="54"/>
      <c r="E31" s="55"/>
      <c r="F31" s="159"/>
      <c r="G31" s="160"/>
      <c r="H31" s="131"/>
    </row>
    <row r="32" ht="22.5" customHeight="1">
      <c r="A32" s="59"/>
      <c r="B32" s="54"/>
      <c r="C32" s="54"/>
      <c r="D32" s="54"/>
      <c r="E32" s="65"/>
      <c r="F32" s="61"/>
      <c r="G32" s="133"/>
      <c r="H32" s="62"/>
    </row>
    <row r="33" ht="22.5" customHeight="1">
      <c r="A33" s="63"/>
      <c r="B33" s="54"/>
      <c r="C33" s="54"/>
      <c r="D33" s="65"/>
      <c r="E33" s="65"/>
      <c r="F33" s="67"/>
      <c r="G33" s="134"/>
      <c r="H33" s="68"/>
    </row>
    <row r="34" ht="7.5" customHeight="1"/>
    <row r="35" ht="22.5" customHeight="1">
      <c r="A35" s="135" t="str">
        <f>IFERROR(__xludf.DUMMYFUNCTION("IMPORTRANGE(""https://docs.google.com/spreadsheets/d/1vsTcEcugRZXGU84Ng3dXvNCAOD3CAaUTEbnnM7tyUJg/edit?usp=sharing"",""施設概要!A1"")"),"施設概要")</f>
        <v>施設概要</v>
      </c>
      <c r="B35" s="136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99" t="s">
        <v>0</v>
      </c>
      <c r="C36" s="138"/>
      <c r="D36" s="139"/>
      <c r="E36" s="161"/>
      <c r="F36" s="141"/>
      <c r="G36" s="141"/>
      <c r="H36" s="142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99"/>
      <c r="C37" s="138"/>
      <c r="D37" s="139"/>
      <c r="E37" s="143"/>
      <c r="H37" s="144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99" t="s">
        <v>1</v>
      </c>
      <c r="C38" s="138"/>
      <c r="D38" s="139"/>
      <c r="E38" s="143"/>
      <c r="H38" s="144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99"/>
      <c r="C39" s="138"/>
      <c r="D39" s="139"/>
      <c r="E39" s="143"/>
      <c r="H39" s="144"/>
    </row>
    <row r="40" ht="22.5" customHeight="1">
      <c r="A40" s="102" t="str">
        <f>IFERROR(__xludf.DUMMYFUNCTION("IMPORTRANGE(""https://docs.google.com/spreadsheets/d/1vsTcEcugRZXGU84Ng3dXvNCAOD3CAaUTEbnnM7tyUJg/edit?usp=sharing"",""施設概要!A6"")"),"更新日")</f>
        <v>更新日</v>
      </c>
      <c r="B40" s="162">
        <v>45793.51119344907</v>
      </c>
      <c r="C40" s="138"/>
      <c r="D40" s="139"/>
      <c r="E40" s="146"/>
      <c r="F40" s="147"/>
      <c r="G40" s="147"/>
      <c r="H40" s="148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