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<sst xmlns="http://schemas.openxmlformats.org/spreadsheetml/2006/main" count="221" uniqueCount="70">
  <si>
    <t>〒950-0951　新潟市中央区鳥屋野451-6</t>
  </si>
  <si>
    <t>とやの中央病院に併設。多職種が連携して入所者の栄養状態や摂食状態の確認、疾病に応じた個別の食事を提供し、良好な栄養状態に努めています。行事食やお茶会・誕生会などで食べる楽しみを持てるようにしています。</t>
  </si>
  <si>
    <t>栄養課</t>
  </si>
  <si>
    <t>025-283-0377(代）</t>
  </si>
  <si>
    <t>025-284-5516</t>
  </si>
  <si>
    <t>常食</t>
  </si>
  <si>
    <t>軟菜食</t>
  </si>
  <si>
    <t>軟菜キザミ食</t>
  </si>
  <si>
    <t>ミキサー食</t>
  </si>
  <si>
    <t>ゼリー食</t>
  </si>
  <si>
    <t>ミートローフ</t>
  </si>
  <si>
    <t>煮込みハンバーグ</t>
  </si>
  <si>
    <t>鶏肉ムース</t>
  </si>
  <si>
    <t>鮭のマヨネーズ焼き</t>
  </si>
  <si>
    <t>はんぺんのすりながし</t>
  </si>
  <si>
    <t>鮭ムース</t>
  </si>
  <si>
    <t>煮菜</t>
  </si>
  <si>
    <t>ほうれん草のポタージュ</t>
  </si>
  <si>
    <t>ほうれん草ゼリー</t>
  </si>
  <si>
    <t>一般的な食事</t>
  </si>
  <si>
    <t>固いものを除いた軟らかい食事</t>
  </si>
  <si>
    <t>調理後細かくきざんだ食事（極キザミ食にとろみをつけた食事もある）</t>
  </si>
  <si>
    <t>軟らかく煮たものをミキサーにかけたもの（三分菜食は粗くミキサーにかけたもの）</t>
  </si>
  <si>
    <t>ムース状、ゼリー状のもの</t>
  </si>
  <si>
    <t>通常の大きさ</t>
  </si>
  <si>
    <t>0.5ｃｍ程度に刻む（極キザミは0.1～0.2cm程度）</t>
  </si>
  <si>
    <t>ペースト状</t>
  </si>
  <si>
    <t>ムース状
ゼリー状</t>
  </si>
  <si>
    <t>歯茎でつぶせる</t>
  </si>
  <si>
    <t>噛まなくてよい</t>
  </si>
  <si>
    <t>噛まなくてよい
舌でつぶせる</t>
  </si>
  <si>
    <t>4</t>
  </si>
  <si>
    <t>2-2 / 2-1</t>
  </si>
  <si>
    <t>3 / 2-2 / 2-1</t>
  </si>
  <si>
    <t>米飯150</t>
  </si>
  <si>
    <t>全粥270</t>
  </si>
  <si>
    <t>ミキサー粥180</t>
  </si>
  <si>
    <t>米飯</t>
  </si>
  <si>
    <t>全粥</t>
  </si>
  <si>
    <t>ミキサー粥</t>
  </si>
  <si>
    <t>軟飯</t>
  </si>
  <si>
    <t>通常の全粥</t>
  </si>
  <si>
    <t>全粥に1.5％のスベラカーゼライトを加えミキサーにかけたもの</t>
  </si>
  <si>
    <t>お茶ゼリー</t>
  </si>
  <si>
    <t>ラクーナゼリー</t>
  </si>
  <si>
    <t>ネオハイトロミール</t>
  </si>
  <si>
    <t>スルーパートナー</t>
  </si>
  <si>
    <t>小さじ</t>
  </si>
  <si>
    <t>E-3</t>
  </si>
  <si>
    <t>MA-R2.0</t>
  </si>
  <si>
    <t>Ｏｊ・１ｊ対応：可</t>
  </si>
  <si>
    <t>メイバランスミニ</t>
  </si>
  <si>
    <t>メイバランスミニArg</t>
  </si>
  <si>
    <t>ブイクレスCP10</t>
  </si>
  <si>
    <t>エンジョイゼリー、メイバランスミニ、メイバランスミニArg</t>
  </si>
  <si>
    <t>医療法人仁成会　介護老人保健施設</t>
  </si>
  <si>
    <t>にいがた園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</si>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</sst>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sz val="8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center" readingOrder="0" shrinkToFit="0" vertical="center" wrapText="0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8" numFmtId="49" xfId="0" applyAlignment="1" applyBorder="1" applyFont="1" applyNumberFormat="1">
      <alignment horizontal="center" shrinkToFit="0" vertical="center" wrapText="0"/>
    </xf>
    <xf borderId="6" fillId="0" fontId="8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8" numFmtId="49" xfId="0" applyAlignment="1" applyBorder="1" applyFont="1" applyNumberFormat="1">
      <alignment horizontal="center" readingOrder="0" shrinkToFit="0" vertical="center" wrapText="0"/>
    </xf>
    <xf borderId="14" fillId="9" fontId="9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10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1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7" numFmtId="0" xfId="0" applyAlignment="1" applyBorder="1" applyFont="1">
      <alignment horizontal="center" readingOrder="0" shrinkToFit="0" vertical="center" wrapText="1"/>
    </xf>
    <xf borderId="20" fillId="0" fontId="7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7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8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9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1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1.jpg"/><Relationship Id="rId2" Type="http://schemas.openxmlformats.org/officeDocument/2006/relationships/image" Target="../media/image14.jpg"/><Relationship Id="rId3" Type="http://schemas.openxmlformats.org/officeDocument/2006/relationships/image" Target="../media/image15.jpg"/><Relationship Id="rId4" Type="http://schemas.openxmlformats.org/officeDocument/2006/relationships/image" Target="../media/image1.jpg"/><Relationship Id="rId11" Type="http://schemas.openxmlformats.org/officeDocument/2006/relationships/image" Target="../media/image4.jpg"/><Relationship Id="rId10" Type="http://schemas.openxmlformats.org/officeDocument/2006/relationships/image" Target="../media/image8.jpg"/><Relationship Id="rId12" Type="http://schemas.openxmlformats.org/officeDocument/2006/relationships/image" Target="../media/image2.jpg"/><Relationship Id="rId9" Type="http://schemas.openxmlformats.org/officeDocument/2006/relationships/image" Target="../media/image12.jpg"/><Relationship Id="rId5" Type="http://schemas.openxmlformats.org/officeDocument/2006/relationships/image" Target="../media/image13.jpg"/><Relationship Id="rId6" Type="http://schemas.openxmlformats.org/officeDocument/2006/relationships/image" Target="../media/image9.jpg"/><Relationship Id="rId7" Type="http://schemas.openxmlformats.org/officeDocument/2006/relationships/image" Target="../media/image6.jpg"/><Relationship Id="rId8" Type="http://schemas.openxmlformats.org/officeDocument/2006/relationships/image" Target="../media/image3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1.jpg"/><Relationship Id="rId2" Type="http://schemas.openxmlformats.org/officeDocument/2006/relationships/image" Target="../media/image14.jpg"/><Relationship Id="rId3" Type="http://schemas.openxmlformats.org/officeDocument/2006/relationships/image" Target="../media/image15.jpg"/><Relationship Id="rId4" Type="http://schemas.openxmlformats.org/officeDocument/2006/relationships/image" Target="../media/image1.jpg"/><Relationship Id="rId11" Type="http://schemas.openxmlformats.org/officeDocument/2006/relationships/image" Target="../media/image4.jpg"/><Relationship Id="rId10" Type="http://schemas.openxmlformats.org/officeDocument/2006/relationships/image" Target="../media/image8.jpg"/><Relationship Id="rId12" Type="http://schemas.openxmlformats.org/officeDocument/2006/relationships/image" Target="../media/image2.jpg"/><Relationship Id="rId9" Type="http://schemas.openxmlformats.org/officeDocument/2006/relationships/image" Target="../media/image12.jpg"/><Relationship Id="rId5" Type="http://schemas.openxmlformats.org/officeDocument/2006/relationships/image" Target="../media/image13.jpg"/><Relationship Id="rId6" Type="http://schemas.openxmlformats.org/officeDocument/2006/relationships/image" Target="../media/image9.jpg"/><Relationship Id="rId7" Type="http://schemas.openxmlformats.org/officeDocument/2006/relationships/image" Target="../media/image6.jpg"/><Relationship Id="rId8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762000"/>
    <xdr:pic>
      <xdr:nvPicPr>
        <xdr:cNvPr id="0" name="image1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19150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19150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771525"/>
    <xdr:pic>
      <xdr:nvPicPr>
        <xdr:cNvPr id="0" name="image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762000"/>
    <xdr:pic>
      <xdr:nvPicPr>
        <xdr:cNvPr id="0" name="image1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19150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19150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771525"/>
    <xdr:pic>
      <xdr:nvPicPr>
        <xdr:cNvPr id="0" name="image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45768.84720091435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8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8"/>
      <c r="C1" s="128"/>
      <c r="D1" s="128"/>
      <c r="E1" s="128"/>
      <c r="F1" s="128"/>
      <c r="G1" s="128"/>
      <c r="H1" s="128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10</v>
      </c>
      <c r="C3" s="13" t="s">
        <v>11</v>
      </c>
      <c r="D3" s="13" t="s">
        <v>11</v>
      </c>
      <c r="E3" s="13" t="s">
        <v>11</v>
      </c>
      <c r="F3" s="13" t="s">
        <v>12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13</v>
      </c>
      <c r="C5" s="13" t="s">
        <v>13</v>
      </c>
      <c r="D5" s="13" t="s">
        <v>13</v>
      </c>
      <c r="E5" s="13" t="s">
        <v>14</v>
      </c>
      <c r="F5" s="13" t="s">
        <v>15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16</v>
      </c>
      <c r="C7" s="13" t="s">
        <v>16</v>
      </c>
      <c r="D7" s="13" t="s">
        <v>16</v>
      </c>
      <c r="E7" s="13" t="s">
        <v>17</v>
      </c>
      <c r="F7" s="13" t="s">
        <v>18</v>
      </c>
      <c r="G7" s="13"/>
      <c r="H7" s="13"/>
    </row>
    <row r="8" ht="67.5" customHeight="1">
      <c r="A8" s="18" t="str">
        <f>IFERROR(__xludf.DUMMYFUNCTION("IMPORTRANGE(""https://docs.google.com/spreadsheets/d/1vsTcEcugRZXGU84Ng3dXvNCAOD3CAaUTEbnnM7tyUJg/edit?usp=sharing"",""おかず形態一覧表!A8"")"),"画像")</f>
        <v>画像</v>
      </c>
      <c r="B8" s="19"/>
      <c r="C8" s="20"/>
      <c r="D8" s="20"/>
      <c r="E8" s="20"/>
      <c r="F8" s="20"/>
      <c r="G8" s="20"/>
      <c r="H8" s="20"/>
    </row>
    <row r="9" ht="112.5" customHeight="1">
      <c r="A9" s="18" t="str">
        <f>IFERROR(__xludf.DUMMYFUNCTION("IMPORTRANGE(""https://docs.google.com/spreadsheets/d/1vsTcEcugRZXGU84Ng3dXvNCAOD3CAaUTEbnnM7tyUJg/edit?usp=sharing"",""おかず形態一覧表!A9"")"),"内容")</f>
        <v>内容</v>
      </c>
      <c r="B9" s="21" t="s">
        <v>19</v>
      </c>
      <c r="C9" s="21" t="s">
        <v>20</v>
      </c>
      <c r="D9" s="21" t="s">
        <v>21</v>
      </c>
      <c r="E9" s="21" t="s">
        <v>22</v>
      </c>
      <c r="F9" s="21" t="s">
        <v>23</v>
      </c>
      <c r="G9" s="21"/>
      <c r="H9" s="21"/>
    </row>
    <row r="10" ht="45.0" customHeight="1">
      <c r="A10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3" t="s">
        <v>24</v>
      </c>
      <c r="C10" s="23" t="s">
        <v>24</v>
      </c>
      <c r="D10" s="23" t="s">
        <v>25</v>
      </c>
      <c r="E10" s="23" t="s">
        <v>26</v>
      </c>
      <c r="F10" s="23" t="s">
        <v>27</v>
      </c>
      <c r="G10" s="23"/>
      <c r="H10" s="23"/>
    </row>
    <row r="11" ht="45.0" customHeight="1">
      <c r="A11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4"/>
      <c r="C11" s="23"/>
      <c r="D11" s="23" t="s">
        <v>28</v>
      </c>
      <c r="E11" s="23" t="s">
        <v>29</v>
      </c>
      <c r="F11" s="23" t="s">
        <v>30</v>
      </c>
      <c r="G11" s="23"/>
      <c r="H11" s="23"/>
    </row>
    <row r="12" ht="22.5" customHeight="1">
      <c r="A12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9"/>
      <c r="C12" s="140"/>
      <c r="D12" s="140">
        <v>4.0</v>
      </c>
      <c r="E12" s="140" t="s">
        <v>32</v>
      </c>
      <c r="F12" s="140" t="s">
        <v>33</v>
      </c>
      <c r="G12" s="140"/>
      <c r="H12" s="141"/>
    </row>
    <row r="13" ht="22.5" customHeight="1">
      <c r="A13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8" t="s">
        <v>34</v>
      </c>
      <c r="C13" s="28" t="s">
        <v>34</v>
      </c>
      <c r="D13" s="28" t="s">
        <v>35</v>
      </c>
      <c r="E13" s="28" t="s">
        <v>36</v>
      </c>
      <c r="F13" s="28" t="s">
        <v>36</v>
      </c>
      <c r="G13" s="28"/>
      <c r="H13" s="28"/>
    </row>
    <row r="14" ht="22.5" customHeight="1">
      <c r="A14" s="142" t="s">
        <v>66</v>
      </c>
      <c r="B14" s="143">
        <v>1400.0</v>
      </c>
      <c r="C14" s="143">
        <v>1400.0</v>
      </c>
      <c r="D14" s="143">
        <v>1400.0</v>
      </c>
      <c r="E14" s="143">
        <v>1200.0</v>
      </c>
      <c r="F14" s="143">
        <v>1200.0</v>
      </c>
      <c r="G14" s="143"/>
      <c r="H14" s="143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4" t="str">
        <f>IFERROR(__xludf.DUMMYFUNCTION("IMPORTRANGE(""https://docs.google.com/spreadsheets/d/1vsTcEcugRZXGU84Ng3dXvNCAOD3CAaUTEbnnM7tyUJg/edit?usp=sharing"",""主食一覧!A1"")"),"2. 主食一覧")</f>
        <v>2. 主食一覧</v>
      </c>
      <c r="B1" s="128"/>
      <c r="C1" s="128"/>
      <c r="D1" s="128"/>
      <c r="E1" s="128"/>
      <c r="F1" s="128"/>
      <c r="G1" s="128"/>
      <c r="H1" s="128"/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37</v>
      </c>
      <c r="C2" s="33" t="s">
        <v>38</v>
      </c>
      <c r="D2" s="33" t="s">
        <v>39</v>
      </c>
      <c r="E2" s="33"/>
      <c r="F2" s="33"/>
      <c r="G2" s="33"/>
      <c r="H2" s="34"/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5"/>
      <c r="C3" s="35"/>
      <c r="D3" s="35"/>
      <c r="E3" s="35"/>
      <c r="F3" s="35"/>
      <c r="G3" s="35"/>
      <c r="H3" s="35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6" t="s">
        <v>40</v>
      </c>
      <c r="C4" s="36" t="s">
        <v>41</v>
      </c>
      <c r="D4" s="36" t="s">
        <v>42</v>
      </c>
      <c r="E4" s="36"/>
      <c r="F4" s="36"/>
      <c r="G4" s="36"/>
      <c r="H4" s="37"/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5"/>
      <c r="C5" s="145"/>
      <c r="D5" s="145"/>
      <c r="E5" s="145"/>
      <c r="F5" s="145"/>
      <c r="G5" s="145"/>
      <c r="H5" s="145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6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8"/>
      <c r="C1" s="128"/>
      <c r="D1" s="128"/>
      <c r="E1" s="128"/>
      <c r="F1" s="147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8"/>
      <c r="H1" s="128"/>
    </row>
    <row r="2" ht="30.0" customHeight="1">
      <c r="A2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2" t="str">
        <f>IFERROR(__xludf.DUMMYFUNCTION("IMPORTRANGE(""https://docs.google.com/spreadsheets/d/1vsTcEcugRZXGU84Ng3dXvNCAOD3CAaUTEbnnM7tyUJg/edit?usp=sharing"",""水分とろみの基準・水分ゼリー!E2"")"),"")</f>
        <v/>
      </c>
      <c r="F2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4" t="s">
        <v>43</v>
      </c>
      <c r="H2" s="44" t="s">
        <v>44</v>
      </c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/>
      <c r="C3" s="46" t="s">
        <v>45</v>
      </c>
      <c r="D3" s="46" t="s">
        <v>45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 t="s">
        <v>46</v>
      </c>
      <c r="H3" s="46" t="s">
        <v>46</v>
      </c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 t="s">
        <v>67</v>
      </c>
      <c r="C4" s="51">
        <v>1.0</v>
      </c>
      <c r="D4" s="51">
        <v>3.0</v>
      </c>
      <c r="E4" s="51" t="s">
        <v>67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67</v>
      </c>
      <c r="C5" s="54" t="s">
        <v>67</v>
      </c>
      <c r="D5" s="54" t="s">
        <v>67</v>
      </c>
      <c r="E5" s="54" t="s">
        <v>67</v>
      </c>
      <c r="F5" s="53" t="s">
        <v>47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8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8"/>
      <c r="C1" s="128"/>
      <c r="D1" s="128"/>
      <c r="E1" s="128"/>
      <c r="F1" s="14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8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48</v>
      </c>
      <c r="C2" s="59" t="s">
        <v>49</v>
      </c>
      <c r="D2" s="59"/>
      <c r="E2" s="60"/>
      <c r="F2" s="61" t="s">
        <v>50</v>
      </c>
      <c r="G2" s="150"/>
    </row>
    <row r="3" ht="22.5" customHeight="1">
      <c r="A3" s="63"/>
      <c r="B3" s="59" t="s">
        <v>51</v>
      </c>
      <c r="C3" s="59" t="s">
        <v>52</v>
      </c>
      <c r="D3" s="59" t="s">
        <v>53</v>
      </c>
      <c r="E3" s="60"/>
      <c r="F3" s="64" t="s">
        <v>54</v>
      </c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55</v>
      </c>
      <c r="B1" s="71"/>
      <c r="C1" s="71"/>
      <c r="D1" s="71" t="s">
        <v>56</v>
      </c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1" t="s">
        <v>5</v>
      </c>
      <c r="C4" s="151" t="s">
        <v>6</v>
      </c>
      <c r="D4" s="151" t="s">
        <v>7</v>
      </c>
      <c r="E4" s="151" t="s">
        <v>8</v>
      </c>
      <c r="F4" s="151" t="s">
        <v>9</v>
      </c>
      <c r="G4" s="151"/>
      <c r="H4" s="151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2" t="s">
        <v>10</v>
      </c>
      <c r="C5" s="152" t="s">
        <v>11</v>
      </c>
      <c r="D5" s="152" t="s">
        <v>11</v>
      </c>
      <c r="E5" s="152" t="s">
        <v>11</v>
      </c>
      <c r="F5" s="152" t="s">
        <v>12</v>
      </c>
      <c r="G5" s="152"/>
      <c r="H5" s="152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2" t="s">
        <v>13</v>
      </c>
      <c r="C7" s="152" t="s">
        <v>13</v>
      </c>
      <c r="D7" s="152" t="s">
        <v>13</v>
      </c>
      <c r="E7" s="152" t="s">
        <v>14</v>
      </c>
      <c r="F7" s="152" t="s">
        <v>15</v>
      </c>
      <c r="G7" s="152"/>
      <c r="H7" s="152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2" t="s">
        <v>16</v>
      </c>
      <c r="C9" s="152" t="s">
        <v>16</v>
      </c>
      <c r="D9" s="152" t="s">
        <v>16</v>
      </c>
      <c r="E9" s="152" t="s">
        <v>17</v>
      </c>
      <c r="F9" s="152" t="s">
        <v>18</v>
      </c>
      <c r="G9" s="152"/>
      <c r="H9" s="152"/>
    </row>
    <row r="10" ht="67.5" customHeight="1">
      <c r="A10" s="18" t="str">
        <f>IFERROR(__xludf.DUMMYFUNCTION("IMPORTRANGE(""https://docs.google.com/spreadsheets/d/1vsTcEcugRZXGU84Ng3dXvNCAOD3CAaUTEbnnM7tyUJg/edit?usp=sharing"",""おかず形態一覧表!A8"")"),"画像")</f>
        <v>画像</v>
      </c>
      <c r="B10" s="19" t="str">
        <f>'おかず形態一覧表'!B8</f>
        <v/>
      </c>
      <c r="C10" s="19" t="str">
        <f>'おかず形態一覧表'!C8</f>
        <v/>
      </c>
      <c r="D10" s="19" t="str">
        <f>'おかず形態一覧表'!D8</f>
        <v/>
      </c>
      <c r="E10" s="19" t="str">
        <f>'おかず形態一覧表'!E8</f>
        <v/>
      </c>
      <c r="F10" s="19" t="str">
        <f>'おかず形態一覧表'!F8</f>
        <v/>
      </c>
      <c r="G10" s="19" t="str">
        <f>'おかず形態一覧表'!G8</f>
        <v/>
      </c>
      <c r="H10" s="19" t="str">
        <f>'おかず形態一覧表'!H8</f>
        <v/>
      </c>
    </row>
    <row r="11" ht="112.5" customHeight="1">
      <c r="A11" s="18" t="str">
        <f>IFERROR(__xludf.DUMMYFUNCTION("IMPORTRANGE(""https://docs.google.com/spreadsheets/d/1vsTcEcugRZXGU84Ng3dXvNCAOD3CAaUTEbnnM7tyUJg/edit?usp=sharing"",""おかず形態一覧表!A9"")"),"内容")</f>
        <v>内容</v>
      </c>
      <c r="B11" s="153" t="s">
        <v>19</v>
      </c>
      <c r="C11" s="153" t="s">
        <v>20</v>
      </c>
      <c r="D11" s="153" t="s">
        <v>21</v>
      </c>
      <c r="E11" s="153" t="s">
        <v>22</v>
      </c>
      <c r="F11" s="153" t="s">
        <v>23</v>
      </c>
      <c r="G11" s="153"/>
      <c r="H11" s="153"/>
    </row>
    <row r="12" ht="45.0" customHeight="1">
      <c r="A12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">
        <v>24</v>
      </c>
      <c r="C12" s="23" t="s">
        <v>24</v>
      </c>
      <c r="D12" s="23" t="s">
        <v>25</v>
      </c>
      <c r="E12" s="23" t="s">
        <v>26</v>
      </c>
      <c r="F12" s="23" t="s">
        <v>27</v>
      </c>
      <c r="G12" s="23"/>
      <c r="H12" s="23"/>
    </row>
    <row r="13" ht="45.0" customHeight="1">
      <c r="A13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4"/>
      <c r="C13" s="23"/>
      <c r="D13" s="23" t="s">
        <v>28</v>
      </c>
      <c r="E13" s="23" t="s">
        <v>29</v>
      </c>
      <c r="F13" s="23" t="s">
        <v>30</v>
      </c>
      <c r="G13" s="23"/>
      <c r="H13" s="23"/>
    </row>
    <row r="14" ht="22.5" customHeight="1">
      <c r="A14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4"/>
      <c r="C14" s="155"/>
      <c r="D14" s="155" t="s">
        <v>31</v>
      </c>
      <c r="E14" s="155" t="s">
        <v>32</v>
      </c>
      <c r="F14" s="155" t="s">
        <v>33</v>
      </c>
      <c r="G14" s="155"/>
      <c r="H14" s="155"/>
    </row>
    <row r="15" ht="22.5" customHeight="1">
      <c r="A15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6" t="s">
        <v>34</v>
      </c>
      <c r="C15" s="156" t="s">
        <v>34</v>
      </c>
      <c r="D15" s="156" t="s">
        <v>35</v>
      </c>
      <c r="E15" s="156" t="s">
        <v>36</v>
      </c>
      <c r="F15" s="156" t="s">
        <v>36</v>
      </c>
      <c r="G15" s="156"/>
      <c r="H15" s="156"/>
    </row>
    <row r="16" ht="22.5" customHeight="1">
      <c r="A16" s="29"/>
      <c r="B16" s="143">
        <v>1400.0</v>
      </c>
      <c r="C16" s="143">
        <v>1400.0</v>
      </c>
      <c r="D16" s="143">
        <v>1400.0</v>
      </c>
      <c r="E16" s="143">
        <v>1200.0</v>
      </c>
      <c r="F16" s="143">
        <v>1200.0</v>
      </c>
      <c r="G16" s="143"/>
      <c r="H16" s="143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">
        <v>37</v>
      </c>
      <c r="C19" s="33" t="s">
        <v>38</v>
      </c>
      <c r="D19" s="33" t="s">
        <v>39</v>
      </c>
      <c r="E19" s="33"/>
      <c r="F19" s="33"/>
      <c r="G19" s="33"/>
      <c r="H19" s="34"/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5" t="str">
        <f>'主食一覧'!B3</f>
        <v/>
      </c>
      <c r="C20" s="35" t="str">
        <f>'主食一覧'!C3</f>
        <v/>
      </c>
      <c r="D20" s="35" t="str">
        <f>'主食一覧'!D3</f>
        <v/>
      </c>
      <c r="E20" s="35" t="str">
        <f>'主食一覧'!E3</f>
        <v/>
      </c>
      <c r="F20" s="35" t="str">
        <f>'主食一覧'!F3</f>
        <v/>
      </c>
      <c r="G20" s="35" t="str">
        <f>'主食一覧'!G3</f>
        <v/>
      </c>
      <c r="H20" s="35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157" t="s">
        <v>40</v>
      </c>
      <c r="C21" s="157" t="s">
        <v>41</v>
      </c>
      <c r="D21" s="157" t="s">
        <v>42</v>
      </c>
      <c r="E21" s="157"/>
      <c r="F21" s="157"/>
      <c r="G21" s="157"/>
      <c r="H21" s="83"/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5"/>
      <c r="C22" s="145"/>
      <c r="D22" s="145"/>
      <c r="E22" s="145"/>
      <c r="F22" s="145"/>
      <c r="G22" s="145"/>
      <c r="H22" s="145"/>
    </row>
    <row r="23" ht="7.5" customHeight="1"/>
    <row r="24" ht="22.5" customHeight="1">
      <c r="A24" s="40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2" t="str">
        <f>IFERROR(__xludf.DUMMYFUNCTION("IMPORTRANGE(""https://docs.google.com/spreadsheets/d/1vsTcEcugRZXGU84Ng3dXvNCAOD3CAaUTEbnnM7tyUJg/edit?usp=sharing"",""水分とろみの基準・水分ゼリー!E2"")"),"")</f>
        <v/>
      </c>
      <c r="F25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">
        <v>43</v>
      </c>
      <c r="H25" s="44" t="s">
        <v>44</v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/>
      <c r="C26" s="46" t="s">
        <v>45</v>
      </c>
      <c r="D26" s="46" t="s">
        <v>45</v>
      </c>
      <c r="E26" s="47"/>
      <c r="F26" s="48" t="s">
        <v>68</v>
      </c>
      <c r="G26" s="46" t="s">
        <v>46</v>
      </c>
      <c r="H26" s="46" t="s">
        <v>46</v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/>
      <c r="C27" s="51">
        <v>1.0</v>
      </c>
      <c r="D27" s="51">
        <v>3.0</v>
      </c>
      <c r="E27" s="52"/>
      <c r="F27" s="48" t="s">
        <v>69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8"/>
      <c r="C28" s="159"/>
      <c r="D28" s="158"/>
      <c r="E28" s="159"/>
      <c r="F28" s="53" t="s">
        <v>47</v>
      </c>
      <c r="G28" s="160"/>
      <c r="H28" s="161"/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 t="s">
        <v>48</v>
      </c>
      <c r="C31" s="59" t="s">
        <v>49</v>
      </c>
      <c r="D31" s="59"/>
      <c r="E31" s="60"/>
      <c r="F31" s="162" t="s">
        <v>50</v>
      </c>
      <c r="G31" s="163"/>
      <c r="H31" s="93"/>
    </row>
    <row r="32" ht="22.5" customHeight="1">
      <c r="A32" s="63"/>
      <c r="B32" s="59" t="s">
        <v>51</v>
      </c>
      <c r="C32" s="59" t="s">
        <v>52</v>
      </c>
      <c r="D32" s="59" t="s">
        <v>53</v>
      </c>
      <c r="E32" s="67"/>
      <c r="F32" s="64" t="s">
        <v>54</v>
      </c>
      <c r="G32" s="95"/>
      <c r="H32" s="65"/>
    </row>
    <row r="33" ht="22.5" customHeight="1">
      <c r="A33" s="66"/>
      <c r="B33" s="59"/>
      <c r="C33" s="59"/>
      <c r="D33" s="67"/>
      <c r="E33" s="67"/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4" t="s">
        <v>0</v>
      </c>
      <c r="C36" s="100"/>
      <c r="D36" s="101"/>
      <c r="E36" s="164" t="s">
        <v>1</v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4" t="s">
        <v>2</v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4" t="s">
        <v>3</v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134" t="s">
        <v>4</v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65">
        <v>45768.84701509259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10</v>
      </c>
      <c r="C3" s="13" t="s">
        <v>11</v>
      </c>
      <c r="D3" s="13" t="s">
        <v>11</v>
      </c>
      <c r="E3" s="13" t="s">
        <v>11</v>
      </c>
      <c r="F3" s="13" t="s">
        <v>12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13</v>
      </c>
      <c r="C5" s="13" t="s">
        <v>13</v>
      </c>
      <c r="D5" s="13" t="s">
        <v>13</v>
      </c>
      <c r="E5" s="13" t="s">
        <v>14</v>
      </c>
      <c r="F5" s="13" t="s">
        <v>15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16</v>
      </c>
      <c r="C7" s="13" t="s">
        <v>16</v>
      </c>
      <c r="D7" s="13" t="s">
        <v>16</v>
      </c>
      <c r="E7" s="17" t="s">
        <v>17</v>
      </c>
      <c r="F7" s="13" t="s">
        <v>18</v>
      </c>
      <c r="G7" s="13"/>
      <c r="H7" s="13"/>
    </row>
    <row r="8" ht="67.5" customHeight="1">
      <c r="A8" s="18" t="str">
        <f>IFERROR(__xludf.DUMMYFUNCTION("IMPORTRANGE(""https://docs.google.com/spreadsheets/d/1vsTcEcugRZXGU84Ng3dXvNCAOD3CAaUTEbnnM7tyUJg/edit?usp=sharing"",""おかず形態一覧表!A8"")"),"画像")</f>
        <v>画像</v>
      </c>
      <c r="B8" s="19"/>
      <c r="C8" s="20"/>
      <c r="D8" s="20"/>
      <c r="E8" s="20"/>
      <c r="F8" s="20"/>
      <c r="G8" s="20"/>
      <c r="H8" s="20"/>
    </row>
    <row r="9" ht="112.5" customHeight="1">
      <c r="A9" s="18" t="str">
        <f>IFERROR(__xludf.DUMMYFUNCTION("IMPORTRANGE(""https://docs.google.com/spreadsheets/d/1vsTcEcugRZXGU84Ng3dXvNCAOD3CAaUTEbnnM7tyUJg/edit?usp=sharing"",""おかず形態一覧表!A9"")"),"内容")</f>
        <v>内容</v>
      </c>
      <c r="B9" s="21" t="s">
        <v>19</v>
      </c>
      <c r="C9" s="21" t="s">
        <v>20</v>
      </c>
      <c r="D9" s="21" t="s">
        <v>21</v>
      </c>
      <c r="E9" s="21" t="s">
        <v>22</v>
      </c>
      <c r="F9" s="21" t="s">
        <v>23</v>
      </c>
      <c r="G9" s="21"/>
      <c r="H9" s="21"/>
    </row>
    <row r="10" ht="45.0" customHeight="1">
      <c r="A10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3" t="s">
        <v>24</v>
      </c>
      <c r="C10" s="23" t="s">
        <v>24</v>
      </c>
      <c r="D10" s="23" t="s">
        <v>25</v>
      </c>
      <c r="E10" s="23" t="s">
        <v>26</v>
      </c>
      <c r="F10" s="23" t="s">
        <v>27</v>
      </c>
      <c r="G10" s="23"/>
      <c r="H10" s="23"/>
    </row>
    <row r="11" ht="45.0" customHeight="1">
      <c r="A11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4"/>
      <c r="C11" s="23"/>
      <c r="D11" s="23" t="s">
        <v>28</v>
      </c>
      <c r="E11" s="23" t="s">
        <v>29</v>
      </c>
      <c r="F11" s="23" t="s">
        <v>30</v>
      </c>
      <c r="G11" s="23"/>
      <c r="H11" s="23"/>
    </row>
    <row r="12" ht="22.5" customHeight="1">
      <c r="A12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5"/>
      <c r="C12" s="26"/>
      <c r="D12" s="26" t="s">
        <v>31</v>
      </c>
      <c r="E12" s="26" t="s">
        <v>32</v>
      </c>
      <c r="F12" s="26" t="s">
        <v>33</v>
      </c>
      <c r="G12" s="26"/>
      <c r="H12" s="26"/>
    </row>
    <row r="13" ht="22.5" customHeight="1">
      <c r="A13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8" t="s">
        <v>34</v>
      </c>
      <c r="C13" s="28" t="s">
        <v>34</v>
      </c>
      <c r="D13" s="28" t="s">
        <v>35</v>
      </c>
      <c r="E13" s="28" t="s">
        <v>36</v>
      </c>
      <c r="F13" s="28" t="s">
        <v>36</v>
      </c>
      <c r="G13" s="28"/>
      <c r="H13" s="28"/>
    </row>
    <row r="14" ht="22.5" customHeight="1">
      <c r="A14" s="29"/>
      <c r="B14" s="30">
        <v>1400.0</v>
      </c>
      <c r="C14" s="30">
        <v>1400.0</v>
      </c>
      <c r="D14" s="30">
        <v>1400.0</v>
      </c>
      <c r="E14" s="30">
        <v>1200.0</v>
      </c>
      <c r="F14" s="30">
        <v>1200.0</v>
      </c>
      <c r="G14" s="30"/>
      <c r="H14" s="30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1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37</v>
      </c>
      <c r="C2" s="33" t="s">
        <v>38</v>
      </c>
      <c r="D2" s="33" t="s">
        <v>39</v>
      </c>
      <c r="E2" s="33"/>
      <c r="F2" s="33"/>
      <c r="G2" s="33"/>
      <c r="H2" s="34"/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5"/>
      <c r="C3" s="35"/>
      <c r="D3" s="35"/>
      <c r="E3" s="35"/>
      <c r="F3" s="35"/>
      <c r="G3" s="35"/>
      <c r="H3" s="35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6" t="s">
        <v>40</v>
      </c>
      <c r="C4" s="36" t="s">
        <v>41</v>
      </c>
      <c r="D4" s="36" t="s">
        <v>42</v>
      </c>
      <c r="E4" s="36"/>
      <c r="F4" s="36"/>
      <c r="G4" s="36"/>
      <c r="H4" s="37"/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8"/>
      <c r="C5" s="38"/>
      <c r="D5" s="38"/>
      <c r="E5" s="38"/>
      <c r="F5" s="38"/>
      <c r="G5" s="38"/>
      <c r="H5" s="3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2" t="str">
        <f>IFERROR(__xludf.DUMMYFUNCTION("IMPORTRANGE(""https://docs.google.com/spreadsheets/d/1vsTcEcugRZXGU84Ng3dXvNCAOD3CAaUTEbnnM7tyUJg/edit?usp=sharing"",""水分とろみの基準・水分ゼリー!E2"")"),"")</f>
        <v/>
      </c>
      <c r="F2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4" t="s">
        <v>43</v>
      </c>
      <c r="H2" s="44" t="s">
        <v>44</v>
      </c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/>
      <c r="C3" s="46" t="s">
        <v>45</v>
      </c>
      <c r="D3" s="46" t="s">
        <v>45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 t="s">
        <v>46</v>
      </c>
      <c r="H3" s="46" t="s">
        <v>46</v>
      </c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/>
      <c r="C4" s="49">
        <v>1.0</v>
      </c>
      <c r="D4" s="49">
        <v>3.0</v>
      </c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47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48</v>
      </c>
      <c r="C2" s="59" t="s">
        <v>49</v>
      </c>
      <c r="D2" s="59"/>
      <c r="E2" s="60"/>
      <c r="F2" s="61" t="s">
        <v>50</v>
      </c>
      <c r="G2" s="62"/>
    </row>
    <row r="3" ht="22.5" customHeight="1">
      <c r="A3" s="63"/>
      <c r="B3" s="59" t="s">
        <v>51</v>
      </c>
      <c r="C3" s="59" t="s">
        <v>52</v>
      </c>
      <c r="D3" s="59" t="s">
        <v>53</v>
      </c>
      <c r="E3" s="60"/>
      <c r="F3" s="64" t="s">
        <v>54</v>
      </c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55</v>
      </c>
      <c r="B1" s="71"/>
      <c r="C1" s="71"/>
      <c r="D1" s="71" t="s">
        <v>56</v>
      </c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常食</v>
      </c>
      <c r="C4" s="76" t="str">
        <f>'おかず形態一覧表'!C2</f>
        <v>軟菜食</v>
      </c>
      <c r="D4" s="76" t="str">
        <f>'おかず形態一覧表'!D2</f>
        <v>軟菜キザミ食</v>
      </c>
      <c r="E4" s="76" t="str">
        <f>'おかず形態一覧表'!E2</f>
        <v>ミキサー食</v>
      </c>
      <c r="F4" s="76" t="str">
        <f>'おかず形態一覧表'!F2</f>
        <v>ゼリー食</v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ミートローフ</v>
      </c>
      <c r="C5" s="77" t="str">
        <f>'おかず形態一覧表'!C3</f>
        <v>煮込みハンバーグ</v>
      </c>
      <c r="D5" s="77" t="str">
        <f>'おかず形態一覧表'!D3</f>
        <v>煮込みハンバーグ</v>
      </c>
      <c r="E5" s="77" t="str">
        <f>'おかず形態一覧表'!E3</f>
        <v>煮込みハンバーグ</v>
      </c>
      <c r="F5" s="77" t="str">
        <f>'おかず形態一覧表'!F3</f>
        <v>鶏肉ムース</v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鮭のマヨネーズ焼き</v>
      </c>
      <c r="C7" s="77" t="str">
        <f>'おかず形態一覧表'!C5</f>
        <v>鮭のマヨネーズ焼き</v>
      </c>
      <c r="D7" s="77" t="str">
        <f>'おかず形態一覧表'!D5</f>
        <v>鮭のマヨネーズ焼き</v>
      </c>
      <c r="E7" s="77" t="str">
        <f>'おかず形態一覧表'!E5</f>
        <v>はんぺんのすりながし</v>
      </c>
      <c r="F7" s="77" t="str">
        <f>'おかず形態一覧表'!F5</f>
        <v>鮭ムース</v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煮菜</v>
      </c>
      <c r="C9" s="77" t="str">
        <f>'おかず形態一覧表'!C7</f>
        <v>煮菜</v>
      </c>
      <c r="D9" s="77" t="str">
        <f>'おかず形態一覧表'!D7</f>
        <v>煮菜</v>
      </c>
      <c r="E9" s="77" t="str">
        <f>'おかず形態一覧表'!E7</f>
        <v>ほうれん草のポタージュ</v>
      </c>
      <c r="F9" s="77" t="str">
        <f>'おかず形態一覧表'!F7</f>
        <v>ほうれん草ゼリー</v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8" t="str">
        <f>IFERROR(__xludf.DUMMYFUNCTION("IMPORTRANGE(""https://docs.google.com/spreadsheets/d/1vsTcEcugRZXGU84Ng3dXvNCAOD3CAaUTEbnnM7tyUJg/edit?usp=sharing"",""おかず形態一覧表!A8"")"),"画像")</f>
        <v>画像</v>
      </c>
      <c r="B10" s="19" t="str">
        <f>'おかず形態一覧表'!B8</f>
        <v/>
      </c>
      <c r="C10" s="19" t="str">
        <f>'おかず形態一覧表'!C8</f>
        <v/>
      </c>
      <c r="D10" s="19" t="str">
        <f>'おかず形態一覧表'!D8</f>
        <v/>
      </c>
      <c r="E10" s="19" t="str">
        <f>'おかず形態一覧表'!E8</f>
        <v/>
      </c>
      <c r="F10" s="19" t="str">
        <f>'おかず形態一覧表'!F8</f>
        <v/>
      </c>
      <c r="G10" s="19" t="str">
        <f>'おかず形態一覧表'!G8</f>
        <v/>
      </c>
      <c r="H10" s="19" t="str">
        <f>'おかず形態一覧表'!H8</f>
        <v/>
      </c>
    </row>
    <row r="11" ht="112.5" customHeight="1">
      <c r="A11" s="18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一般的な食事</v>
      </c>
      <c r="C11" s="78" t="str">
        <f>'おかず形態一覧表'!C9</f>
        <v>固いものを除いた軟らかい食事</v>
      </c>
      <c r="D11" s="78" t="str">
        <f>'おかず形態一覧表'!D9</f>
        <v>調理後細かくきざんだ食事（極キザミ食にとろみをつけた食事もある）</v>
      </c>
      <c r="E11" s="78" t="str">
        <f>'おかず形態一覧表'!E9</f>
        <v>軟らかく煮たものをミキサーにかけたもの（三分菜食は粗くミキサーにかけたもの）</v>
      </c>
      <c r="F11" s="78" t="str">
        <f>'おかず形態一覧表'!F9</f>
        <v>ムース状、ゼリー状のもの</v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4" t="str">
        <f>'おかず形態一覧表'!B10</f>
        <v>通常の大きさ</v>
      </c>
      <c r="C12" s="24" t="str">
        <f>'おかず形態一覧表'!C10</f>
        <v>通常の大きさ</v>
      </c>
      <c r="D12" s="24" t="str">
        <f>'おかず形態一覧表'!D10</f>
        <v>0.5ｃｍ程度に刻む（極キザミは0.1～0.2cm程度）</v>
      </c>
      <c r="E12" s="24" t="str">
        <f>'おかず形態一覧表'!E10</f>
        <v>ペースト状</v>
      </c>
      <c r="F12" s="24" t="str">
        <f>'おかず形態一覧表'!F10</f>
        <v>ムース状
ゼリー状</v>
      </c>
      <c r="G12" s="24" t="str">
        <f>'おかず形態一覧表'!G10</f>
        <v/>
      </c>
      <c r="H12" s="24" t="str">
        <f>'おかず形態一覧表'!H10</f>
        <v/>
      </c>
    </row>
    <row r="13" ht="45.0" customHeight="1">
      <c r="A13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4" t="str">
        <f>'おかず形態一覧表'!B11</f>
        <v/>
      </c>
      <c r="C13" s="24" t="str">
        <f>'おかず形態一覧表'!C11</f>
        <v/>
      </c>
      <c r="D13" s="24" t="str">
        <f>'おかず形態一覧表'!D11</f>
        <v>歯茎でつぶせる</v>
      </c>
      <c r="E13" s="24" t="str">
        <f>'おかず形態一覧表'!E11</f>
        <v>噛まなくてよい</v>
      </c>
      <c r="F13" s="24" t="str">
        <f>'おかず形態一覧表'!F11</f>
        <v>噛まなくてよい
舌でつぶせる</v>
      </c>
      <c r="G13" s="24" t="str">
        <f>'おかず形態一覧表'!G11</f>
        <v/>
      </c>
      <c r="H13" s="24" t="str">
        <f>'おかず形態一覧表'!H11</f>
        <v/>
      </c>
    </row>
    <row r="14" ht="22.5" customHeight="1">
      <c r="A14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5" t="str">
        <f>'おかず形態一覧表'!B12</f>
        <v/>
      </c>
      <c r="C14" s="25" t="str">
        <f>'おかず形態一覧表'!C12</f>
        <v/>
      </c>
      <c r="D14" s="25" t="str">
        <f>'おかず形態一覧表'!D12</f>
        <v>4</v>
      </c>
      <c r="E14" s="25" t="str">
        <f>'おかず形態一覧表'!E12</f>
        <v>2-2 / 2-1</v>
      </c>
      <c r="F14" s="25" t="str">
        <f>'おかず形態一覧表'!F12</f>
        <v>3 / 2-2 / 2-1</v>
      </c>
      <c r="G14" s="25" t="str">
        <f>'おかず形態一覧表'!G12</f>
        <v/>
      </c>
      <c r="H14" s="25" t="str">
        <f>'おかず形態一覧表'!H12</f>
        <v/>
      </c>
    </row>
    <row r="15" ht="22.5" customHeight="1">
      <c r="A15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>米飯150</v>
      </c>
      <c r="C15" s="79" t="str">
        <f>'おかず形態一覧表'!C13</f>
        <v>米飯150</v>
      </c>
      <c r="D15" s="79" t="str">
        <f>'おかず形態一覧表'!D13</f>
        <v>全粥270</v>
      </c>
      <c r="E15" s="79" t="str">
        <f>'おかず形態一覧表'!E13</f>
        <v>ミキサー粥180</v>
      </c>
      <c r="F15" s="79" t="str">
        <f>'おかず形態一覧表'!F13</f>
        <v>ミキサー粥180</v>
      </c>
      <c r="G15" s="79" t="str">
        <f>'おかず形態一覧表'!G13</f>
        <v/>
      </c>
      <c r="H15" s="79" t="str">
        <f>'おかず形態一覧表'!H13</f>
        <v/>
      </c>
    </row>
    <row r="16" ht="22.5" customHeight="1">
      <c r="A16" s="29"/>
      <c r="B16" s="80">
        <f>'おかず形態一覧表'!B14</f>
        <v>1400</v>
      </c>
      <c r="C16" s="80">
        <f>'おかず形態一覧表'!C14</f>
        <v>1400</v>
      </c>
      <c r="D16" s="80">
        <f>'おかず形態一覧表'!D14</f>
        <v>1400</v>
      </c>
      <c r="E16" s="80">
        <f>'おかず形態一覧表'!E14</f>
        <v>1200</v>
      </c>
      <c r="F16" s="80">
        <f>'おかず形態一覧表'!F14</f>
        <v>1200</v>
      </c>
      <c r="G16" s="80" t="str">
        <f>'おかず形態一覧表'!G14</f>
        <v/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34" t="str">
        <f>'主食一覧'!B2</f>
        <v>米飯</v>
      </c>
      <c r="C19" s="34" t="str">
        <f>'主食一覧'!C2</f>
        <v>全粥</v>
      </c>
      <c r="D19" s="34" t="str">
        <f>'主食一覧'!D2</f>
        <v>ミキサー粥</v>
      </c>
      <c r="E19" s="34" t="str">
        <f>'主食一覧'!E2</f>
        <v/>
      </c>
      <c r="F19" s="34" t="str">
        <f>'主食一覧'!F2</f>
        <v/>
      </c>
      <c r="G19" s="34" t="str">
        <f>'主食一覧'!G2</f>
        <v/>
      </c>
      <c r="H19" s="34" t="str">
        <f>'主食一覧'!H2</f>
        <v/>
      </c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5" t="str">
        <f>'主食一覧'!B3</f>
        <v/>
      </c>
      <c r="C20" s="35" t="str">
        <f>'主食一覧'!C3</f>
        <v/>
      </c>
      <c r="D20" s="35" t="str">
        <f>'主食一覧'!D3</f>
        <v/>
      </c>
      <c r="E20" s="35" t="str">
        <f>'主食一覧'!E3</f>
        <v/>
      </c>
      <c r="F20" s="35" t="str">
        <f>'主食一覧'!F3</f>
        <v/>
      </c>
      <c r="G20" s="35" t="str">
        <f>'主食一覧'!G3</f>
        <v/>
      </c>
      <c r="H20" s="35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>軟飯</v>
      </c>
      <c r="C21" s="83" t="str">
        <f>'主食一覧'!C4</f>
        <v>通常の全粥</v>
      </c>
      <c r="D21" s="83" t="str">
        <f>'主食一覧'!D4</f>
        <v>全粥に1.5％のスベラカーゼライトを加えミキサーにかけたもの</v>
      </c>
      <c r="E21" s="83" t="str">
        <f>'主食一覧'!E4</f>
        <v/>
      </c>
      <c r="F21" s="83" t="str">
        <f>'主食一覧'!F4</f>
        <v/>
      </c>
      <c r="G21" s="83" t="str">
        <f>'主食一覧'!G4</f>
        <v/>
      </c>
      <c r="H21" s="83" t="str">
        <f>'主食一覧'!H4</f>
        <v/>
      </c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/>
      </c>
      <c r="C22" s="84" t="str">
        <f>'主食一覧'!C5</f>
        <v/>
      </c>
      <c r="D22" s="84" t="str">
        <f>'主食一覧'!D5</f>
        <v/>
      </c>
      <c r="E22" s="84" t="str">
        <f>'主食一覧'!E5</f>
        <v/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40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2" t="str">
        <f>IFERROR(__xludf.DUMMYFUNCTION("IMPORTRANGE(""https://docs.google.com/spreadsheets/d/1vsTcEcugRZXGU84Ng3dXvNCAOD3CAaUTEbnnM7tyUJg/edit?usp=sharing"",""水分とろみの基準・水分ゼリー!E2"")"),"")</f>
        <v/>
      </c>
      <c r="F25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86" t="str">
        <f>'水分とろみの基準・水分ゼリー'!G2</f>
        <v>お茶ゼリー</v>
      </c>
      <c r="H25" s="86" t="str">
        <f>'水分とろみの基準・水分ゼリー'!H2</f>
        <v>ラクーナゼリー</v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/>
      </c>
      <c r="C26" s="47" t="str">
        <f>'水分とろみの基準・水分ゼリー'!C3</f>
        <v>ネオハイトロミール</v>
      </c>
      <c r="D26" s="47" t="str">
        <f>'水分とろみの基準・水分ゼリー'!D3</f>
        <v>ネオハイトロミール</v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>スルーパートナー</v>
      </c>
      <c r="H26" s="47" t="str">
        <f>'水分とろみの基準・水分ゼリー'!H3</f>
        <v>スルーパートナー</v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 t="str">
        <f>'水分とろみの基準・水分ゼリー'!B4</f>
        <v/>
      </c>
      <c r="C27" s="52">
        <f>'水分とろみの基準・水分ゼリー'!C4</f>
        <v>1</v>
      </c>
      <c r="D27" s="52">
        <f>'水分とろみの基準・水分ゼリー'!D4</f>
        <v>3</v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47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E-3</v>
      </c>
      <c r="C31" s="67" t="str">
        <f>'濃厚流動食・補助食品'!C2</f>
        <v>MA-R2.0</v>
      </c>
      <c r="D31" s="67" t="str">
        <f>'濃厚流動食・補助食品'!D2</f>
        <v/>
      </c>
      <c r="E31" s="60" t="str">
        <f>'濃厚流動食・補助食品'!E2</f>
        <v/>
      </c>
      <c r="F31" s="91" t="str">
        <f>'濃厚流動食・補助食品'!F2</f>
        <v>Ｏｊ・１ｊ対応：可</v>
      </c>
      <c r="G31" s="92" t="str">
        <f>'濃厚流動食・補助食品'!G2</f>
        <v/>
      </c>
      <c r="H31" s="93"/>
    </row>
    <row r="32" ht="22.5" customHeight="1">
      <c r="A32" s="63"/>
      <c r="B32" s="67" t="str">
        <f>'濃厚流動食・補助食品'!B3</f>
        <v>メイバランスミニ</v>
      </c>
      <c r="C32" s="67" t="str">
        <f>'濃厚流動食・補助食品'!C3</f>
        <v>メイバランスミニArg</v>
      </c>
      <c r="D32" s="67" t="str">
        <f>'濃厚流動食・補助食品'!D3</f>
        <v>ブイクレスCP10</v>
      </c>
      <c r="E32" s="67" t="str">
        <f>'濃厚流動食・補助食品'!E3</f>
        <v/>
      </c>
      <c r="F32" s="94" t="str">
        <f>'濃厚流動食・補助食品'!F3</f>
        <v>エンジョイゼリー、メイバランスミニ、メイバランスミニArg</v>
      </c>
      <c r="G32" s="95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9" t="str">
        <f>'施設概要'!B2</f>
        <v>〒950-0951　新潟市中央区鳥屋野451-6</v>
      </c>
      <c r="C36" s="100"/>
      <c r="D36" s="101"/>
      <c r="E36" s="102" t="str">
        <f>'施設概要'!C2</f>
        <v>とやの中央病院に併設。多職種が連携して入所者の栄養状態や摂食状態の確認、疾病に応じた個別の食事を提供し、良好な栄養状態に努めています。行事食やお茶会・誕生会などで食べる楽しみを持てるようにしています。</v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9" t="str">
        <f>'施設概要'!B3</f>
        <v>栄養課</v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9" t="str">
        <f>'施設概要'!B4</f>
        <v>025-283-0377(代）</v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99" t="str">
        <f>'施設概要'!B5</f>
        <v>025-284-5516</v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09">
        <f>'施設概要'!B6</f>
        <v>45768.8472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3" t="s">
        <v>57</v>
      </c>
      <c r="B1" s="114"/>
      <c r="C1" s="114"/>
      <c r="D1" s="114"/>
    </row>
    <row r="2">
      <c r="A2" s="115" t="s">
        <v>58</v>
      </c>
      <c r="B2" s="116"/>
      <c r="C2" s="117" t="s">
        <v>59</v>
      </c>
      <c r="D2" s="118" t="s">
        <v>60</v>
      </c>
    </row>
    <row r="3">
      <c r="A3" s="119" t="s">
        <v>61</v>
      </c>
      <c r="B3" s="120"/>
      <c r="C3" s="121" t="b">
        <v>0</v>
      </c>
      <c r="D3" s="122"/>
    </row>
    <row r="4">
      <c r="A4" s="123"/>
      <c r="B4" s="123"/>
      <c r="C4" s="123"/>
      <c r="D4" s="123"/>
    </row>
    <row r="5">
      <c r="A5" s="124" t="s">
        <v>62</v>
      </c>
      <c r="B5" s="124" t="s">
        <v>63</v>
      </c>
      <c r="C5" s="123"/>
      <c r="D5" s="123"/>
    </row>
    <row r="6">
      <c r="A6" s="12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3" t="s">
        <v>64</v>
      </c>
      <c r="B1" s="123"/>
    </row>
    <row r="2">
      <c r="A2" s="123" t="s">
        <v>62</v>
      </c>
      <c r="B2" s="123" t="s">
        <v>65</v>
      </c>
    </row>
    <row r="3">
      <c r="A3" s="126"/>
    </row>
    <row r="4">
      <c r="A4" s="126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7" t="str">
        <f>IFERROR(__xludf.DUMMYFUNCTION("IMPORTRANGE(""https://docs.google.com/spreadsheets/d/1vsTcEcugRZXGU84Ng3dXvNCAOD3CAaUTEbnnM7tyUJg/edit?usp=sharing"",""施設概要!A1"")"),"施設概要")</f>
        <v>施設概要</v>
      </c>
      <c r="B1" s="128"/>
      <c r="C1" s="128"/>
    </row>
    <row r="2" ht="22.5" customHeight="1">
      <c r="A2" s="129" t="str">
        <f>IFERROR(__xludf.DUMMYFUNCTION("IMPORTRANGE(""https://docs.google.com/spreadsheets/d/1vsTcEcugRZXGU84Ng3dXvNCAOD3CAaUTEbnnM7tyUJg/edit?usp=sharing"",""施設概要!A2"")"),"所在地")</f>
        <v>所在地</v>
      </c>
      <c r="B2" s="130" t="s">
        <v>0</v>
      </c>
      <c r="C2" s="131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2" t="s">
        <v>2</v>
      </c>
      <c r="C3" s="133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4" t="s">
        <v>3</v>
      </c>
      <c r="C4" s="133"/>
    </row>
    <row r="5" ht="22.5" customHeight="1">
      <c r="A5" s="107" t="str">
        <f>IFERROR(__xludf.DUMMYFUNCTION("IMPORTRANGE(""https://docs.google.com/spreadsheets/d/1vsTcEcugRZXGU84Ng3dXvNCAOD3CAaUTEbnnM7tyUJg/edit?usp=sharing"",""施設概要!A5"")"),"FAX")</f>
        <v>FAX</v>
      </c>
      <c r="B5" s="135" t="s">
        <v>4</v>
      </c>
      <c r="C5" s="133"/>
    </row>
    <row r="6" ht="22.5" customHeight="1">
      <c r="A6" s="108" t="str">
        <f>IFERROR(__xludf.DUMMYFUNCTION("IMPORTRANGE(""https://docs.google.com/spreadsheets/d/1vsTcEcugRZXGU84Ng3dXvNCAOD3CAaUTEbnnM7tyUJg/edit?usp=sharing"",""施設概要!A6"")"),"更新日")</f>
        <v>更新日</v>
      </c>
      <c r="B6" s="136">
        <v>45768.84701509259</v>
      </c>
      <c r="C6" s="137"/>
    </row>
  </sheetData>
  <mergeCells count="1">
    <mergeCell ref="C2:C6"/>
  </mergeCells>
  <drawing r:id="rId1"/>
</worksheet>
</file>