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<sst xmlns="http://schemas.openxmlformats.org/spreadsheetml/2006/main" count="221" uniqueCount="70">
  <si>
    <t>常食</t>
  </si>
  <si>
    <t>〒950-0951　新潟市中央区鳥屋野451-6</t>
  </si>
  <si>
    <t>とやの中央病院に併設。多職種が連携して入所者の栄養状態や摂食状態の確認、疾病に応じた個別の食事を提供し、良好な栄養状態に努めています。行事食やお茶会・誕生会などで食べる楽しみを持てるようにしています。</t>
  </si>
  <si>
    <t>軟菜食</t>
  </si>
  <si>
    <t>軟菜キザミ食</t>
  </si>
  <si>
    <t>ミキサー食</t>
  </si>
  <si>
    <t>ゼリー食</t>
  </si>
  <si>
    <t>米飯</t>
  </si>
  <si>
    <t>ミートローフ</t>
  </si>
  <si>
    <t>煮込みハンバーグ</t>
  </si>
  <si>
    <t>鶏肉ムース</t>
  </si>
  <si>
    <t>栄養課</t>
  </si>
  <si>
    <t>お茶ゼリー</t>
  </si>
  <si>
    <t>全粥</t>
  </si>
  <si>
    <t>ミキサー粥</t>
  </si>
  <si>
    <t>ラクーナゼリー</t>
  </si>
  <si>
    <t>025-283-0377(代）</t>
  </si>
  <si>
    <t>025-284-5516</t>
  </si>
  <si>
    <t>軟飯</t>
  </si>
  <si>
    <t>通常の全粥</t>
  </si>
  <si>
    <t>全粥に1.5％のスベラカーゼライトを加えミキサーにかけたもの</t>
  </si>
  <si>
    <t>ネオハイトロミール</t>
  </si>
  <si>
    <t>鮭のマヨネーズ焼き</t>
  </si>
  <si>
    <t>はんぺんのすりながし</t>
  </si>
  <si>
    <t>鮭ムース</t>
  </si>
  <si>
    <t>スルーパートナー</t>
  </si>
  <si>
    <t>煮菜</t>
  </si>
  <si>
    <t>ほうれん草のポタージュ</t>
  </si>
  <si>
    <t>ほうれん草ゼリー</t>
  </si>
  <si>
    <t>一般的な食事</t>
  </si>
  <si>
    <t>固いものを除いた軟らかい食事</t>
  </si>
  <si>
    <t>調理後細かくきざんだ食事（極キザミ食にとろみをつけた食事もある）</t>
  </si>
  <si>
    <t>軟らかく煮たものをミキサーにかけたもの（三分菜食は粗くミキサーにかけたもの）</t>
  </si>
  <si>
    <t>ムース状、ゼリー状のもの</t>
  </si>
  <si>
    <t>小さじ</t>
  </si>
  <si>
    <t>通常の大きさ</t>
  </si>
  <si>
    <t>0.5ｃｍ程度に刻む（極キザミは0.1～0.2cm程度）</t>
  </si>
  <si>
    <t>ペースト状</t>
  </si>
  <si>
    <t>ムース状
ゼリー状</t>
  </si>
  <si>
    <t>歯茎でつぶせる</t>
  </si>
  <si>
    <t>噛まなくてよい</t>
  </si>
  <si>
    <t>噛まなくてよい
舌でつぶせる</t>
  </si>
  <si>
    <t>4</t>
  </si>
  <si>
    <t>2-2 / 2-1</t>
  </si>
  <si>
    <t>3 / 2-2 / 2-1</t>
  </si>
  <si>
    <t>米飯150</t>
  </si>
  <si>
    <t>全粥270</t>
  </si>
  <si>
    <t>ミキサー粥180</t>
  </si>
  <si>
    <t>E-3</t>
  </si>
  <si>
    <t>MA-R2.0</t>
  </si>
  <si>
    <t>Ｏｊ・１ｊ対応：可</t>
  </si>
  <si>
    <t>メイバランスミニ</t>
  </si>
  <si>
    <t>メイバランスミニArg</t>
  </si>
  <si>
    <t>ブイクレスCP10</t>
  </si>
  <si>
    <t>エンジョイゼリー、メイバランスミニ、メイバランスミニArg</t>
  </si>
  <si>
    <t>医療法人仁成会　介護老人保健施設</t>
  </si>
  <si>
    <t>にいがた園</t>
  </si>
  <si>
    <t>作業記録</t>
  </si>
  <si>
    <t>日時</t>
  </si>
  <si>
    <t>名前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</si>
  <si>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</si>
  <si>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</si>
  <si>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</si>
  <si>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</si>
  <si>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</si>
  <si>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氏名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</si>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</sst>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b/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/>
    <font>
      <b/>
      <sz val="12.0"/>
      <color theme="1"/>
      <name val="Arial"/>
      <scheme val="minor"/>
    </font>
    <font>
      <sz val="8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3300"/>
        <bgColor rgb="FFFF330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00AF50"/>
        <bgColor rgb="FF00AF50"/>
      </patternFill>
    </fill>
    <fill>
      <patternFill patternType="solid">
        <fgColor rgb="FFB4DCF9"/>
        <bgColor rgb="FFB4DCF9"/>
      </patternFill>
    </fill>
    <fill>
      <patternFill patternType="solid">
        <fgColor rgb="FFFFE0E0"/>
        <bgColor rgb="FFFFE0E0"/>
      </patternFill>
    </fill>
    <fill>
      <patternFill patternType="solid">
        <fgColor rgb="FFDBF7B8"/>
        <bgColor rgb="FFDBF7B8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FF3300"/>
      </left>
      <top style="thin">
        <color rgb="FFFF3300"/>
      </top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medium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2" numFmtId="0" xfId="0" applyAlignment="1" applyBorder="1" applyFill="1" applyFont="1">
      <alignment shrinkToFit="0" vertical="center" wrapText="0"/>
    </xf>
    <xf borderId="4" fillId="5" fontId="3" numFmtId="0" xfId="0" applyAlignment="1" applyBorder="1" applyFill="1" applyFont="1">
      <alignment horizontal="center" vertical="center"/>
    </xf>
    <xf borderId="3" fillId="4" fontId="1" numFmtId="0" xfId="0" applyAlignment="1" applyBorder="1" applyFont="1">
      <alignment vertical="center"/>
    </xf>
    <xf borderId="5" fillId="6" fontId="1" numFmtId="0" xfId="0" applyAlignment="1" applyBorder="1" applyFill="1" applyFont="1">
      <alignment vertical="center"/>
    </xf>
    <xf borderId="6" fillId="7" fontId="4" numFmtId="0" xfId="0" applyAlignment="1" applyBorder="1" applyFill="1" applyFont="1">
      <alignment horizontal="center" vertical="center"/>
    </xf>
    <xf borderId="1" fillId="8" fontId="3" numFmtId="0" xfId="0" applyAlignment="1" applyBorder="1" applyFill="1" applyFont="1">
      <alignment horizontal="center" vertical="center"/>
    </xf>
    <xf borderId="6" fillId="7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readingOrder="0" shrinkToFit="0" vertical="center" wrapText="0"/>
    </xf>
    <xf borderId="2" fillId="0" fontId="5" numFmtId="0" xfId="0" applyAlignment="1" applyBorder="1" applyFont="1">
      <alignment horizontal="center" readingOrder="0" shrinkToFit="0" vertical="center" wrapText="0"/>
    </xf>
    <xf borderId="5" fillId="9" fontId="3" numFmtId="0" xfId="0" applyAlignment="1" applyBorder="1" applyFill="1" applyFont="1">
      <alignment horizontal="center" vertical="center"/>
    </xf>
    <xf borderId="7" fillId="0" fontId="5" numFmtId="0" xfId="0" applyAlignment="1" applyBorder="1" applyFont="1">
      <alignment readingOrder="0" shrinkToFit="0" vertical="center" wrapText="1"/>
    </xf>
    <xf borderId="4" fillId="5" fontId="6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readingOrder="0" shrinkToFit="0" vertical="center" wrapText="0"/>
    </xf>
    <xf borderId="6" fillId="7" fontId="3" numFmtId="0" xfId="0" applyAlignment="1" applyBorder="1" applyFont="1">
      <alignment horizontal="center" vertical="center"/>
    </xf>
    <xf borderId="8" fillId="5" fontId="3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readingOrder="0" shrinkToFit="0" vertical="center" wrapText="0"/>
    </xf>
    <xf borderId="9" fillId="0" fontId="8" numFmtId="0" xfId="0" applyBorder="1" applyFont="1"/>
    <xf borderId="6" fillId="0" fontId="7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shrinkToFit="0" vertical="center" wrapText="0"/>
    </xf>
    <xf borderId="5" fillId="0" fontId="5" numFmtId="0" xfId="0" applyAlignment="1" applyBorder="1" applyFont="1">
      <alignment horizontal="center" vertical="center"/>
    </xf>
    <xf borderId="5" fillId="0" fontId="7" numFmtId="0" xfId="0" applyAlignment="1" applyBorder="1" applyFont="1">
      <alignment readingOrder="0" shrinkToFit="0" vertical="center" wrapText="1"/>
    </xf>
    <xf borderId="1" fillId="8" fontId="3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shrinkToFit="0" vertical="center" wrapText="1"/>
    </xf>
    <xf borderId="1" fillId="10" fontId="5" numFmtId="164" xfId="0" applyAlignment="1" applyBorder="1" applyFill="1" applyFont="1" applyNumberFormat="1">
      <alignment horizontal="left" readingOrder="0" shrinkToFit="0" vertical="center" wrapText="0"/>
    </xf>
    <xf borderId="10" fillId="0" fontId="8" numFmtId="0" xfId="0" applyBorder="1" applyFont="1"/>
    <xf borderId="11" fillId="7" fontId="3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11" fillId="0" fontId="7" numFmtId="0" xfId="0" applyAlignment="1" applyBorder="1" applyFont="1">
      <alignment horizontal="center" readingOrder="0" shrinkToFit="0" vertical="center" wrapText="0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11" fillId="0" fontId="7" numFmtId="0" xfId="0" applyAlignment="1" applyBorder="1" applyFont="1">
      <alignment horizontal="center" shrinkToFit="0" vertical="center" wrapText="0"/>
    </xf>
    <xf borderId="11" fillId="7" fontId="3" numFmtId="0" xfId="0" applyAlignment="1" applyBorder="1" applyFont="1">
      <alignment horizontal="center" readingOrder="0" vertical="center"/>
    </xf>
    <xf borderId="12" fillId="0" fontId="5" numFmtId="0" xfId="0" applyAlignment="1" applyBorder="1" applyFont="1">
      <alignment horizontal="center" vertical="center"/>
    </xf>
    <xf borderId="11" fillId="0" fontId="5" numFmtId="165" xfId="0" applyAlignment="1" applyBorder="1" applyFont="1" applyNumberFormat="1">
      <alignment horizontal="center" readingOrder="0" shrinkToFit="0" vertical="center" wrapText="0"/>
    </xf>
    <xf borderId="11" fillId="0" fontId="5" numFmtId="165" xfId="0" applyAlignment="1" applyBorder="1" applyFont="1" applyNumberFormat="1">
      <alignment horizontal="center" shrinkToFit="0" vertical="center" wrapText="0"/>
    </xf>
    <xf borderId="11" fillId="0" fontId="5" numFmtId="165" xfId="0" applyAlignment="1" applyBorder="1" applyFont="1" applyNumberFormat="1">
      <alignment horizontal="center" readingOrder="0" shrinkToFit="0" vertical="center" wrapText="0"/>
    </xf>
    <xf borderId="11" fillId="0" fontId="5" numFmtId="165" xfId="0" applyAlignment="1" applyBorder="1" applyFont="1" applyNumberFormat="1">
      <alignment horizontal="center" shrinkToFit="0" vertical="center" wrapText="0"/>
    </xf>
    <xf borderId="4" fillId="0" fontId="10" numFmtId="0" xfId="0" applyAlignment="1" applyBorder="1" applyFont="1">
      <alignment horizontal="center" readingOrder="0" shrinkToFit="0" vertical="center" wrapText="0"/>
    </xf>
    <xf borderId="6" fillId="7" fontId="3" numFmtId="0" xfId="0" applyAlignment="1" applyBorder="1" applyFont="1">
      <alignment horizontal="center" readingOrder="0" vertical="center"/>
    </xf>
    <xf borderId="13" fillId="5" fontId="3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center" vertical="center"/>
    </xf>
    <xf borderId="6" fillId="0" fontId="5" numFmtId="166" xfId="0" applyAlignment="1" applyBorder="1" applyFont="1" applyNumberFormat="1">
      <alignment horizontal="center" readingOrder="0" shrinkToFit="0" vertical="center" wrapText="0"/>
    </xf>
    <xf borderId="2" fillId="0" fontId="7" numFmtId="0" xfId="0" applyAlignment="1" applyBorder="1" applyFont="1">
      <alignment readingOrder="0" shrinkToFit="0" vertical="center" wrapText="1"/>
    </xf>
    <xf borderId="6" fillId="0" fontId="5" numFmtId="166" xfId="0" applyAlignment="1" applyBorder="1" applyFont="1" applyNumberFormat="1">
      <alignment horizontal="center" shrinkToFit="0" vertical="center" wrapText="0"/>
    </xf>
    <xf borderId="2" fillId="5" fontId="3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4" fillId="0" fontId="9" numFmtId="49" xfId="0" applyAlignment="1" applyBorder="1" applyFont="1" applyNumberFormat="1">
      <alignment horizontal="center" shrinkToFit="0" vertical="center" wrapText="0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15" fillId="11" fontId="11" numFmtId="0" xfId="0" applyAlignment="1" applyBorder="1" applyFill="1" applyFont="1">
      <alignment vertical="center"/>
    </xf>
    <xf borderId="16" fillId="5" fontId="3" numFmtId="0" xfId="0" applyAlignment="1" applyBorder="1" applyFont="1">
      <alignment horizontal="center" vertical="center"/>
    </xf>
    <xf borderId="17" fillId="12" fontId="1" numFmtId="0" xfId="0" applyAlignment="1" applyBorder="1" applyFill="1" applyFont="1">
      <alignment vertical="center"/>
    </xf>
    <xf borderId="4" fillId="0" fontId="5" numFmtId="167" xfId="0" applyAlignment="1" applyBorder="1" applyFont="1" applyNumberFormat="1">
      <alignment horizontal="center" readingOrder="0" shrinkToFit="0" vertical="center" wrapText="0"/>
    </xf>
    <xf borderId="18" fillId="0" fontId="8" numFmtId="0" xfId="0" applyBorder="1" applyFont="1"/>
    <xf borderId="19" fillId="13" fontId="5" numFmtId="0" xfId="0" applyAlignment="1" applyBorder="1" applyFill="1" applyFont="1">
      <alignment horizontal="center" vertical="center"/>
    </xf>
    <xf borderId="13" fillId="0" fontId="5" numFmtId="168" xfId="0" applyAlignment="1" applyBorder="1" applyFont="1" applyNumberFormat="1">
      <alignment horizontal="center" readingOrder="0" shrinkToFit="0" vertical="center" wrapText="0"/>
    </xf>
    <xf borderId="15" fillId="0" fontId="10" numFmtId="0" xfId="0" applyAlignment="1" applyBorder="1" applyFont="1">
      <alignment horizontal="center" readingOrder="0" shrinkToFit="0" vertical="center" wrapText="1"/>
    </xf>
    <xf borderId="20" fillId="0" fontId="10" numFmtId="0" xfId="0" applyAlignment="1" applyBorder="1" applyFont="1">
      <alignment horizontal="center" shrinkToFit="0" vertical="center" wrapText="1"/>
    </xf>
    <xf borderId="21" fillId="0" fontId="7" numFmtId="0" xfId="0" applyAlignment="1" applyBorder="1" applyFont="1">
      <alignment horizontal="center" readingOrder="0" vertical="center"/>
    </xf>
    <xf borderId="17" fillId="0" fontId="7" numFmtId="0" xfId="0" applyAlignment="1" applyBorder="1" applyFont="1">
      <alignment horizontal="left" readingOrder="0" vertical="center"/>
    </xf>
    <xf borderId="22" fillId="0" fontId="8" numFmtId="0" xfId="0" applyBorder="1" applyFont="1"/>
    <xf borderId="21" fillId="0" fontId="7" numFmtId="0" xfId="0" applyAlignment="1" applyBorder="1" applyFont="1">
      <alignment horizontal="left" readingOrder="0" shrinkToFit="0" vertical="center" wrapText="1"/>
    </xf>
    <xf borderId="23" fillId="0" fontId="8" numFmtId="0" xfId="0" applyBorder="1" applyFont="1"/>
    <xf borderId="24" fillId="0" fontId="8" numFmtId="0" xfId="0" applyBorder="1" applyFont="1"/>
    <xf borderId="15" fillId="0" fontId="10" numFmtId="0" xfId="0" applyAlignment="1" applyBorder="1" applyFont="1">
      <alignment horizontal="center" shrinkToFit="0" vertical="center" wrapText="1"/>
    </xf>
    <xf borderId="25" fillId="0" fontId="8" numFmtId="0" xfId="0" applyBorder="1" applyFont="1"/>
    <xf borderId="26" fillId="0" fontId="8" numFmtId="0" xfId="0" applyBorder="1" applyFont="1"/>
    <xf borderId="27" fillId="0" fontId="12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bottom"/>
    </xf>
    <xf borderId="27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28" fillId="3" fontId="1" numFmtId="0" xfId="0" applyAlignment="1" applyBorder="1" applyFont="1">
      <alignment vertical="center"/>
    </xf>
    <xf borderId="29" fillId="3" fontId="5" numFmtId="0" xfId="0" applyBorder="1" applyFont="1"/>
    <xf borderId="4" fillId="0" fontId="5" numFmtId="0" xfId="0" applyAlignment="1" applyBorder="1" applyFont="1">
      <alignment horizontal="center" shrinkToFit="0" vertical="center" wrapText="0"/>
    </xf>
    <xf borderId="0" fillId="0" fontId="16" numFmtId="0" xfId="0" applyAlignment="1" applyFont="1">
      <alignment vertical="bottom"/>
    </xf>
    <xf borderId="0" fillId="0" fontId="5" numFmtId="169" xfId="0" applyAlignment="1" applyFont="1" applyNumberFormat="1">
      <alignment readingOrder="0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4" fillId="0" fontId="7" numFmtId="0" xfId="0" applyAlignment="1" applyBorder="1" applyFont="1">
      <alignment horizontal="center" shrinkToFit="0" vertical="center" wrapText="1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horizontal="center" vertical="bottom"/>
    </xf>
    <xf borderId="0" fillId="0" fontId="5" numFmtId="14" xfId="0" applyAlignment="1" applyFont="1" applyNumberFormat="1">
      <alignment readingOrder="0"/>
    </xf>
    <xf borderId="2" fillId="3" fontId="1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33" fillId="8" fontId="3" numFmtId="0" xfId="0" applyAlignment="1" applyBorder="1" applyFont="1">
      <alignment horizontal="center" vertical="center"/>
    </xf>
    <xf borderId="2" fillId="0" fontId="5" numFmtId="0" xfId="0" applyAlignment="1" applyBorder="1" applyFont="1">
      <alignment readingOrder="0" shrinkToFit="0" vertical="center" wrapText="0"/>
    </xf>
    <xf borderId="4" fillId="0" fontId="5" numFmtId="0" xfId="0" applyAlignment="1" applyBorder="1" applyFont="1">
      <alignment readingOrder="0" shrinkToFit="0" vertical="center" wrapText="1"/>
    </xf>
    <xf borderId="33" fillId="0" fontId="5" numFmtId="0" xfId="0" applyAlignment="1" applyBorder="1" applyFont="1">
      <alignment readingOrder="0" shrinkToFit="0" vertical="center" wrapText="0"/>
    </xf>
    <xf borderId="8" fillId="0" fontId="8" numFmtId="0" xfId="0" applyBorder="1" applyFont="1"/>
    <xf borderId="34" fillId="0" fontId="5" numFmtId="0" xfId="0" applyAlignment="1" applyBorder="1" applyFont="1">
      <alignment readingOrder="0" shrinkToFit="0" vertical="center" wrapText="0"/>
    </xf>
    <xf borderId="7" fillId="8" fontId="3" numFmtId="0" xfId="0" applyAlignment="1" applyBorder="1" applyFont="1">
      <alignment horizontal="center" vertical="center"/>
    </xf>
    <xf borderId="35" fillId="0" fontId="5" numFmtId="0" xfId="0" applyAlignment="1" applyBorder="1" applyFont="1">
      <alignment readingOrder="0" shrinkToFit="0" vertical="center" wrapText="0"/>
    </xf>
    <xf borderId="2" fillId="8" fontId="3" numFmtId="0" xfId="0" applyAlignment="1" applyBorder="1" applyFont="1">
      <alignment horizontal="center" readingOrder="0" vertical="center"/>
    </xf>
    <xf borderId="2" fillId="0" fontId="5" numFmtId="164" xfId="0" applyAlignment="1" applyBorder="1" applyFont="1" applyNumberFormat="1">
      <alignment horizontal="left" readingOrder="0" shrinkToFit="0" vertical="center" wrapText="0"/>
    </xf>
    <xf borderId="13" fillId="0" fontId="8" numFmtId="0" xfId="0" applyBorder="1" applyFont="1"/>
    <xf borderId="2" fillId="0" fontId="7" numFmtId="0" xfId="0" applyAlignment="1" applyBorder="1" applyFont="1">
      <alignment horizontal="left" shrinkToFit="0" vertical="center" wrapText="1"/>
    </xf>
    <xf borderId="5" fillId="6" fontId="1" numFmtId="0" xfId="0" applyAlignment="1" applyBorder="1" applyFont="1">
      <alignment horizontal="center" vertical="center"/>
    </xf>
    <xf borderId="5" fillId="0" fontId="19" numFmtId="49" xfId="0" applyAlignment="1" applyBorder="1" applyFont="1" applyNumberFormat="1">
      <alignment horizontal="center" readingOrder="0" shrinkToFit="0" vertical="center" wrapText="0"/>
    </xf>
    <xf borderId="4" fillId="0" fontId="20" numFmtId="0" xfId="0" applyAlignment="1" applyBorder="1" applyFont="1">
      <alignment horizontal="center" shrinkToFit="0" vertical="center" wrapText="0"/>
    </xf>
    <xf borderId="4" fillId="0" fontId="20" numFmtId="0" xfId="0" applyAlignment="1" applyBorder="1" applyFont="1">
      <alignment horizontal="center" readingOrder="0" shrinkToFit="0" vertical="center" wrapText="0"/>
    </xf>
    <xf borderId="4" fillId="0" fontId="20" numFmtId="170" xfId="0" applyAlignment="1" applyBorder="1" applyFont="1" applyNumberFormat="1">
      <alignment horizontal="center" readingOrder="0" shrinkToFit="0" vertical="center" wrapText="0"/>
    </xf>
    <xf borderId="18" fillId="5" fontId="3" numFmtId="0" xfId="0" applyAlignment="1" applyBorder="1" applyFont="1">
      <alignment horizontal="center" readingOrder="0" vertical="center"/>
    </xf>
    <xf borderId="13" fillId="0" fontId="5" numFmtId="168" xfId="0" applyAlignment="1" applyBorder="1" applyFont="1" applyNumberFormat="1">
      <alignment horizontal="center" readingOrder="0" shrinkToFit="0" vertical="center" wrapText="0"/>
    </xf>
    <xf borderId="3" fillId="4" fontId="2" numFmtId="0" xfId="0" applyAlignment="1" applyBorder="1" applyFont="1">
      <alignment horizontal="center" shrinkToFit="0" vertical="center" wrapText="0"/>
    </xf>
    <xf borderId="3" fillId="4" fontId="1" numFmtId="0" xfId="0" applyAlignment="1" applyBorder="1" applyFont="1">
      <alignment horizontal="center" vertical="center"/>
    </xf>
    <xf borderId="4" fillId="0" fontId="5" numFmtId="167" xfId="0" applyAlignment="1" applyBorder="1" applyFont="1" applyNumberFormat="1">
      <alignment horizontal="center" shrinkToFit="0" vertical="center" wrapText="0"/>
    </xf>
    <xf borderId="13" fillId="0" fontId="5" numFmtId="168" xfId="0" applyAlignment="1" applyBorder="1" applyFont="1" applyNumberFormat="1">
      <alignment horizontal="center" shrinkToFit="0" vertical="center" wrapText="0"/>
    </xf>
    <xf borderId="36" fillId="6" fontId="1" numFmtId="0" xfId="0" applyAlignment="1" applyBorder="1" applyFont="1">
      <alignment vertical="center"/>
    </xf>
    <xf borderId="37" fillId="6" fontId="5" numFmtId="0" xfId="0" applyBorder="1" applyFont="1"/>
    <xf borderId="15" fillId="11" fontId="11" numFmtId="0" xfId="0" applyAlignment="1" applyBorder="1" applyFont="1">
      <alignment horizontal="center" vertical="center"/>
    </xf>
    <xf borderId="17" fillId="12" fontId="1" numFmtId="0" xfId="0" applyAlignment="1" applyBorder="1" applyFont="1">
      <alignment horizontal="center" vertical="center"/>
    </xf>
    <xf borderId="38" fillId="0" fontId="7" numFmtId="0" xfId="0" applyAlignment="1" applyBorder="1" applyFont="1">
      <alignment horizontal="left" readingOrder="0" shrinkToFit="0" vertical="center" wrapText="1"/>
    </xf>
    <xf borderId="5" fillId="0" fontId="7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center" readingOrder="0" shrinkToFit="0" vertical="center" wrapText="0"/>
    </xf>
    <xf borderId="4" fillId="0" fontId="7" numFmtId="0" xfId="0" applyAlignment="1" applyBorder="1" applyFont="1">
      <alignment horizontal="center" readingOrder="0" shrinkToFit="0" vertical="center" wrapText="1"/>
    </xf>
    <xf borderId="5" fillId="0" fontId="9" numFmtId="49" xfId="0" applyAlignment="1" applyBorder="1" applyFont="1" applyNumberFormat="1">
      <alignment horizontal="center" shrinkToFit="0" vertical="center" wrapText="0"/>
    </xf>
    <xf borderId="39" fillId="4" fontId="5" numFmtId="0" xfId="0" applyBorder="1" applyFont="1"/>
    <xf borderId="2" fillId="0" fontId="7" numFmtId="0" xfId="0" applyAlignment="1" applyBorder="1" applyFont="1">
      <alignment horizontal="left" readingOrder="0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4" fillId="0" fontId="20" numFmtId="49" xfId="0" applyAlignment="1" applyBorder="1" applyFont="1" applyNumberFormat="1">
      <alignment horizontal="center" shrinkToFit="0" vertical="center" wrapText="0"/>
    </xf>
    <xf borderId="4" fillId="0" fontId="20" numFmtId="49" xfId="0" applyAlignment="1" applyBorder="1" applyFont="1" applyNumberFormat="1">
      <alignment horizontal="center" readingOrder="0" shrinkToFit="0" vertical="center" wrapText="0"/>
    </xf>
    <xf borderId="4" fillId="0" fontId="5" numFmtId="171" xfId="0" applyAlignment="1" applyBorder="1" applyFont="1" applyNumberFormat="1">
      <alignment horizontal="center" readingOrder="0" shrinkToFit="0" vertical="center" wrapText="0"/>
    </xf>
    <xf borderId="5" fillId="0" fontId="7" numFmtId="0" xfId="0" applyAlignment="1" applyBorder="1" applyFont="1">
      <alignment horizontal="left" readingOrder="0" shrinkToFit="0" vertical="center" wrapText="1"/>
    </xf>
    <xf borderId="20" fillId="11" fontId="1" numFmtId="0" xfId="0" applyAlignment="1" applyBorder="1" applyFont="1">
      <alignment vertical="center"/>
    </xf>
    <xf borderId="40" fillId="11" fontId="5" numFmtId="0" xfId="0" applyBorder="1" applyFont="1"/>
    <xf borderId="0" fillId="12" fontId="1" numFmtId="0" xfId="0" applyAlignment="1" applyFont="1">
      <alignment vertical="center"/>
    </xf>
    <xf borderId="0" fillId="12" fontId="5" numFmtId="0" xfId="0" applyFont="1"/>
    <xf borderId="6" fillId="0" fontId="5" numFmtId="172" xfId="0" applyAlignment="1" applyBorder="1" applyFont="1" applyNumberFormat="1">
      <alignment horizontal="center" readingOrder="0" shrinkToFit="0" vertical="center" wrapText="0"/>
    </xf>
    <xf borderId="6" fillId="0" fontId="5" numFmtId="172" xfId="0" applyAlignment="1" applyBorder="1" applyFont="1" applyNumberFormat="1">
      <alignment horizontal="center" shrinkToFit="0" vertical="center" wrapText="0"/>
    </xf>
    <xf borderId="6" fillId="0" fontId="5" numFmtId="172" xfId="0" applyAlignment="1" applyBorder="1" applyFont="1" applyNumberFormat="1">
      <alignment horizontal="center" readingOrder="0" shrinkToFit="0" vertical="center" wrapText="0"/>
    </xf>
    <xf borderId="6" fillId="0" fontId="5" numFmtId="172" xfId="0" applyAlignment="1" applyBorder="1" applyFont="1" applyNumberFormat="1">
      <alignment horizontal="center" shrinkToFit="0" vertical="center" wrapText="0"/>
    </xf>
    <xf borderId="17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left" vertical="center"/>
    </xf>
    <xf borderId="17" fillId="0" fontId="7" numFmtId="0" xfId="0" applyAlignment="1" applyBorder="1" applyFont="1">
      <alignment horizontal="center" readingOrder="0" vertical="center"/>
    </xf>
    <xf borderId="42" fillId="0" fontId="8" numFmtId="0" xfId="0" applyBorder="1" applyFont="1"/>
    <xf borderId="41" fillId="0" fontId="7" numFmtId="0" xfId="0" applyAlignment="1" applyBorder="1" applyFont="1">
      <alignment horizontal="left" readingOrder="0" vertical="center"/>
    </xf>
    <xf borderId="43" fillId="0" fontId="8" numFmtId="0" xfId="0" applyBorder="1" applyFont="1"/>
    <xf borderId="44" fillId="0" fontId="8" numFmtId="0" xfId="0" applyBorder="1" applyFont="1"/>
    <xf borderId="34" fillId="2" fontId="1" numFmtId="0" xfId="0" applyAlignment="1" applyBorder="1" applyFont="1">
      <alignment vertical="center"/>
    </xf>
    <xf borderId="45" fillId="2" fontId="5" numFmtId="0" xfId="0" applyBorder="1" applyFont="1"/>
    <xf borderId="21" fillId="0" fontId="7" numFmtId="0" xfId="0" applyAlignment="1" applyBorder="1" applyFont="1">
      <alignment horizontal="left" shrinkToFit="0" vertical="center" wrapText="1"/>
    </xf>
    <xf borderId="46" fillId="0" fontId="8" numFmtId="0" xfId="0" applyBorder="1" applyFont="1"/>
    <xf borderId="45" fillId="0" fontId="8" numFmtId="0" xfId="0" applyBorder="1" applyFont="1"/>
    <xf borderId="35" fillId="0" fontId="5" numFmtId="0" xfId="0" applyAlignment="1" applyBorder="1" applyFont="1">
      <alignment readingOrder="0" shrinkToFit="0" vertical="center" wrapText="1"/>
    </xf>
    <xf borderId="47" fillId="0" fontId="8" numFmtId="0" xfId="0" applyBorder="1" applyFont="1"/>
    <xf borderId="48" fillId="0" fontId="8" numFmtId="0" xfId="0" applyBorder="1" applyFont="1"/>
    <xf borderId="49" fillId="0" fontId="8" numFmtId="0" xfId="0" applyBorder="1" applyFont="1"/>
    <xf borderId="50" fillId="0" fontId="8" numFmtId="0" xfId="0" applyBorder="1" applyFont="1"/>
    <xf borderId="34" fillId="0" fontId="5" numFmtId="0" xfId="0" applyAlignment="1" applyBorder="1" applyFont="1">
      <alignment shrinkToFit="0" vertical="center" wrapText="0"/>
    </xf>
    <xf borderId="34" fillId="0" fontId="5" numFmtId="14" xfId="0" applyAlignment="1" applyBorder="1" applyFont="1" applyNumberFormat="1">
      <alignment horizontal="left" readingOrder="0" shrinkToFit="0" vertical="center" wrapText="0"/>
    </xf>
    <xf borderId="33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35" fillId="0" fontId="5" numFmtId="0" xfId="0" applyAlignment="1" applyBorder="1" applyFont="1">
      <alignment shrinkToFit="0" vertical="center" wrapText="1"/>
    </xf>
    <xf borderId="34" fillId="0" fontId="5" numFmtId="164" xfId="0" applyAlignment="1" applyBorder="1" applyFont="1" applyNumberForma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jpg"/><Relationship Id="rId2" Type="http://schemas.openxmlformats.org/officeDocument/2006/relationships/image" Target="../media/image7.jpg"/><Relationship Id="rId3" Type="http://schemas.openxmlformats.org/officeDocument/2006/relationships/image" Target="../media/image15.jpg"/><Relationship Id="rId4" Type="http://schemas.openxmlformats.org/officeDocument/2006/relationships/image" Target="../media/image11.jpg"/><Relationship Id="rId11" Type="http://schemas.openxmlformats.org/officeDocument/2006/relationships/image" Target="../media/image14.jpg"/><Relationship Id="rId10" Type="http://schemas.openxmlformats.org/officeDocument/2006/relationships/image" Target="../media/image6.jpg"/><Relationship Id="rId12" Type="http://schemas.openxmlformats.org/officeDocument/2006/relationships/image" Target="../media/image9.jpg"/><Relationship Id="rId9" Type="http://schemas.openxmlformats.org/officeDocument/2006/relationships/image" Target="../media/image10.jpg"/><Relationship Id="rId5" Type="http://schemas.openxmlformats.org/officeDocument/2006/relationships/image" Target="../media/image12.jpg"/><Relationship Id="rId6" Type="http://schemas.openxmlformats.org/officeDocument/2006/relationships/image" Target="../media/image3.jpg"/><Relationship Id="rId7" Type="http://schemas.openxmlformats.org/officeDocument/2006/relationships/image" Target="../media/image8.jpg"/><Relationship Id="rId8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3.jpg"/><Relationship Id="rId2" Type="http://schemas.openxmlformats.org/officeDocument/2006/relationships/image" Target="../media/image7.jpg"/><Relationship Id="rId3" Type="http://schemas.openxmlformats.org/officeDocument/2006/relationships/image" Target="../media/image15.jpg"/><Relationship Id="rId4" Type="http://schemas.openxmlformats.org/officeDocument/2006/relationships/image" Target="../media/image11.jpg"/><Relationship Id="rId11" Type="http://schemas.openxmlformats.org/officeDocument/2006/relationships/image" Target="../media/image14.jpg"/><Relationship Id="rId10" Type="http://schemas.openxmlformats.org/officeDocument/2006/relationships/image" Target="../media/image6.jpg"/><Relationship Id="rId12" Type="http://schemas.openxmlformats.org/officeDocument/2006/relationships/image" Target="../media/image9.jpg"/><Relationship Id="rId9" Type="http://schemas.openxmlformats.org/officeDocument/2006/relationships/image" Target="../media/image10.jpg"/><Relationship Id="rId5" Type="http://schemas.openxmlformats.org/officeDocument/2006/relationships/image" Target="../media/image12.jpg"/><Relationship Id="rId6" Type="http://schemas.openxmlformats.org/officeDocument/2006/relationships/image" Target="../media/image3.jpg"/><Relationship Id="rId7" Type="http://schemas.openxmlformats.org/officeDocument/2006/relationships/image" Target="../media/image8.jpg"/><Relationship Id="rId8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762000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1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9625"/>
    <xdr:pic>
      <xdr:nvPicPr>
        <xdr:cNvPr id="0" name="image1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1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19150"/>
    <xdr:pic>
      <xdr:nvPicPr>
        <xdr:cNvPr id="0" name="image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10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771525"/>
    <xdr:pic>
      <xdr:nvPicPr>
        <xdr:cNvPr id="0" name="image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762000"/>
    <xdr:pic>
      <xdr:nvPicPr>
        <xdr:cNvPr id="0" name="image7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1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9625"/>
    <xdr:pic>
      <xdr:nvPicPr>
        <xdr:cNvPr id="0" name="image1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12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191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19150"/>
    <xdr:pic>
      <xdr:nvPicPr>
        <xdr:cNvPr id="0" name="image2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10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6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771525"/>
    <xdr:pic>
      <xdr:nvPicPr>
        <xdr:cNvPr id="0" name="image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8" t="str">
        <f>IFERROR(__xludf.DUMMYFUNCTION("IMPORTRANGE(""https://docs.google.com/spreadsheets/d/1vsTcEcugRZXGU84Ng3dXvNCAOD3CAaUTEbnnM7tyUJg/edit?usp=sharing"",""施設概要!A2"")"),"所在地")</f>
        <v>所在地</v>
      </c>
      <c r="B2" s="10" t="s">
        <v>1</v>
      </c>
      <c r="C2" s="13" t="s">
        <v>2</v>
      </c>
    </row>
    <row r="3" ht="22.5" customHeight="1">
      <c r="A3" s="8" t="str">
        <f>IFERROR(__xludf.DUMMYFUNCTION("IMPORTRANGE(""https://docs.google.com/spreadsheets/d/1vsTcEcugRZXGU84Ng3dXvNCAOD3CAaUTEbnnM7tyUJg/edit?usp=sharing"",""施設概要!A3"")"),"給食部門名")</f>
        <v>給食部門名</v>
      </c>
      <c r="B3" s="10" t="s">
        <v>11</v>
      </c>
      <c r="C3" s="19"/>
    </row>
    <row r="4" ht="22.5" customHeight="1">
      <c r="A4" s="8" t="str">
        <f>IFERROR(__xludf.DUMMYFUNCTION("IMPORTRANGE(""https://docs.google.com/spreadsheets/d/1vsTcEcugRZXGU84Ng3dXvNCAOD3CAaUTEbnnM7tyUJg/edit?usp=sharing"",""施設概要!A4"")"),"電話")</f>
        <v>電話</v>
      </c>
      <c r="B4" s="10" t="s">
        <v>16</v>
      </c>
      <c r="C4" s="19"/>
    </row>
    <row r="5" ht="22.5" customHeight="1">
      <c r="A5" s="8" t="str">
        <f>IFERROR(__xludf.DUMMYFUNCTION("IMPORTRANGE(""https://docs.google.com/spreadsheets/d/1vsTcEcugRZXGU84Ng3dXvNCAOD3CAaUTEbnnM7tyUJg/edit?usp=sharing"",""施設概要!A5"")"),"FAX")</f>
        <v>FAX</v>
      </c>
      <c r="B5" s="10" t="s">
        <v>17</v>
      </c>
      <c r="C5" s="19"/>
    </row>
    <row r="6" ht="22.5" customHeight="1">
      <c r="A6" s="24" t="str">
        <f>IFERROR(__xludf.DUMMYFUNCTION("IMPORTRANGE(""https://docs.google.com/spreadsheets/d/1vsTcEcugRZXGU84Ng3dXvNCAOD3CAaUTEbnnM7tyUJg/edit?usp=sharing"",""施設概要!A6"")"),"更新日")</f>
        <v>更新日</v>
      </c>
      <c r="B6" s="26">
        <v>45768.84720091435</v>
      </c>
      <c r="C6" s="27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4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1" t="s">
        <v>0</v>
      </c>
      <c r="C2" s="11" t="s">
        <v>3</v>
      </c>
      <c r="D2" s="11" t="s">
        <v>4</v>
      </c>
      <c r="E2" s="11" t="s">
        <v>5</v>
      </c>
      <c r="F2" s="11" t="s">
        <v>6</v>
      </c>
      <c r="G2" s="11"/>
      <c r="H2" s="11"/>
    </row>
    <row r="3" ht="18.75" customHeight="1">
      <c r="A3" s="1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5" t="s">
        <v>8</v>
      </c>
      <c r="C3" s="15" t="s">
        <v>9</v>
      </c>
      <c r="D3" s="15" t="s">
        <v>9</v>
      </c>
      <c r="E3" s="15" t="s">
        <v>9</v>
      </c>
      <c r="F3" s="15" t="s">
        <v>10</v>
      </c>
      <c r="G3" s="15"/>
      <c r="H3" s="15"/>
    </row>
    <row r="4" ht="67.5" customHeight="1">
      <c r="A4" s="17" t="str">
        <f>IFERROR(__xludf.DUMMYFUNCTION("IMPORTRANGE(""https://docs.google.com/spreadsheets/d/1vsTcEcugRZXGU84Ng3dXvNCAOD3CAaUTEbnnM7tyUJg/edit?usp=sharing"",""おかず形態一覧表!A4"")"),"画像")</f>
        <v>画像</v>
      </c>
      <c r="B4" s="29"/>
      <c r="C4" s="29"/>
      <c r="D4" s="29"/>
      <c r="E4" s="29"/>
      <c r="F4" s="29"/>
      <c r="G4" s="29"/>
      <c r="H4" s="29"/>
    </row>
    <row r="5" ht="18.75" customHeight="1">
      <c r="A5" s="1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5" t="s">
        <v>22</v>
      </c>
      <c r="C5" s="15" t="s">
        <v>22</v>
      </c>
      <c r="D5" s="15" t="s">
        <v>22</v>
      </c>
      <c r="E5" s="15" t="s">
        <v>23</v>
      </c>
      <c r="F5" s="15" t="s">
        <v>24</v>
      </c>
      <c r="G5" s="15"/>
      <c r="H5" s="15"/>
    </row>
    <row r="6" ht="67.5" customHeight="1">
      <c r="A6" s="17" t="str">
        <f>IFERROR(__xludf.DUMMYFUNCTION("IMPORTRANGE(""https://docs.google.com/spreadsheets/d/1vsTcEcugRZXGU84Ng3dXvNCAOD3CAaUTEbnnM7tyUJg/edit?usp=sharing"",""おかず形態一覧表!A6"")"),"画像")</f>
        <v>画像</v>
      </c>
      <c r="B6" s="34"/>
      <c r="C6" s="29"/>
      <c r="D6" s="29"/>
      <c r="E6" s="29"/>
      <c r="F6" s="29"/>
      <c r="G6" s="29"/>
      <c r="H6" s="29"/>
    </row>
    <row r="7" ht="18.75" customHeight="1">
      <c r="A7" s="1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5" t="s">
        <v>26</v>
      </c>
      <c r="C7" s="15" t="s">
        <v>26</v>
      </c>
      <c r="D7" s="15" t="s">
        <v>26</v>
      </c>
      <c r="E7" s="15" t="s">
        <v>27</v>
      </c>
      <c r="F7" s="15" t="s">
        <v>28</v>
      </c>
      <c r="G7" s="15"/>
      <c r="H7" s="15"/>
    </row>
    <row r="8" ht="67.5" customHeight="1">
      <c r="A8" s="41" t="str">
        <f>IFERROR(__xludf.DUMMYFUNCTION("IMPORTRANGE(""https://docs.google.com/spreadsheets/d/1vsTcEcugRZXGU84Ng3dXvNCAOD3CAaUTEbnnM7tyUJg/edit?usp=sharing"",""おかず形態一覧表!A8"")"),"画像")</f>
        <v>画像</v>
      </c>
      <c r="B8" s="42"/>
      <c r="C8" s="43"/>
      <c r="D8" s="43"/>
      <c r="E8" s="43"/>
      <c r="F8" s="43"/>
      <c r="G8" s="43"/>
      <c r="H8" s="43"/>
    </row>
    <row r="9" ht="112.5" customHeight="1">
      <c r="A9" s="41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29</v>
      </c>
      <c r="C9" s="45" t="s">
        <v>30</v>
      </c>
      <c r="D9" s="45" t="s">
        <v>31</v>
      </c>
      <c r="E9" s="45" t="s">
        <v>32</v>
      </c>
      <c r="F9" s="45" t="s">
        <v>33</v>
      </c>
      <c r="G9" s="45"/>
      <c r="H9" s="45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 t="s">
        <v>35</v>
      </c>
      <c r="C10" s="48" t="s">
        <v>35</v>
      </c>
      <c r="D10" s="48" t="s">
        <v>36</v>
      </c>
      <c r="E10" s="48" t="s">
        <v>37</v>
      </c>
      <c r="F10" s="48" t="s">
        <v>38</v>
      </c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8"/>
      <c r="D11" s="48" t="s">
        <v>39</v>
      </c>
      <c r="E11" s="48" t="s">
        <v>40</v>
      </c>
      <c r="F11" s="48" t="s">
        <v>41</v>
      </c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09"/>
      <c r="C12" s="110"/>
      <c r="D12" s="110">
        <v>4.0</v>
      </c>
      <c r="E12" s="110" t="s">
        <v>43</v>
      </c>
      <c r="F12" s="110" t="s">
        <v>44</v>
      </c>
      <c r="G12" s="110"/>
      <c r="H12" s="111"/>
    </row>
    <row r="13" ht="22.5" customHeight="1">
      <c r="A13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5" t="s">
        <v>45</v>
      </c>
      <c r="C13" s="55" t="s">
        <v>45</v>
      </c>
      <c r="D13" s="55" t="s">
        <v>46</v>
      </c>
      <c r="E13" s="55" t="s">
        <v>47</v>
      </c>
      <c r="F13" s="55" t="s">
        <v>47</v>
      </c>
      <c r="G13" s="55"/>
      <c r="H13" s="55"/>
    </row>
    <row r="14" ht="22.5" customHeight="1">
      <c r="A14" s="112" t="s">
        <v>66</v>
      </c>
      <c r="B14" s="113">
        <v>1400.0</v>
      </c>
      <c r="C14" s="113">
        <v>1400.0</v>
      </c>
      <c r="D14" s="113">
        <v>1400.0</v>
      </c>
      <c r="E14" s="113">
        <v>1200.0</v>
      </c>
      <c r="F14" s="113">
        <v>1200.0</v>
      </c>
      <c r="G14" s="113"/>
      <c r="H14" s="113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7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12" t="str">
        <f>IFERROR(__xludf.DUMMYFUNCTION("IMPORTRANGE(""https://docs.google.com/spreadsheets/d/1vsTcEcugRZXGU84Ng3dXvNCAOD3CAaUTEbnnM7tyUJg/edit?usp=sharing"",""主食一覧!A2"")"),"主食名称")</f>
        <v>主食名称</v>
      </c>
      <c r="B2" s="18" t="s">
        <v>7</v>
      </c>
      <c r="C2" s="18" t="s">
        <v>13</v>
      </c>
      <c r="D2" s="18" t="s">
        <v>14</v>
      </c>
      <c r="E2" s="18"/>
      <c r="F2" s="18"/>
      <c r="G2" s="18"/>
      <c r="H2" s="21"/>
    </row>
    <row r="3" ht="67.5" customHeight="1">
      <c r="A3" s="12" t="str">
        <f>IFERROR(__xludf.DUMMYFUNCTION("IMPORTRANGE(""https://docs.google.com/spreadsheets/d/1vsTcEcugRZXGU84Ng3dXvNCAOD3CAaUTEbnnM7tyUJg/edit?usp=sharing"",""主食一覧!A3"")"),"画像")</f>
        <v>画像</v>
      </c>
      <c r="B3" s="22"/>
      <c r="C3" s="22"/>
      <c r="D3" s="22"/>
      <c r="E3" s="22"/>
      <c r="F3" s="22"/>
      <c r="G3" s="22"/>
      <c r="H3" s="22"/>
    </row>
    <row r="4" ht="45.0" customHeight="1">
      <c r="A4" s="12" t="str">
        <f>IFERROR(__xludf.DUMMYFUNCTION("IMPORTRANGE(""https://docs.google.com/spreadsheets/d/1vsTcEcugRZXGU84Ng3dXvNCAOD3CAaUTEbnnM7tyUJg/edit?usp=sharing"",""主食一覧!A4"")"),"内容")</f>
        <v>内容</v>
      </c>
      <c r="B4" s="23" t="s">
        <v>18</v>
      </c>
      <c r="C4" s="23" t="s">
        <v>19</v>
      </c>
      <c r="D4" s="23" t="s">
        <v>20</v>
      </c>
      <c r="E4" s="23"/>
      <c r="F4" s="23"/>
      <c r="G4" s="23"/>
      <c r="H4" s="25"/>
    </row>
    <row r="5" ht="22.5" customHeight="1">
      <c r="A5" s="12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8"/>
      <c r="C5" s="108"/>
      <c r="D5" s="108"/>
      <c r="E5" s="108"/>
      <c r="F5" s="108"/>
      <c r="G5" s="108"/>
      <c r="H5" s="108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9" t="str">
        <f>IFERROR(__xludf.DUMMYFUNCTION("IMPORTRANGE(""https://docs.google.com/spreadsheets/d/1vsTcEcugRZXGU84Ng3dXvNCAOD3CAaUTEbnnM7tyUJg/edit?usp=sharing"",""水分とろみの基準・水分ゼリー!E2"")"),"")</f>
        <v/>
      </c>
      <c r="F2" s="1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0" t="s">
        <v>12</v>
      </c>
      <c r="H2" s="20" t="s">
        <v>15</v>
      </c>
    </row>
    <row r="3" ht="22.5" customHeight="1">
      <c r="A3" s="28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/>
      <c r="C3" s="30" t="s">
        <v>21</v>
      </c>
      <c r="D3" s="30" t="s">
        <v>21</v>
      </c>
      <c r="E3" s="32"/>
      <c r="F3" s="28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 t="s">
        <v>25</v>
      </c>
      <c r="H3" s="30" t="s">
        <v>25</v>
      </c>
    </row>
    <row r="4" ht="22.5" customHeight="1">
      <c r="A4" s="33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 t="s">
        <v>67</v>
      </c>
      <c r="C4" s="37">
        <v>1.0</v>
      </c>
      <c r="D4" s="37">
        <v>3.0</v>
      </c>
      <c r="E4" s="37" t="s">
        <v>67</v>
      </c>
      <c r="F4" s="28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4" t="s">
        <v>67</v>
      </c>
      <c r="C5" s="44" t="s">
        <v>67</v>
      </c>
      <c r="D5" s="44" t="s">
        <v>67</v>
      </c>
      <c r="E5" s="44" t="s">
        <v>67</v>
      </c>
      <c r="F5" s="40" t="s">
        <v>34</v>
      </c>
      <c r="G5" s="44"/>
      <c r="H5" s="46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2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9" t="s">
        <v>48</v>
      </c>
      <c r="C2" s="59" t="s">
        <v>49</v>
      </c>
      <c r="D2" s="59"/>
      <c r="E2" s="60"/>
      <c r="F2" s="61" t="s">
        <v>50</v>
      </c>
      <c r="G2" s="122"/>
    </row>
    <row r="3" ht="22.5" customHeight="1">
      <c r="A3" s="63"/>
      <c r="B3" s="59" t="s">
        <v>51</v>
      </c>
      <c r="C3" s="59" t="s">
        <v>52</v>
      </c>
      <c r="D3" s="59" t="s">
        <v>53</v>
      </c>
      <c r="E3" s="60"/>
      <c r="F3" s="64" t="s">
        <v>54</v>
      </c>
      <c r="G3" s="65"/>
    </row>
    <row r="4" ht="22.5" customHeight="1">
      <c r="A4" s="66"/>
      <c r="B4" s="59"/>
      <c r="C4" s="59"/>
      <c r="D4" s="67"/>
      <c r="E4" s="60"/>
      <c r="F4" s="68"/>
      <c r="G4" s="69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55</v>
      </c>
      <c r="B1" s="71"/>
      <c r="C1" s="71"/>
      <c r="D1" s="71" t="s">
        <v>56</v>
      </c>
      <c r="E1" s="72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4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4" t="s">
        <v>0</v>
      </c>
      <c r="C4" s="124" t="s">
        <v>3</v>
      </c>
      <c r="D4" s="124" t="s">
        <v>4</v>
      </c>
      <c r="E4" s="124" t="s">
        <v>5</v>
      </c>
      <c r="F4" s="124" t="s">
        <v>6</v>
      </c>
      <c r="G4" s="124"/>
      <c r="H4" s="124"/>
    </row>
    <row r="5" ht="22.5" customHeight="1">
      <c r="A5" s="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5" t="s">
        <v>8</v>
      </c>
      <c r="C5" s="125" t="s">
        <v>9</v>
      </c>
      <c r="D5" s="125" t="s">
        <v>9</v>
      </c>
      <c r="E5" s="125" t="s">
        <v>9</v>
      </c>
      <c r="F5" s="125" t="s">
        <v>10</v>
      </c>
      <c r="G5" s="125"/>
      <c r="H5" s="125"/>
    </row>
    <row r="6" ht="67.5" customHeight="1">
      <c r="A6" s="17" t="str">
        <f>IFERROR(__xludf.DUMMYFUNCTION("IMPORTRANGE(""https://docs.google.com/spreadsheets/d/1vsTcEcugRZXGU84Ng3dXvNCAOD3CAaUTEbnnM7tyUJg/edit?usp=sharing"",""おかず形態一覧表!A4"")"),"画像")</f>
        <v>画像</v>
      </c>
      <c r="B6" s="34" t="str">
        <f>'おかず形態一覧表'!B4</f>
        <v/>
      </c>
      <c r="C6" s="34" t="str">
        <f>'おかず形態一覧表'!C4</f>
        <v/>
      </c>
      <c r="D6" s="34" t="str">
        <f>'おかず形態一覧表'!D4</f>
        <v/>
      </c>
      <c r="E6" s="34" t="str">
        <f>'おかず形態一覧表'!E4</f>
        <v/>
      </c>
      <c r="F6" s="34" t="str">
        <f>'おかず形態一覧表'!F4</f>
        <v/>
      </c>
      <c r="G6" s="34" t="str">
        <f>'おかず形態一覧表'!G4</f>
        <v/>
      </c>
      <c r="H6" s="34" t="str">
        <f>'おかず形態一覧表'!H4</f>
        <v/>
      </c>
    </row>
    <row r="7" ht="22.5" customHeight="1">
      <c r="A7" s="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5" t="s">
        <v>22</v>
      </c>
      <c r="C7" s="125" t="s">
        <v>22</v>
      </c>
      <c r="D7" s="125" t="s">
        <v>22</v>
      </c>
      <c r="E7" s="125" t="s">
        <v>23</v>
      </c>
      <c r="F7" s="125" t="s">
        <v>24</v>
      </c>
      <c r="G7" s="125"/>
      <c r="H7" s="125"/>
    </row>
    <row r="8" ht="67.5" customHeight="1">
      <c r="A8" s="17" t="str">
        <f>IFERROR(__xludf.DUMMYFUNCTION("IMPORTRANGE(""https://docs.google.com/spreadsheets/d/1vsTcEcugRZXGU84Ng3dXvNCAOD3CAaUTEbnnM7tyUJg/edit?usp=sharing"",""おかず形態一覧表!A6"")"),"画像")</f>
        <v>画像</v>
      </c>
      <c r="B8" s="34" t="str">
        <f>'おかず形態一覧表'!B6</f>
        <v/>
      </c>
      <c r="C8" s="34" t="str">
        <f>'おかず形態一覧表'!C6</f>
        <v/>
      </c>
      <c r="D8" s="34" t="str">
        <f>'おかず形態一覧表'!D6</f>
        <v/>
      </c>
      <c r="E8" s="34" t="str">
        <f>'おかず形態一覧表'!E6</f>
        <v/>
      </c>
      <c r="F8" s="34" t="str">
        <f>'おかず形態一覧表'!F6</f>
        <v/>
      </c>
      <c r="G8" s="34" t="str">
        <f>'おかず形態一覧表'!G6</f>
        <v/>
      </c>
      <c r="H8" s="34" t="str">
        <f>'おかず形態一覧表'!H6</f>
        <v/>
      </c>
    </row>
    <row r="9" ht="22.5" customHeight="1">
      <c r="A9" s="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5" t="s">
        <v>26</v>
      </c>
      <c r="C9" s="125" t="s">
        <v>26</v>
      </c>
      <c r="D9" s="125" t="s">
        <v>26</v>
      </c>
      <c r="E9" s="125" t="s">
        <v>27</v>
      </c>
      <c r="F9" s="125" t="s">
        <v>28</v>
      </c>
      <c r="G9" s="125"/>
      <c r="H9" s="125"/>
    </row>
    <row r="10" ht="67.5" customHeight="1">
      <c r="A10" s="41" t="str">
        <f>IFERROR(__xludf.DUMMYFUNCTION("IMPORTRANGE(""https://docs.google.com/spreadsheets/d/1vsTcEcugRZXGU84Ng3dXvNCAOD3CAaUTEbnnM7tyUJg/edit?usp=sharing"",""おかず形態一覧表!A8"")"),"画像")</f>
        <v>画像</v>
      </c>
      <c r="B10" s="42" t="str">
        <f>'おかず形態一覧表'!B8</f>
        <v/>
      </c>
      <c r="C10" s="42" t="str">
        <f>'おかず形態一覧表'!C8</f>
        <v/>
      </c>
      <c r="D10" s="42" t="str">
        <f>'おかず形態一覧表'!D8</f>
        <v/>
      </c>
      <c r="E10" s="42" t="str">
        <f>'おかず形態一覧表'!E8</f>
        <v/>
      </c>
      <c r="F10" s="42" t="str">
        <f>'おかず形態一覧表'!F8</f>
        <v/>
      </c>
      <c r="G10" s="42" t="str">
        <f>'おかず形態一覧表'!G8</f>
        <v/>
      </c>
      <c r="H10" s="42" t="str">
        <f>'おかず形態一覧表'!H8</f>
        <v/>
      </c>
    </row>
    <row r="11" ht="112.5" customHeight="1">
      <c r="A11" s="41" t="str">
        <f>IFERROR(__xludf.DUMMYFUNCTION("IMPORTRANGE(""https://docs.google.com/spreadsheets/d/1vsTcEcugRZXGU84Ng3dXvNCAOD3CAaUTEbnnM7tyUJg/edit?usp=sharing"",""おかず形態一覧表!A9"")"),"内容")</f>
        <v>内容</v>
      </c>
      <c r="B11" s="128" t="s">
        <v>29</v>
      </c>
      <c r="C11" s="128" t="s">
        <v>30</v>
      </c>
      <c r="D11" s="128" t="s">
        <v>31</v>
      </c>
      <c r="E11" s="128" t="s">
        <v>32</v>
      </c>
      <c r="F11" s="128" t="s">
        <v>33</v>
      </c>
      <c r="G11" s="128"/>
      <c r="H11" s="128"/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 t="s">
        <v>35</v>
      </c>
      <c r="C12" s="48" t="s">
        <v>35</v>
      </c>
      <c r="D12" s="48" t="s">
        <v>36</v>
      </c>
      <c r="E12" s="48" t="s">
        <v>37</v>
      </c>
      <c r="F12" s="48" t="s">
        <v>38</v>
      </c>
      <c r="G12" s="48"/>
      <c r="H12" s="48"/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/>
      <c r="C13" s="48"/>
      <c r="D13" s="48" t="s">
        <v>39</v>
      </c>
      <c r="E13" s="48" t="s">
        <v>40</v>
      </c>
      <c r="F13" s="48" t="s">
        <v>41</v>
      </c>
      <c r="G13" s="48"/>
      <c r="H13" s="48"/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30"/>
      <c r="C14" s="131"/>
      <c r="D14" s="131" t="s">
        <v>42</v>
      </c>
      <c r="E14" s="131" t="s">
        <v>43</v>
      </c>
      <c r="F14" s="131" t="s">
        <v>44</v>
      </c>
      <c r="G14" s="131"/>
      <c r="H14" s="131"/>
    </row>
    <row r="15" ht="22.5" customHeight="1">
      <c r="A15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2" t="s">
        <v>45</v>
      </c>
      <c r="C15" s="132" t="s">
        <v>45</v>
      </c>
      <c r="D15" s="132" t="s">
        <v>46</v>
      </c>
      <c r="E15" s="132" t="s">
        <v>47</v>
      </c>
      <c r="F15" s="132" t="s">
        <v>47</v>
      </c>
      <c r="G15" s="132"/>
      <c r="H15" s="132"/>
    </row>
    <row r="16" ht="22.5" customHeight="1">
      <c r="A16" s="56"/>
      <c r="B16" s="113">
        <v>1400.0</v>
      </c>
      <c r="C16" s="113">
        <v>1400.0</v>
      </c>
      <c r="D16" s="113">
        <v>1400.0</v>
      </c>
      <c r="E16" s="113">
        <v>1200.0</v>
      </c>
      <c r="F16" s="113">
        <v>1200.0</v>
      </c>
      <c r="G16" s="113"/>
      <c r="H16" s="113"/>
    </row>
    <row r="17" ht="7.5" customHeight="1"/>
    <row r="18" ht="22.5" customHeight="1">
      <c r="A18" s="118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9"/>
    </row>
    <row r="19" ht="22.5" customHeight="1">
      <c r="A19" s="12" t="str">
        <f>IFERROR(__xludf.DUMMYFUNCTION("IMPORTRANGE(""https://docs.google.com/spreadsheets/d/1vsTcEcugRZXGU84Ng3dXvNCAOD3CAaUTEbnnM7tyUJg/edit?usp=sharing"",""主食一覧!A2"")"),"主食名称")</f>
        <v>主食名称</v>
      </c>
      <c r="B19" s="18" t="s">
        <v>7</v>
      </c>
      <c r="C19" s="18" t="s">
        <v>13</v>
      </c>
      <c r="D19" s="18" t="s">
        <v>14</v>
      </c>
      <c r="E19" s="18"/>
      <c r="F19" s="18"/>
      <c r="G19" s="18"/>
      <c r="H19" s="21"/>
    </row>
    <row r="20" ht="67.5" customHeight="1">
      <c r="A20" s="12" t="str">
        <f>IFERROR(__xludf.DUMMYFUNCTION("IMPORTRANGE(""https://docs.google.com/spreadsheets/d/1vsTcEcugRZXGU84Ng3dXvNCAOD3CAaUTEbnnM7tyUJg/edit?usp=sharing"",""主食一覧!A3"")"),"画像")</f>
        <v>画像</v>
      </c>
      <c r="B20" s="22" t="str">
        <f>'主食一覧'!B3</f>
        <v/>
      </c>
      <c r="C20" s="22" t="str">
        <f>'主食一覧'!C3</f>
        <v/>
      </c>
      <c r="D20" s="22" t="str">
        <f>'主食一覧'!D3</f>
        <v/>
      </c>
      <c r="E20" s="22" t="str">
        <f>'主食一覧'!E3</f>
        <v/>
      </c>
      <c r="F20" s="22" t="str">
        <f>'主食一覧'!F3</f>
        <v/>
      </c>
      <c r="G20" s="22" t="str">
        <f>'主食一覧'!G3</f>
        <v/>
      </c>
      <c r="H20" s="22" t="str">
        <f>'主食一覧'!H3</f>
        <v/>
      </c>
    </row>
    <row r="21" ht="45.0" customHeight="1">
      <c r="A21" s="12" t="str">
        <f>IFERROR(__xludf.DUMMYFUNCTION("IMPORTRANGE(""https://docs.google.com/spreadsheets/d/1vsTcEcugRZXGU84Ng3dXvNCAOD3CAaUTEbnnM7tyUJg/edit?usp=sharing"",""主食一覧!A4"")"),"内容")</f>
        <v>内容</v>
      </c>
      <c r="B21" s="133" t="s">
        <v>18</v>
      </c>
      <c r="C21" s="133" t="s">
        <v>19</v>
      </c>
      <c r="D21" s="133" t="s">
        <v>20</v>
      </c>
      <c r="E21" s="133"/>
      <c r="F21" s="133"/>
      <c r="G21" s="133"/>
      <c r="H21" s="123"/>
    </row>
    <row r="22" ht="22.5" customHeight="1">
      <c r="A22" s="12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8"/>
      <c r="C22" s="108"/>
      <c r="D22" s="108"/>
      <c r="E22" s="108"/>
      <c r="F22" s="108"/>
      <c r="G22" s="108"/>
      <c r="H22" s="108"/>
    </row>
    <row r="23" ht="7.5" customHeight="1"/>
    <row r="24" ht="22.5" customHeight="1">
      <c r="A24" s="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9" t="str">
        <f>IFERROR(__xludf.DUMMYFUNCTION("IMPORTRANGE(""https://docs.google.com/spreadsheets/d/1vsTcEcugRZXGU84Ng3dXvNCAOD3CAaUTEbnnM7tyUJg/edit?usp=sharing"",""水分とろみの基準・水分ゼリー!E2"")"),"")</f>
        <v/>
      </c>
      <c r="F25" s="1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0" t="s">
        <v>12</v>
      </c>
      <c r="H25" s="20" t="s">
        <v>15</v>
      </c>
    </row>
    <row r="26" ht="22.5" customHeight="1">
      <c r="A26" s="28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0"/>
      <c r="C26" s="30" t="s">
        <v>21</v>
      </c>
      <c r="D26" s="30" t="s">
        <v>21</v>
      </c>
      <c r="E26" s="32"/>
      <c r="F26" s="33" t="s">
        <v>68</v>
      </c>
      <c r="G26" s="30" t="s">
        <v>25</v>
      </c>
      <c r="H26" s="30" t="s">
        <v>25</v>
      </c>
    </row>
    <row r="27" ht="22.5" customHeight="1">
      <c r="A27" s="33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/>
      <c r="C27" s="37">
        <v>1.0</v>
      </c>
      <c r="D27" s="37">
        <v>3.0</v>
      </c>
      <c r="E27" s="38"/>
      <c r="F27" s="33" t="s">
        <v>69</v>
      </c>
      <c r="G27" s="37"/>
      <c r="H27" s="38"/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38"/>
      <c r="C28" s="139"/>
      <c r="D28" s="138"/>
      <c r="E28" s="139"/>
      <c r="F28" s="40" t="s">
        <v>34</v>
      </c>
      <c r="G28" s="140"/>
      <c r="H28" s="141"/>
    </row>
    <row r="29" ht="7.5" customHeight="1"/>
    <row r="30" ht="22.5" customHeight="1">
      <c r="A30" s="13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5"/>
      <c r="F30" s="13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7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9" t="s">
        <v>48</v>
      </c>
      <c r="C31" s="59" t="s">
        <v>49</v>
      </c>
      <c r="D31" s="59"/>
      <c r="E31" s="60"/>
      <c r="F31" s="144" t="s">
        <v>50</v>
      </c>
      <c r="G31" s="146"/>
      <c r="H31" s="145"/>
    </row>
    <row r="32" ht="22.5" customHeight="1">
      <c r="A32" s="63"/>
      <c r="B32" s="59" t="s">
        <v>51</v>
      </c>
      <c r="C32" s="59" t="s">
        <v>52</v>
      </c>
      <c r="D32" s="59" t="s">
        <v>53</v>
      </c>
      <c r="E32" s="67"/>
      <c r="F32" s="64" t="s">
        <v>54</v>
      </c>
      <c r="G32" s="147"/>
      <c r="H32" s="65"/>
    </row>
    <row r="33" ht="22.5" customHeight="1">
      <c r="A33" s="66"/>
      <c r="B33" s="59"/>
      <c r="C33" s="59"/>
      <c r="D33" s="67"/>
      <c r="E33" s="67"/>
      <c r="F33" s="68"/>
      <c r="G33" s="148"/>
      <c r="H33" s="69"/>
    </row>
    <row r="34" ht="7.5" customHeight="1"/>
    <row r="35" ht="22.5" customHeight="1">
      <c r="A35" s="149" t="str">
        <f>IFERROR(__xludf.DUMMYFUNCTION("IMPORTRANGE(""https://docs.google.com/spreadsheets/d/1vsTcEcugRZXGU84Ng3dXvNCAOD3CAaUTEbnnM7tyUJg/edit?usp=sharing"",""施設概要!A1"")"),"施設概要")</f>
        <v>施設概要</v>
      </c>
      <c r="B35" s="150"/>
    </row>
    <row r="36" ht="22.5" customHeight="1">
      <c r="A36" s="8" t="str">
        <f>IFERROR(__xludf.DUMMYFUNCTION("IMPORTRANGE(""https://docs.google.com/spreadsheets/d/1vsTcEcugRZXGU84Ng3dXvNCAOD3CAaUTEbnnM7tyUJg/edit?usp=sharing"",""施設概要!A2"")"),"所在地")</f>
        <v>所在地</v>
      </c>
      <c r="B36" s="100" t="s">
        <v>1</v>
      </c>
      <c r="C36" s="152"/>
      <c r="D36" s="153"/>
      <c r="E36" s="154" t="s">
        <v>2</v>
      </c>
      <c r="F36" s="155"/>
      <c r="G36" s="155"/>
      <c r="H36" s="156"/>
    </row>
    <row r="37" ht="22.5" customHeight="1">
      <c r="A37" s="8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0" t="s">
        <v>11</v>
      </c>
      <c r="C37" s="152"/>
      <c r="D37" s="153"/>
      <c r="E37" s="157"/>
      <c r="H37" s="158"/>
    </row>
    <row r="38" ht="22.5" customHeight="1">
      <c r="A38" s="8" t="str">
        <f>IFERROR(__xludf.DUMMYFUNCTION("IMPORTRANGE(""https://docs.google.com/spreadsheets/d/1vsTcEcugRZXGU84Ng3dXvNCAOD3CAaUTEbnnM7tyUJg/edit?usp=sharing"",""施設概要!A4"")"),"電話")</f>
        <v>電話</v>
      </c>
      <c r="B38" s="100" t="s">
        <v>16</v>
      </c>
      <c r="C38" s="152"/>
      <c r="D38" s="153"/>
      <c r="E38" s="157"/>
      <c r="H38" s="158"/>
    </row>
    <row r="39" ht="22.5" customHeight="1">
      <c r="A39" s="101" t="str">
        <f>IFERROR(__xludf.DUMMYFUNCTION("IMPORTRANGE(""https://docs.google.com/spreadsheets/d/1vsTcEcugRZXGU84Ng3dXvNCAOD3CAaUTEbnnM7tyUJg/edit?usp=sharing"",""施設概要!A5"")"),"FAX")</f>
        <v>FAX</v>
      </c>
      <c r="B39" s="100" t="s">
        <v>17</v>
      </c>
      <c r="C39" s="152"/>
      <c r="D39" s="153"/>
      <c r="E39" s="157"/>
      <c r="H39" s="158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60">
        <v>45768.84701509259</v>
      </c>
      <c r="C40" s="152"/>
      <c r="D40" s="153"/>
      <c r="E40" s="161"/>
      <c r="F40" s="162"/>
      <c r="G40" s="162"/>
      <c r="H40" s="163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4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1" t="s">
        <v>0</v>
      </c>
      <c r="C2" s="11" t="s">
        <v>3</v>
      </c>
      <c r="D2" s="11" t="s">
        <v>4</v>
      </c>
      <c r="E2" s="11" t="s">
        <v>5</v>
      </c>
      <c r="F2" s="11" t="s">
        <v>6</v>
      </c>
      <c r="G2" s="11"/>
      <c r="H2" s="11"/>
    </row>
    <row r="3" ht="18.75" customHeight="1">
      <c r="A3" s="1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5" t="s">
        <v>8</v>
      </c>
      <c r="C3" s="15" t="s">
        <v>9</v>
      </c>
      <c r="D3" s="15" t="s">
        <v>9</v>
      </c>
      <c r="E3" s="15" t="s">
        <v>9</v>
      </c>
      <c r="F3" s="15" t="s">
        <v>10</v>
      </c>
      <c r="G3" s="15"/>
      <c r="H3" s="15"/>
    </row>
    <row r="4" ht="67.5" customHeight="1">
      <c r="A4" s="17" t="str">
        <f>IFERROR(__xludf.DUMMYFUNCTION("IMPORTRANGE(""https://docs.google.com/spreadsheets/d/1vsTcEcugRZXGU84Ng3dXvNCAOD3CAaUTEbnnM7tyUJg/edit?usp=sharing"",""おかず形態一覧表!A4"")"),"画像")</f>
        <v>画像</v>
      </c>
      <c r="B4" s="29"/>
      <c r="C4" s="29"/>
      <c r="D4" s="29"/>
      <c r="E4" s="29"/>
      <c r="F4" s="29"/>
      <c r="G4" s="29"/>
      <c r="H4" s="29"/>
    </row>
    <row r="5" ht="18.75" customHeight="1">
      <c r="A5" s="1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5" t="s">
        <v>22</v>
      </c>
      <c r="C5" s="15" t="s">
        <v>22</v>
      </c>
      <c r="D5" s="15" t="s">
        <v>22</v>
      </c>
      <c r="E5" s="15" t="s">
        <v>23</v>
      </c>
      <c r="F5" s="15" t="s">
        <v>24</v>
      </c>
      <c r="G5" s="15"/>
      <c r="H5" s="15"/>
    </row>
    <row r="6" ht="67.5" customHeight="1">
      <c r="A6" s="17" t="str">
        <f>IFERROR(__xludf.DUMMYFUNCTION("IMPORTRANGE(""https://docs.google.com/spreadsheets/d/1vsTcEcugRZXGU84Ng3dXvNCAOD3CAaUTEbnnM7tyUJg/edit?usp=sharing"",""おかず形態一覧表!A6"")"),"画像")</f>
        <v>画像</v>
      </c>
      <c r="B6" s="34"/>
      <c r="C6" s="29"/>
      <c r="D6" s="29"/>
      <c r="E6" s="29"/>
      <c r="F6" s="29"/>
      <c r="G6" s="29"/>
      <c r="H6" s="29"/>
    </row>
    <row r="7" ht="18.75" customHeight="1">
      <c r="A7" s="1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5" t="s">
        <v>26</v>
      </c>
      <c r="C7" s="15" t="s">
        <v>26</v>
      </c>
      <c r="D7" s="15" t="s">
        <v>26</v>
      </c>
      <c r="E7" s="39" t="s">
        <v>27</v>
      </c>
      <c r="F7" s="15" t="s">
        <v>28</v>
      </c>
      <c r="G7" s="15"/>
      <c r="H7" s="15"/>
    </row>
    <row r="8" ht="67.5" customHeight="1">
      <c r="A8" s="41" t="str">
        <f>IFERROR(__xludf.DUMMYFUNCTION("IMPORTRANGE(""https://docs.google.com/spreadsheets/d/1vsTcEcugRZXGU84Ng3dXvNCAOD3CAaUTEbnnM7tyUJg/edit?usp=sharing"",""おかず形態一覧表!A8"")"),"画像")</f>
        <v>画像</v>
      </c>
      <c r="B8" s="42"/>
      <c r="C8" s="43"/>
      <c r="D8" s="43"/>
      <c r="E8" s="43"/>
      <c r="F8" s="43"/>
      <c r="G8" s="43"/>
      <c r="H8" s="43"/>
    </row>
    <row r="9" ht="112.5" customHeight="1">
      <c r="A9" s="41" t="str">
        <f>IFERROR(__xludf.DUMMYFUNCTION("IMPORTRANGE(""https://docs.google.com/spreadsheets/d/1vsTcEcugRZXGU84Ng3dXvNCAOD3CAaUTEbnnM7tyUJg/edit?usp=sharing"",""おかず形態一覧表!A9"")"),"内容")</f>
        <v>内容</v>
      </c>
      <c r="B9" s="45" t="s">
        <v>29</v>
      </c>
      <c r="C9" s="45" t="s">
        <v>30</v>
      </c>
      <c r="D9" s="45" t="s">
        <v>31</v>
      </c>
      <c r="E9" s="45" t="s">
        <v>32</v>
      </c>
      <c r="F9" s="45" t="s">
        <v>33</v>
      </c>
      <c r="G9" s="45"/>
      <c r="H9" s="45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 t="s">
        <v>35</v>
      </c>
      <c r="C10" s="48" t="s">
        <v>35</v>
      </c>
      <c r="D10" s="48" t="s">
        <v>36</v>
      </c>
      <c r="E10" s="48" t="s">
        <v>37</v>
      </c>
      <c r="F10" s="48" t="s">
        <v>38</v>
      </c>
      <c r="G10" s="48"/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/>
      <c r="C11" s="48"/>
      <c r="D11" s="48" t="s">
        <v>39</v>
      </c>
      <c r="E11" s="48" t="s">
        <v>40</v>
      </c>
      <c r="F11" s="48" t="s">
        <v>41</v>
      </c>
      <c r="G11" s="48"/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0"/>
      <c r="C12" s="51"/>
      <c r="D12" s="51" t="s">
        <v>42</v>
      </c>
      <c r="E12" s="51" t="s">
        <v>43</v>
      </c>
      <c r="F12" s="51" t="s">
        <v>44</v>
      </c>
      <c r="G12" s="51"/>
      <c r="H12" s="51"/>
    </row>
    <row r="13" ht="22.5" customHeight="1">
      <c r="A13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5" t="s">
        <v>45</v>
      </c>
      <c r="C13" s="55" t="s">
        <v>45</v>
      </c>
      <c r="D13" s="55" t="s">
        <v>46</v>
      </c>
      <c r="E13" s="55" t="s">
        <v>47</v>
      </c>
      <c r="F13" s="55" t="s">
        <v>47</v>
      </c>
      <c r="G13" s="55"/>
      <c r="H13" s="55"/>
    </row>
    <row r="14" ht="22.5" customHeight="1">
      <c r="A14" s="56"/>
      <c r="B14" s="58">
        <v>1400.0</v>
      </c>
      <c r="C14" s="58">
        <v>1400.0</v>
      </c>
      <c r="D14" s="58">
        <v>1400.0</v>
      </c>
      <c r="E14" s="58">
        <v>1200.0</v>
      </c>
      <c r="F14" s="58">
        <v>1200.0</v>
      </c>
      <c r="G14" s="58"/>
      <c r="H14" s="58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6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2" t="str">
        <f>IFERROR(__xludf.DUMMYFUNCTION("IMPORTRANGE(""https://docs.google.com/spreadsheets/d/1vsTcEcugRZXGU84Ng3dXvNCAOD3CAaUTEbnnM7tyUJg/edit?usp=sharing"",""主食一覧!A2"")"),"主食名称")</f>
        <v>主食名称</v>
      </c>
      <c r="B2" s="18" t="s">
        <v>7</v>
      </c>
      <c r="C2" s="18" t="s">
        <v>13</v>
      </c>
      <c r="D2" s="18" t="s">
        <v>14</v>
      </c>
      <c r="E2" s="18"/>
      <c r="F2" s="18"/>
      <c r="G2" s="18"/>
      <c r="H2" s="21"/>
    </row>
    <row r="3" ht="67.5" customHeight="1">
      <c r="A3" s="12" t="str">
        <f>IFERROR(__xludf.DUMMYFUNCTION("IMPORTRANGE(""https://docs.google.com/spreadsheets/d/1vsTcEcugRZXGU84Ng3dXvNCAOD3CAaUTEbnnM7tyUJg/edit?usp=sharing"",""主食一覧!A3"")"),"画像")</f>
        <v>画像</v>
      </c>
      <c r="B3" s="22"/>
      <c r="C3" s="22"/>
      <c r="D3" s="22"/>
      <c r="E3" s="22"/>
      <c r="F3" s="22"/>
      <c r="G3" s="22"/>
      <c r="H3" s="22"/>
    </row>
    <row r="4" ht="45.0" customHeight="1">
      <c r="A4" s="12" t="str">
        <f>IFERROR(__xludf.DUMMYFUNCTION("IMPORTRANGE(""https://docs.google.com/spreadsheets/d/1vsTcEcugRZXGU84Ng3dXvNCAOD3CAaUTEbnnM7tyUJg/edit?usp=sharing"",""主食一覧!A4"")"),"内容")</f>
        <v>内容</v>
      </c>
      <c r="B4" s="23" t="s">
        <v>18</v>
      </c>
      <c r="C4" s="23" t="s">
        <v>19</v>
      </c>
      <c r="D4" s="23" t="s">
        <v>20</v>
      </c>
      <c r="E4" s="23"/>
      <c r="F4" s="23"/>
      <c r="G4" s="23"/>
      <c r="H4" s="25"/>
    </row>
    <row r="5" ht="22.5" customHeight="1">
      <c r="A5" s="12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1"/>
      <c r="C5" s="31"/>
      <c r="D5" s="31"/>
      <c r="E5" s="31"/>
      <c r="F5" s="31"/>
      <c r="G5" s="31"/>
      <c r="H5" s="3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9" t="str">
        <f>IFERROR(__xludf.DUMMYFUNCTION("IMPORTRANGE(""https://docs.google.com/spreadsheets/d/1vsTcEcugRZXGU84Ng3dXvNCAOD3CAaUTEbnnM7tyUJg/edit?usp=sharing"",""水分とろみの基準・水分ゼリー!E2"")"),"")</f>
        <v/>
      </c>
      <c r="F2" s="1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0" t="s">
        <v>12</v>
      </c>
      <c r="H2" s="20" t="s">
        <v>15</v>
      </c>
    </row>
    <row r="3" ht="22.5" customHeight="1">
      <c r="A3" s="28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/>
      <c r="C3" s="30" t="s">
        <v>21</v>
      </c>
      <c r="D3" s="30" t="s">
        <v>21</v>
      </c>
      <c r="E3" s="32"/>
      <c r="F3" s="28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 t="s">
        <v>25</v>
      </c>
      <c r="H3" s="30" t="s">
        <v>25</v>
      </c>
    </row>
    <row r="4" ht="22.5" customHeight="1">
      <c r="A4" s="33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/>
      <c r="C4" s="35">
        <v>1.0</v>
      </c>
      <c r="D4" s="35">
        <v>3.0</v>
      </c>
      <c r="E4" s="36"/>
      <c r="F4" s="28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7"/>
      <c r="H4" s="38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4"/>
      <c r="C5" s="46"/>
      <c r="D5" s="44"/>
      <c r="E5" s="46"/>
      <c r="F5" s="40" t="s">
        <v>34</v>
      </c>
      <c r="G5" s="44"/>
      <c r="H5" s="46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2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9" t="s">
        <v>48</v>
      </c>
      <c r="C2" s="59" t="s">
        <v>49</v>
      </c>
      <c r="D2" s="59"/>
      <c r="E2" s="60"/>
      <c r="F2" s="61" t="s">
        <v>50</v>
      </c>
      <c r="G2" s="62"/>
    </row>
    <row r="3" ht="22.5" customHeight="1">
      <c r="A3" s="63"/>
      <c r="B3" s="59" t="s">
        <v>51</v>
      </c>
      <c r="C3" s="59" t="s">
        <v>52</v>
      </c>
      <c r="D3" s="59" t="s">
        <v>53</v>
      </c>
      <c r="E3" s="60"/>
      <c r="F3" s="64" t="s">
        <v>54</v>
      </c>
      <c r="G3" s="65"/>
    </row>
    <row r="4" ht="22.5" customHeight="1">
      <c r="A4" s="66"/>
      <c r="B4" s="59"/>
      <c r="C4" s="59"/>
      <c r="D4" s="67"/>
      <c r="E4" s="60"/>
      <c r="F4" s="68"/>
      <c r="G4" s="69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55</v>
      </c>
      <c r="B1" s="71"/>
      <c r="C1" s="71"/>
      <c r="D1" s="71" t="s">
        <v>56</v>
      </c>
      <c r="E1" s="72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4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6" t="str">
        <f>'おかず形態一覧表'!B2</f>
        <v>常食</v>
      </c>
      <c r="C4" s="76" t="str">
        <f>'おかず形態一覧表'!C2</f>
        <v>軟菜食</v>
      </c>
      <c r="D4" s="76" t="str">
        <f>'おかず形態一覧表'!D2</f>
        <v>軟菜キザミ食</v>
      </c>
      <c r="E4" s="76" t="str">
        <f>'おかず形態一覧表'!E2</f>
        <v>ミキサー食</v>
      </c>
      <c r="F4" s="76" t="str">
        <f>'おかず形態一覧表'!F2</f>
        <v>ゼリー食</v>
      </c>
      <c r="G4" s="76" t="str">
        <f>'おかず形態一覧表'!G2</f>
        <v/>
      </c>
      <c r="H4" s="76" t="str">
        <f>'おかず形態一覧表'!H2</f>
        <v/>
      </c>
    </row>
    <row r="5" ht="22.5" customHeight="1">
      <c r="A5" s="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83" t="str">
        <f>'おかず形態一覧表'!B3</f>
        <v>ミートローフ</v>
      </c>
      <c r="C5" s="83" t="str">
        <f>'おかず形態一覧表'!C3</f>
        <v>煮込みハンバーグ</v>
      </c>
      <c r="D5" s="83" t="str">
        <f>'おかず形態一覧表'!D3</f>
        <v>煮込みハンバーグ</v>
      </c>
      <c r="E5" s="83" t="str">
        <f>'おかず形態一覧表'!E3</f>
        <v>煮込みハンバーグ</v>
      </c>
      <c r="F5" s="83" t="str">
        <f>'おかず形態一覧表'!F3</f>
        <v>鶏肉ムース</v>
      </c>
      <c r="G5" s="83" t="str">
        <f>'おかず形態一覧表'!G3</f>
        <v/>
      </c>
      <c r="H5" s="83" t="str">
        <f>'おかず形態一覧表'!H3</f>
        <v/>
      </c>
    </row>
    <row r="6" ht="67.5" customHeight="1">
      <c r="A6" s="17" t="str">
        <f>IFERROR(__xludf.DUMMYFUNCTION("IMPORTRANGE(""https://docs.google.com/spreadsheets/d/1vsTcEcugRZXGU84Ng3dXvNCAOD3CAaUTEbnnM7tyUJg/edit?usp=sharing"",""おかず形態一覧表!A4"")"),"画像")</f>
        <v>画像</v>
      </c>
      <c r="B6" s="34" t="str">
        <f>'おかず形態一覧表'!B4</f>
        <v/>
      </c>
      <c r="C6" s="34" t="str">
        <f>'おかず形態一覧表'!C4</f>
        <v/>
      </c>
      <c r="D6" s="34" t="str">
        <f>'おかず形態一覧表'!D4</f>
        <v/>
      </c>
      <c r="E6" s="34" t="str">
        <f>'おかず形態一覧表'!E4</f>
        <v/>
      </c>
      <c r="F6" s="34" t="str">
        <f>'おかず形態一覧表'!F4</f>
        <v/>
      </c>
      <c r="G6" s="34" t="str">
        <f>'おかず形態一覧表'!G4</f>
        <v/>
      </c>
      <c r="H6" s="34" t="str">
        <f>'おかず形態一覧表'!H4</f>
        <v/>
      </c>
    </row>
    <row r="7" ht="22.5" customHeight="1">
      <c r="A7" s="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83" t="str">
        <f>'おかず形態一覧表'!B5</f>
        <v>鮭のマヨネーズ焼き</v>
      </c>
      <c r="C7" s="83" t="str">
        <f>'おかず形態一覧表'!C5</f>
        <v>鮭のマヨネーズ焼き</v>
      </c>
      <c r="D7" s="83" t="str">
        <f>'おかず形態一覧表'!D5</f>
        <v>鮭のマヨネーズ焼き</v>
      </c>
      <c r="E7" s="83" t="str">
        <f>'おかず形態一覧表'!E5</f>
        <v>はんぺんのすりながし</v>
      </c>
      <c r="F7" s="83" t="str">
        <f>'おかず形態一覧表'!F5</f>
        <v>鮭ムース</v>
      </c>
      <c r="G7" s="83" t="str">
        <f>'おかず形態一覧表'!G5</f>
        <v/>
      </c>
      <c r="H7" s="83" t="str">
        <f>'おかず形態一覧表'!H5</f>
        <v/>
      </c>
    </row>
    <row r="8" ht="67.5" customHeight="1">
      <c r="A8" s="17" t="str">
        <f>IFERROR(__xludf.DUMMYFUNCTION("IMPORTRANGE(""https://docs.google.com/spreadsheets/d/1vsTcEcugRZXGU84Ng3dXvNCAOD3CAaUTEbnnM7tyUJg/edit?usp=sharing"",""おかず形態一覧表!A6"")"),"画像")</f>
        <v>画像</v>
      </c>
      <c r="B8" s="34" t="str">
        <f>'おかず形態一覧表'!B6</f>
        <v/>
      </c>
      <c r="C8" s="34" t="str">
        <f>'おかず形態一覧表'!C6</f>
        <v/>
      </c>
      <c r="D8" s="34" t="str">
        <f>'おかず形態一覧表'!D6</f>
        <v/>
      </c>
      <c r="E8" s="34" t="str">
        <f>'おかず形態一覧表'!E6</f>
        <v/>
      </c>
      <c r="F8" s="34" t="str">
        <f>'おかず形態一覧表'!F6</f>
        <v/>
      </c>
      <c r="G8" s="34" t="str">
        <f>'おかず形態一覧表'!G6</f>
        <v/>
      </c>
      <c r="H8" s="34" t="str">
        <f>'おかず形態一覧表'!H6</f>
        <v/>
      </c>
    </row>
    <row r="9" ht="22.5" customHeight="1">
      <c r="A9" s="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83" t="str">
        <f>'おかず形態一覧表'!B7</f>
        <v>煮菜</v>
      </c>
      <c r="C9" s="83" t="str">
        <f>'おかず形態一覧表'!C7</f>
        <v>煮菜</v>
      </c>
      <c r="D9" s="83" t="str">
        <f>'おかず形態一覧表'!D7</f>
        <v>煮菜</v>
      </c>
      <c r="E9" s="83" t="str">
        <f>'おかず形態一覧表'!E7</f>
        <v>ほうれん草のポタージュ</v>
      </c>
      <c r="F9" s="83" t="str">
        <f>'おかず形態一覧表'!F7</f>
        <v>ほうれん草ゼリー</v>
      </c>
      <c r="G9" s="83" t="str">
        <f>'おかず形態一覧表'!G7</f>
        <v/>
      </c>
      <c r="H9" s="83" t="str">
        <f>'おかず形態一覧表'!H7</f>
        <v/>
      </c>
    </row>
    <row r="10" ht="67.5" customHeight="1">
      <c r="A10" s="41" t="str">
        <f>IFERROR(__xludf.DUMMYFUNCTION("IMPORTRANGE(""https://docs.google.com/spreadsheets/d/1vsTcEcugRZXGU84Ng3dXvNCAOD3CAaUTEbnnM7tyUJg/edit?usp=sharing"",""おかず形態一覧表!A8"")"),"画像")</f>
        <v>画像</v>
      </c>
      <c r="B10" s="42" t="str">
        <f>'おかず形態一覧表'!B8</f>
        <v/>
      </c>
      <c r="C10" s="42" t="str">
        <f>'おかず形態一覧表'!C8</f>
        <v/>
      </c>
      <c r="D10" s="42" t="str">
        <f>'おかず形態一覧表'!D8</f>
        <v/>
      </c>
      <c r="E10" s="42" t="str">
        <f>'おかず形態一覧表'!E8</f>
        <v/>
      </c>
      <c r="F10" s="42" t="str">
        <f>'おかず形態一覧表'!F8</f>
        <v/>
      </c>
      <c r="G10" s="42" t="str">
        <f>'おかず形態一覧表'!G8</f>
        <v/>
      </c>
      <c r="H10" s="42" t="str">
        <f>'おかず形態一覧表'!H8</f>
        <v/>
      </c>
    </row>
    <row r="11" ht="112.5" customHeight="1">
      <c r="A11" s="41" t="str">
        <f>IFERROR(__xludf.DUMMYFUNCTION("IMPORTRANGE(""https://docs.google.com/spreadsheets/d/1vsTcEcugRZXGU84Ng3dXvNCAOD3CAaUTEbnnM7tyUJg/edit?usp=sharing"",""おかず形態一覧表!A9"")"),"内容")</f>
        <v>内容</v>
      </c>
      <c r="B11" s="106" t="str">
        <f>'おかず形態一覧表'!B9</f>
        <v>一般的な食事</v>
      </c>
      <c r="C11" s="106" t="str">
        <f>'おかず形態一覧表'!C9</f>
        <v>固いものを除いた軟らかい食事</v>
      </c>
      <c r="D11" s="106" t="str">
        <f>'おかず形態一覧表'!D9</f>
        <v>調理後細かくきざんだ食事（極キザミ食にとろみをつけた食事もある）</v>
      </c>
      <c r="E11" s="106" t="str">
        <f>'おかず形態一覧表'!E9</f>
        <v>軟らかく煮たものをミキサーにかけたもの（三分菜食は粗くミキサーにかけたもの）</v>
      </c>
      <c r="F11" s="106" t="str">
        <f>'おかず形態一覧表'!F9</f>
        <v>ムース状、ゼリー状のもの</v>
      </c>
      <c r="G11" s="106" t="str">
        <f>'おかず形態一覧表'!G9</f>
        <v/>
      </c>
      <c r="H11" s="106" t="str">
        <f>'おかず形態一覧表'!H9</f>
        <v/>
      </c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 t="str">
        <f>'おかず形態一覧表'!B10</f>
        <v>通常の大きさ</v>
      </c>
      <c r="C12" s="49" t="str">
        <f>'おかず形態一覧表'!C10</f>
        <v>通常の大きさ</v>
      </c>
      <c r="D12" s="49" t="str">
        <f>'おかず形態一覧表'!D10</f>
        <v>0.5ｃｍ程度に刻む（極キザミは0.1～0.2cm程度）</v>
      </c>
      <c r="E12" s="49" t="str">
        <f>'おかず形態一覧表'!E10</f>
        <v>ペースト状</v>
      </c>
      <c r="F12" s="49" t="str">
        <f>'おかず形態一覧表'!F10</f>
        <v>ムース状
ゼリー状</v>
      </c>
      <c r="G12" s="49" t="str">
        <f>'おかず形態一覧表'!G10</f>
        <v/>
      </c>
      <c r="H12" s="49" t="str">
        <f>'おかず形態一覧表'!H10</f>
        <v/>
      </c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 t="str">
        <f>'おかず形態一覧表'!B11</f>
        <v/>
      </c>
      <c r="C13" s="49" t="str">
        <f>'おかず形態一覧表'!C11</f>
        <v/>
      </c>
      <c r="D13" s="49" t="str">
        <f>'おかず形態一覧表'!D11</f>
        <v>歯茎でつぶせる</v>
      </c>
      <c r="E13" s="49" t="str">
        <f>'おかず形態一覧表'!E11</f>
        <v>噛まなくてよい</v>
      </c>
      <c r="F13" s="49" t="str">
        <f>'おかず形態一覧表'!F11</f>
        <v>噛まなくてよい
舌でつぶせる</v>
      </c>
      <c r="G13" s="49" t="str">
        <f>'おかず形態一覧表'!G11</f>
        <v/>
      </c>
      <c r="H13" s="49" t="str">
        <f>'おかず形態一覧表'!H11</f>
        <v/>
      </c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0" t="str">
        <f>'おかず形態一覧表'!B12</f>
        <v/>
      </c>
      <c r="C14" s="50" t="str">
        <f>'おかず形態一覧表'!C12</f>
        <v/>
      </c>
      <c r="D14" s="50" t="str">
        <f>'おかず形態一覧表'!D12</f>
        <v>4</v>
      </c>
      <c r="E14" s="50" t="str">
        <f>'おかず形態一覧表'!E12</f>
        <v>2-2 / 2-1</v>
      </c>
      <c r="F14" s="50" t="str">
        <f>'おかず形態一覧表'!F12</f>
        <v>3 / 2-2 / 2-1</v>
      </c>
      <c r="G14" s="50" t="str">
        <f>'おかず形態一覧表'!G12</f>
        <v/>
      </c>
      <c r="H14" s="50" t="str">
        <f>'おかず形態一覧表'!H12</f>
        <v/>
      </c>
    </row>
    <row r="15" ht="22.5" customHeight="1">
      <c r="A15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6" t="str">
        <f>'おかず形態一覧表'!B13</f>
        <v>米飯150</v>
      </c>
      <c r="C15" s="116" t="str">
        <f>'おかず形態一覧表'!C13</f>
        <v>米飯150</v>
      </c>
      <c r="D15" s="116" t="str">
        <f>'おかず形態一覧表'!D13</f>
        <v>全粥270</v>
      </c>
      <c r="E15" s="116" t="str">
        <f>'おかず形態一覧表'!E13</f>
        <v>ミキサー粥180</v>
      </c>
      <c r="F15" s="116" t="str">
        <f>'おかず形態一覧表'!F13</f>
        <v>ミキサー粥180</v>
      </c>
      <c r="G15" s="116" t="str">
        <f>'おかず形態一覧表'!G13</f>
        <v/>
      </c>
      <c r="H15" s="116" t="str">
        <f>'おかず形態一覧表'!H13</f>
        <v/>
      </c>
    </row>
    <row r="16" ht="22.5" customHeight="1">
      <c r="A16" s="56"/>
      <c r="B16" s="117">
        <f>'おかず形態一覧表'!B14</f>
        <v>1400</v>
      </c>
      <c r="C16" s="117">
        <f>'おかず形態一覧表'!C14</f>
        <v>1400</v>
      </c>
      <c r="D16" s="117">
        <f>'おかず形態一覧表'!D14</f>
        <v>1400</v>
      </c>
      <c r="E16" s="117">
        <f>'おかず形態一覧表'!E14</f>
        <v>1200</v>
      </c>
      <c r="F16" s="117">
        <f>'おかず形態一覧表'!F14</f>
        <v>1200</v>
      </c>
      <c r="G16" s="117" t="str">
        <f>'おかず形態一覧表'!G14</f>
        <v/>
      </c>
      <c r="H16" s="117" t="str">
        <f>'おかず形態一覧表'!H14</f>
        <v/>
      </c>
    </row>
    <row r="17" ht="7.5" customHeight="1"/>
    <row r="18" ht="22.5" customHeight="1">
      <c r="A18" s="118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9"/>
    </row>
    <row r="19" ht="22.5" customHeight="1">
      <c r="A19" s="12" t="str">
        <f>IFERROR(__xludf.DUMMYFUNCTION("IMPORTRANGE(""https://docs.google.com/spreadsheets/d/1vsTcEcugRZXGU84Ng3dXvNCAOD3CAaUTEbnnM7tyUJg/edit?usp=sharing"",""主食一覧!A2"")"),"主食名称")</f>
        <v>主食名称</v>
      </c>
      <c r="B19" s="21" t="str">
        <f>'主食一覧'!B2</f>
        <v>米飯</v>
      </c>
      <c r="C19" s="21" t="str">
        <f>'主食一覧'!C2</f>
        <v>全粥</v>
      </c>
      <c r="D19" s="21" t="str">
        <f>'主食一覧'!D2</f>
        <v>ミキサー粥</v>
      </c>
      <c r="E19" s="21" t="str">
        <f>'主食一覧'!E2</f>
        <v/>
      </c>
      <c r="F19" s="21" t="str">
        <f>'主食一覧'!F2</f>
        <v/>
      </c>
      <c r="G19" s="21" t="str">
        <f>'主食一覧'!G2</f>
        <v/>
      </c>
      <c r="H19" s="21" t="str">
        <f>'主食一覧'!H2</f>
        <v/>
      </c>
    </row>
    <row r="20" ht="67.5" customHeight="1">
      <c r="A20" s="12" t="str">
        <f>IFERROR(__xludf.DUMMYFUNCTION("IMPORTRANGE(""https://docs.google.com/spreadsheets/d/1vsTcEcugRZXGU84Ng3dXvNCAOD3CAaUTEbnnM7tyUJg/edit?usp=sharing"",""主食一覧!A3"")"),"画像")</f>
        <v>画像</v>
      </c>
      <c r="B20" s="22" t="str">
        <f>'主食一覧'!B3</f>
        <v/>
      </c>
      <c r="C20" s="22" t="str">
        <f>'主食一覧'!C3</f>
        <v/>
      </c>
      <c r="D20" s="22" t="str">
        <f>'主食一覧'!D3</f>
        <v/>
      </c>
      <c r="E20" s="22" t="str">
        <f>'主食一覧'!E3</f>
        <v/>
      </c>
      <c r="F20" s="22" t="str">
        <f>'主食一覧'!F3</f>
        <v/>
      </c>
      <c r="G20" s="22" t="str">
        <f>'主食一覧'!G3</f>
        <v/>
      </c>
      <c r="H20" s="22" t="str">
        <f>'主食一覧'!H3</f>
        <v/>
      </c>
    </row>
    <row r="21" ht="45.0" customHeight="1">
      <c r="A21" s="12" t="str">
        <f>IFERROR(__xludf.DUMMYFUNCTION("IMPORTRANGE(""https://docs.google.com/spreadsheets/d/1vsTcEcugRZXGU84Ng3dXvNCAOD3CAaUTEbnnM7tyUJg/edit?usp=sharing"",""主食一覧!A4"")"),"内容")</f>
        <v>内容</v>
      </c>
      <c r="B21" s="123" t="str">
        <f>'主食一覧'!B4</f>
        <v>軟飯</v>
      </c>
      <c r="C21" s="123" t="str">
        <f>'主食一覧'!C4</f>
        <v>通常の全粥</v>
      </c>
      <c r="D21" s="123" t="str">
        <f>'主食一覧'!D4</f>
        <v>全粥に1.5％のスベラカーゼライトを加えミキサーにかけたもの</v>
      </c>
      <c r="E21" s="123" t="str">
        <f>'主食一覧'!E4</f>
        <v/>
      </c>
      <c r="F21" s="123" t="str">
        <f>'主食一覧'!F4</f>
        <v/>
      </c>
      <c r="G21" s="123" t="str">
        <f>'主食一覧'!G4</f>
        <v/>
      </c>
      <c r="H21" s="123" t="str">
        <f>'主食一覧'!H4</f>
        <v/>
      </c>
    </row>
    <row r="22" ht="22.5" customHeight="1">
      <c r="A22" s="12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6" t="str">
        <f>'主食一覧'!B5</f>
        <v/>
      </c>
      <c r="C22" s="126" t="str">
        <f>'主食一覧'!C5</f>
        <v/>
      </c>
      <c r="D22" s="126" t="str">
        <f>'主食一覧'!D5</f>
        <v/>
      </c>
      <c r="E22" s="126" t="str">
        <f>'主食一覧'!E5</f>
        <v/>
      </c>
      <c r="F22" s="126" t="str">
        <f>'主食一覧'!F5</f>
        <v/>
      </c>
      <c r="G22" s="126" t="str">
        <f>'主食一覧'!G5</f>
        <v/>
      </c>
      <c r="H22" s="126" t="str">
        <f>'主食一覧'!H5</f>
        <v/>
      </c>
    </row>
    <row r="23" ht="7.5" customHeight="1"/>
    <row r="24" ht="22.5" customHeight="1">
      <c r="A24" s="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7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9" t="str">
        <f>IFERROR(__xludf.DUMMYFUNCTION("IMPORTRANGE(""https://docs.google.com/spreadsheets/d/1vsTcEcugRZXGU84Ng3dXvNCAOD3CAaUTEbnnM7tyUJg/edit?usp=sharing"",""水分とろみの基準・水分ゼリー!E2"")"),"")</f>
        <v/>
      </c>
      <c r="F25" s="16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29" t="str">
        <f>'水分とろみの基準・水分ゼリー'!G2</f>
        <v>お茶ゼリー</v>
      </c>
      <c r="H25" s="129" t="str">
        <f>'水分とろみの基準・水分ゼリー'!H2</f>
        <v>ラクーナゼリー</v>
      </c>
    </row>
    <row r="26" ht="22.5" customHeight="1">
      <c r="A26" s="28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2" t="str">
        <f>'水分とろみの基準・水分ゼリー'!B3</f>
        <v/>
      </c>
      <c r="C26" s="32" t="str">
        <f>'水分とろみの基準・水分ゼリー'!C3</f>
        <v>ネオハイトロミール</v>
      </c>
      <c r="D26" s="32" t="str">
        <f>'水分とろみの基準・水分ゼリー'!D3</f>
        <v>ネオハイトロミール</v>
      </c>
      <c r="E26" s="32" t="str">
        <f>'水分とろみの基準・水分ゼリー'!E3</f>
        <v/>
      </c>
      <c r="F26" s="28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2" t="str">
        <f>'水分とろみの基準・水分ゼリー'!G3</f>
        <v>スルーパートナー</v>
      </c>
      <c r="H26" s="32" t="str">
        <f>'水分とろみの基準・水分ゼリー'!H3</f>
        <v>スルーパートナー</v>
      </c>
    </row>
    <row r="27" ht="22.5" customHeight="1">
      <c r="A27" s="33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 t="str">
        <f>'水分とろみの基準・水分ゼリー'!B4</f>
        <v/>
      </c>
      <c r="C27" s="38">
        <f>'水分とろみの基準・水分ゼリー'!C4</f>
        <v>1</v>
      </c>
      <c r="D27" s="38">
        <f>'水分とろみの基準・水分ゼリー'!D4</f>
        <v>3</v>
      </c>
      <c r="E27" s="38" t="str">
        <f>'水分とろみの基準・水分ゼリー'!E4</f>
        <v/>
      </c>
      <c r="F27" s="28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8" t="str">
        <f>'水分とろみの基準・水分ゼリー'!G4</f>
        <v/>
      </c>
      <c r="H27" s="38" t="str">
        <f>'水分とろみの基準・水分ゼリー'!H4</f>
        <v/>
      </c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6" t="str">
        <f>'水分とろみの基準・水分ゼリー'!B5</f>
        <v/>
      </c>
      <c r="C28" s="46" t="str">
        <f>'水分とろみの基準・水分ゼリー'!C5</f>
        <v/>
      </c>
      <c r="D28" s="46" t="str">
        <f>'水分とろみの基準・水分ゼリー'!D5</f>
        <v/>
      </c>
      <c r="E28" s="46" t="str">
        <f>'水分とろみの基準・水分ゼリー'!E5</f>
        <v/>
      </c>
      <c r="F28" s="40" t="s">
        <v>34</v>
      </c>
      <c r="G28" s="46" t="str">
        <f>'水分とろみの基準・水分ゼリー'!G5</f>
        <v/>
      </c>
      <c r="H28" s="46" t="str">
        <f>'水分とろみの基準・水分ゼリー'!H5</f>
        <v/>
      </c>
    </row>
    <row r="29" ht="7.5" customHeight="1"/>
    <row r="30" ht="22.5" customHeight="1">
      <c r="A30" s="13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5"/>
      <c r="F30" s="13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7"/>
    </row>
    <row r="31" ht="22.5" customHeight="1">
      <c r="A31" s="5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7" t="str">
        <f>'濃厚流動食・補助食品'!B2</f>
        <v>E-3</v>
      </c>
      <c r="C31" s="67" t="str">
        <f>'濃厚流動食・補助食品'!C2</f>
        <v>MA-R2.0</v>
      </c>
      <c r="D31" s="67" t="str">
        <f>'濃厚流動食・補助食品'!D2</f>
        <v/>
      </c>
      <c r="E31" s="60" t="str">
        <f>'濃厚流動食・補助食品'!E2</f>
        <v/>
      </c>
      <c r="F31" s="142" t="str">
        <f>'濃厚流動食・補助食品'!F2</f>
        <v>Ｏｊ・１ｊ対応：可</v>
      </c>
      <c r="G31" s="143" t="str">
        <f>'濃厚流動食・補助食品'!G2</f>
        <v/>
      </c>
      <c r="H31" s="145"/>
    </row>
    <row r="32" ht="22.5" customHeight="1">
      <c r="A32" s="63"/>
      <c r="B32" s="67" t="str">
        <f>'濃厚流動食・補助食品'!B3</f>
        <v>メイバランスミニ</v>
      </c>
      <c r="C32" s="67" t="str">
        <f>'濃厚流動食・補助食品'!C3</f>
        <v>メイバランスミニArg</v>
      </c>
      <c r="D32" s="67" t="str">
        <f>'濃厚流動食・補助食品'!D3</f>
        <v>ブイクレスCP10</v>
      </c>
      <c r="E32" s="67" t="str">
        <f>'濃厚流動食・補助食品'!E3</f>
        <v/>
      </c>
      <c r="F32" s="151" t="str">
        <f>'濃厚流動食・補助食品'!F3</f>
        <v>エンジョイゼリー、メイバランスミニ、メイバランスミニArg</v>
      </c>
      <c r="G32" s="147"/>
      <c r="H32" s="65"/>
    </row>
    <row r="33" ht="22.5" customHeight="1">
      <c r="A33" s="66"/>
      <c r="B33" s="67" t="str">
        <f>'濃厚流動食・補助食品'!B4</f>
        <v/>
      </c>
      <c r="C33" s="67" t="str">
        <f>'濃厚流動食・補助食品'!C4</f>
        <v/>
      </c>
      <c r="D33" s="67" t="str">
        <f>'濃厚流動食・補助食品'!D4</f>
        <v/>
      </c>
      <c r="E33" s="67" t="str">
        <f>'濃厚流動食・補助食品'!E4</f>
        <v/>
      </c>
      <c r="F33" s="68"/>
      <c r="G33" s="148"/>
      <c r="H33" s="69"/>
    </row>
    <row r="34" ht="7.5" customHeight="1"/>
    <row r="35" ht="22.5" customHeight="1">
      <c r="A35" s="149" t="str">
        <f>IFERROR(__xludf.DUMMYFUNCTION("IMPORTRANGE(""https://docs.google.com/spreadsheets/d/1vsTcEcugRZXGU84Ng3dXvNCAOD3CAaUTEbnnM7tyUJg/edit?usp=sharing"",""施設概要!A1"")"),"施設概要")</f>
        <v>施設概要</v>
      </c>
      <c r="B35" s="150"/>
    </row>
    <row r="36" ht="22.5" customHeight="1">
      <c r="A36" s="8" t="str">
        <f>IFERROR(__xludf.DUMMYFUNCTION("IMPORTRANGE(""https://docs.google.com/spreadsheets/d/1vsTcEcugRZXGU84Ng3dXvNCAOD3CAaUTEbnnM7tyUJg/edit?usp=sharing"",""施設概要!A2"")"),"所在地")</f>
        <v>所在地</v>
      </c>
      <c r="B36" s="159" t="str">
        <f>'施設概要'!B2</f>
        <v>〒950-0951　新潟市中央区鳥屋野451-6</v>
      </c>
      <c r="C36" s="152"/>
      <c r="D36" s="153"/>
      <c r="E36" s="164" t="str">
        <f>'施設概要'!C2</f>
        <v>とやの中央病院に併設。多職種が連携して入所者の栄養状態や摂食状態の確認、疾病に応じた個別の食事を提供し、良好な栄養状態に努めています。行事食やお茶会・誕生会などで食べる楽しみを持てるようにしています。</v>
      </c>
      <c r="F36" s="155"/>
      <c r="G36" s="155"/>
      <c r="H36" s="156"/>
    </row>
    <row r="37" ht="22.5" customHeight="1">
      <c r="A37" s="8" t="str">
        <f>IFERROR(__xludf.DUMMYFUNCTION("IMPORTRANGE(""https://docs.google.com/spreadsheets/d/1vsTcEcugRZXGU84Ng3dXvNCAOD3CAaUTEbnnM7tyUJg/edit?usp=sharing"",""施設概要!A3"")"),"給食部門名")</f>
        <v>給食部門名</v>
      </c>
      <c r="B37" s="159" t="str">
        <f>'施設概要'!B3</f>
        <v>栄養課</v>
      </c>
      <c r="C37" s="152"/>
      <c r="D37" s="153"/>
      <c r="E37" s="157"/>
      <c r="H37" s="158"/>
    </row>
    <row r="38" ht="22.5" customHeight="1">
      <c r="A38" s="8" t="str">
        <f>IFERROR(__xludf.DUMMYFUNCTION("IMPORTRANGE(""https://docs.google.com/spreadsheets/d/1vsTcEcugRZXGU84Ng3dXvNCAOD3CAaUTEbnnM7tyUJg/edit?usp=sharing"",""施設概要!A4"")"),"電話")</f>
        <v>電話</v>
      </c>
      <c r="B38" s="159" t="str">
        <f>'施設概要'!B4</f>
        <v>025-283-0377(代）</v>
      </c>
      <c r="C38" s="152"/>
      <c r="D38" s="153"/>
      <c r="E38" s="157"/>
      <c r="H38" s="158"/>
    </row>
    <row r="39" ht="22.5" customHeight="1">
      <c r="A39" s="101" t="str">
        <f>IFERROR(__xludf.DUMMYFUNCTION("IMPORTRANGE(""https://docs.google.com/spreadsheets/d/1vsTcEcugRZXGU84Ng3dXvNCAOD3CAaUTEbnnM7tyUJg/edit?usp=sharing"",""施設概要!A5"")"),"FAX")</f>
        <v>FAX</v>
      </c>
      <c r="B39" s="159" t="str">
        <f>'施設概要'!B5</f>
        <v>025-284-5516</v>
      </c>
      <c r="C39" s="152"/>
      <c r="D39" s="153"/>
      <c r="E39" s="157"/>
      <c r="H39" s="158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65">
        <f>'施設概要'!B6</f>
        <v>45768.8472</v>
      </c>
      <c r="C40" s="152"/>
      <c r="D40" s="153"/>
      <c r="E40" s="161"/>
      <c r="F40" s="162"/>
      <c r="G40" s="162"/>
      <c r="H40" s="163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9" t="s">
        <v>60</v>
      </c>
      <c r="B1" s="80"/>
      <c r="C1" s="80"/>
      <c r="D1" s="80"/>
    </row>
    <row r="2">
      <c r="A2" s="81" t="s">
        <v>61</v>
      </c>
      <c r="B2" s="82"/>
      <c r="C2" s="84" t="s">
        <v>62</v>
      </c>
      <c r="D2" s="85" t="s">
        <v>63</v>
      </c>
    </row>
    <row r="3">
      <c r="A3" s="86" t="s">
        <v>64</v>
      </c>
      <c r="B3" s="87"/>
      <c r="C3" s="88" t="b">
        <v>0</v>
      </c>
      <c r="D3" s="89"/>
    </row>
    <row r="4">
      <c r="A4" s="77"/>
      <c r="B4" s="77"/>
      <c r="C4" s="77"/>
      <c r="D4" s="77"/>
    </row>
    <row r="5">
      <c r="A5" s="90" t="s">
        <v>58</v>
      </c>
      <c r="B5" s="90" t="s">
        <v>65</v>
      </c>
      <c r="C5" s="77"/>
      <c r="D5" s="77"/>
    </row>
    <row r="6">
      <c r="A6" s="9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77" t="s">
        <v>57</v>
      </c>
      <c r="B1" s="77"/>
    </row>
    <row r="2">
      <c r="A2" s="77" t="s">
        <v>58</v>
      </c>
      <c r="B2" s="77" t="s">
        <v>59</v>
      </c>
    </row>
    <row r="3">
      <c r="A3" s="78"/>
    </row>
    <row r="4">
      <c r="A4" s="78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4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5" t="str">
        <f>IFERROR(__xludf.DUMMYFUNCTION("IMPORTRANGE(""https://docs.google.com/spreadsheets/d/1vsTcEcugRZXGU84Ng3dXvNCAOD3CAaUTEbnnM7tyUJg/edit?usp=sharing"",""施設概要!A2"")"),"所在地")</f>
        <v>所在地</v>
      </c>
      <c r="B2" s="96" t="s">
        <v>1</v>
      </c>
      <c r="C2" s="97" t="s">
        <v>2</v>
      </c>
    </row>
    <row r="3" ht="22.5" customHeight="1">
      <c r="A3" s="8" t="str">
        <f>IFERROR(__xludf.DUMMYFUNCTION("IMPORTRANGE(""https://docs.google.com/spreadsheets/d/1vsTcEcugRZXGU84Ng3dXvNCAOD3CAaUTEbnnM7tyUJg/edit?usp=sharing"",""施設概要!A3"")"),"給食部門名")</f>
        <v>給食部門名</v>
      </c>
      <c r="B3" s="98" t="s">
        <v>11</v>
      </c>
      <c r="C3" s="99"/>
    </row>
    <row r="4" ht="22.5" customHeight="1">
      <c r="A4" s="8" t="str">
        <f>IFERROR(__xludf.DUMMYFUNCTION("IMPORTRANGE(""https://docs.google.com/spreadsheets/d/1vsTcEcugRZXGU84Ng3dXvNCAOD3CAaUTEbnnM7tyUJg/edit?usp=sharing"",""施設概要!A4"")"),"電話")</f>
        <v>電話</v>
      </c>
      <c r="B4" s="100" t="s">
        <v>16</v>
      </c>
      <c r="C4" s="99"/>
    </row>
    <row r="5" ht="22.5" customHeight="1">
      <c r="A5" s="101" t="str">
        <f>IFERROR(__xludf.DUMMYFUNCTION("IMPORTRANGE(""https://docs.google.com/spreadsheets/d/1vsTcEcugRZXGU84Ng3dXvNCAOD3CAaUTEbnnM7tyUJg/edit?usp=sharing"",""施設概要!A5"")"),"FAX")</f>
        <v>FAX</v>
      </c>
      <c r="B5" s="102" t="s">
        <v>17</v>
      </c>
      <c r="C5" s="99"/>
    </row>
    <row r="6" ht="22.5" customHeight="1">
      <c r="A6" s="103" t="str">
        <f>IFERROR(__xludf.DUMMYFUNCTION("IMPORTRANGE(""https://docs.google.com/spreadsheets/d/1vsTcEcugRZXGU84Ng3dXvNCAOD3CAaUTEbnnM7tyUJg/edit?usp=sharing"",""施設概要!A6"")"),"更新日")</f>
        <v>更新日</v>
      </c>
      <c r="B6" s="104">
        <v>45768.84701509259</v>
      </c>
      <c r="C6" s="105"/>
    </row>
  </sheetData>
  <mergeCells count="1">
    <mergeCell ref="C2:C6"/>
  </mergeCells>
  <drawing r:id="rId1"/>
</worksheet>
</file>