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6\ม.1\"/>
    </mc:Choice>
  </mc:AlternateContent>
  <bookViews>
    <workbookView xWindow="0" yWindow="0" windowWidth="28800" windowHeight="12480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36" i="9" l="1"/>
  <c r="F36" i="9"/>
  <c r="G36" i="9"/>
  <c r="H36" i="9"/>
  <c r="I36" i="9"/>
  <c r="J36" i="9"/>
  <c r="K36" i="9" s="1"/>
  <c r="B40" i="3"/>
  <c r="C40" i="3"/>
  <c r="M40" i="3"/>
  <c r="T40" i="3" s="1"/>
  <c r="AM40" i="3"/>
  <c r="BB40" i="3"/>
  <c r="BN40" i="3"/>
  <c r="BO40" i="3" l="1"/>
  <c r="BP40" i="3" s="1"/>
  <c r="E33" i="9"/>
  <c r="F33" i="9"/>
  <c r="G33" i="9"/>
  <c r="H33" i="9"/>
  <c r="I33" i="9"/>
  <c r="J33" i="9"/>
  <c r="K33" i="9" s="1"/>
  <c r="E34" i="9"/>
  <c r="J34" i="9" s="1"/>
  <c r="K34" i="9" s="1"/>
  <c r="F34" i="9"/>
  <c r="G34" i="9"/>
  <c r="H34" i="9"/>
  <c r="I34" i="9"/>
  <c r="E35" i="9"/>
  <c r="J35" i="9" s="1"/>
  <c r="K35" i="9" s="1"/>
  <c r="F35" i="9"/>
  <c r="G35" i="9"/>
  <c r="H35" i="9"/>
  <c r="I35" i="9"/>
  <c r="B37" i="3"/>
  <c r="C37" i="3"/>
  <c r="M37" i="3"/>
  <c r="T37" i="3" s="1"/>
  <c r="BO37" i="3" s="1"/>
  <c r="BP37" i="3" s="1"/>
  <c r="AM37" i="3"/>
  <c r="BB37" i="3"/>
  <c r="BN37" i="3"/>
  <c r="B38" i="3"/>
  <c r="C38" i="3"/>
  <c r="M38" i="3"/>
  <c r="AM38" i="3"/>
  <c r="BB38" i="3"/>
  <c r="BN38" i="3"/>
  <c r="B39" i="3"/>
  <c r="C39" i="3"/>
  <c r="M39" i="3"/>
  <c r="BO39" i="3" s="1"/>
  <c r="BP39" i="3" s="1"/>
  <c r="T39" i="3"/>
  <c r="AM39" i="3"/>
  <c r="BB39" i="3"/>
  <c r="BN39" i="3"/>
  <c r="T38" i="3" l="1"/>
  <c r="BO38" i="3" s="1"/>
  <c r="BP38" i="3" s="1"/>
  <c r="E31" i="9" l="1"/>
  <c r="J31" i="9" s="1"/>
  <c r="K31" i="9" s="1"/>
  <c r="F31" i="9"/>
  <c r="G31" i="9"/>
  <c r="H31" i="9"/>
  <c r="I31" i="9"/>
  <c r="E32" i="9"/>
  <c r="J32" i="9" s="1"/>
  <c r="K32" i="9" s="1"/>
  <c r="F32" i="9"/>
  <c r="G32" i="9"/>
  <c r="H32" i="9"/>
  <c r="I32" i="9"/>
  <c r="B35" i="3"/>
  <c r="C35" i="3"/>
  <c r="M35" i="3"/>
  <c r="T35" i="3" s="1"/>
  <c r="BO35" i="3" s="1"/>
  <c r="BP35" i="3" s="1"/>
  <c r="AM35" i="3"/>
  <c r="BB35" i="3"/>
  <c r="BN35" i="3"/>
  <c r="B36" i="3"/>
  <c r="C36" i="3"/>
  <c r="M36" i="3"/>
  <c r="T36" i="3"/>
  <c r="BO36" i="3" s="1"/>
  <c r="BP36" i="3" s="1"/>
  <c r="AM36" i="3"/>
  <c r="BB36" i="3"/>
  <c r="BN36" i="3"/>
  <c r="E29" i="9"/>
  <c r="F29" i="9"/>
  <c r="G29" i="9"/>
  <c r="H29" i="9"/>
  <c r="I29" i="9"/>
  <c r="J29" i="9"/>
  <c r="K29" i="9" s="1"/>
  <c r="E30" i="9"/>
  <c r="F30" i="9"/>
  <c r="G30" i="9"/>
  <c r="H30" i="9"/>
  <c r="I30" i="9"/>
  <c r="J30" i="9"/>
  <c r="K30" i="9"/>
  <c r="B33" i="3"/>
  <c r="C33" i="3"/>
  <c r="M33" i="3"/>
  <c r="BO33" i="3" s="1"/>
  <c r="BP33" i="3" s="1"/>
  <c r="T33" i="3"/>
  <c r="AM33" i="3"/>
  <c r="BB33" i="3"/>
  <c r="BN33" i="3"/>
  <c r="B34" i="3"/>
  <c r="C34" i="3"/>
  <c r="M34" i="3"/>
  <c r="T34" i="3"/>
  <c r="AM34" i="3"/>
  <c r="BO34" i="3" s="1"/>
  <c r="BP34" i="3" s="1"/>
  <c r="BB34" i="3"/>
  <c r="BN34" i="3"/>
  <c r="E16" i="1" l="1"/>
  <c r="E17" i="1"/>
  <c r="E18" i="1"/>
  <c r="E19" i="1"/>
  <c r="E15" i="1"/>
  <c r="F52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M28" i="3"/>
  <c r="M29" i="3"/>
  <c r="M30" i="3"/>
  <c r="M31" i="3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J24" i="9" s="1"/>
  <c r="K24" i="9" s="1"/>
  <c r="G25" i="9"/>
  <c r="J25" i="9" s="1"/>
  <c r="K25" i="9" s="1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E6" i="9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G6" i="9"/>
  <c r="I6" i="9"/>
  <c r="E7" i="9"/>
  <c r="G7" i="9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C46" i="9"/>
  <c r="D46" i="9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J23" i="9"/>
  <c r="K23" i="9" s="1"/>
  <c r="F18" i="9"/>
  <c r="J17" i="9"/>
  <c r="K17" i="9" s="1"/>
  <c r="J12" i="9"/>
  <c r="K12" i="9" s="1"/>
  <c r="BC53" i="11"/>
  <c r="BA50" i="11" l="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F10" i="9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17" i="9"/>
  <c r="J9" i="9"/>
  <c r="K9" i="9" s="1"/>
  <c r="H15" i="1"/>
  <c r="I15" i="1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L15" i="1"/>
  <c r="M15" i="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BD50" i="11" l="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<sst xmlns="http://schemas.openxmlformats.org/spreadsheetml/2006/main" count="522" uniqueCount="351">
  <si>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</si>
  <si>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</si>
  <si>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</si>
  <si>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</si>
  <si>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</si>
  <si>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</si>
  <si>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</si>
  <si>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</si>
  <si>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</si>
  <si>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</si>
  <si>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</si>
  <si>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</si>
  <si>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</si>
  <si>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</si>
  <si>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</si>
  <si>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</si>
  <si>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</si>
  <si>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</si>
  <si>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</si>
  <si>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</si>
  <si>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</si>
  <si>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</si>
  <si>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</si>
  <si>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</si>
  <si>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</si>
  <si>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</si>
  <si>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</si>
  <si>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</si>
  <si>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</si>
  <si>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</si>
  <si>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</si>
  <si>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</si>
  <si>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</si>
  <si>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</si>
  <si>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</si>
  <si>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</si>
  <si>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</si>
  <si>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</si>
  <si>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</si>
  <si>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</si>
  <si>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</si>
  <si>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</si>
  <si>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</si>
  <si>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</si>
  <si>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</si>
  <si>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</si>
  <si>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</si>
  <si>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</si>
  <si>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</si>
  <si>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</si>
  <si>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</si>
  <si>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</si>
  <si>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</si>
  <si>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</si>
  <si>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</si>
  <si>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</si>
  <si>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</si>
  <si>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</si>
  <si>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</si>
  <si>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</si>
  <si>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</si>
  <si>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</si>
  <si>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</si>
  <si>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</si>
  <si>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</si>
  <si>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</si>
  <si>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</si>
  <si>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</si>
  <si>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</si>
  <si>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</si>
  <si>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</si>
  <si>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</si>
  <si>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</si>
  <si>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</si>
  <si>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</si>
  <si>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</si>
  <si>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</si>
  <si>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</si>
  <si>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</si>
  <si>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</si>
  <si>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</si>
  <si>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</si>
  <si>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</si>
  <si>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</si>
  <si>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</si>
  <si>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</si>
  <si>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</si>
  <si>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</si>
  <si>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</si>
  <si>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</si>
  <si>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</si>
  <si>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</si>
  <si>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</si>
  <si>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</si>
  <si>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</si>
  <si>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</si>
  <si>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</si>
  <si>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</si>
  <si>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</si>
  <si>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</si>
  <si>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</si>
  <si>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</si>
  <si>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</si>
  <si>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</si>
  <si>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</si>
  <si>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</si>
  <si>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</si>
  <si>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</si>
  <si>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</si>
  <si>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</si>
  <si>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</si>
  <si>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</si>
  <si>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</si>
  <si>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</si>
  <si>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</si>
  <si>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</si>
  <si>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</si>
  <si>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</si>
  <si>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</si>
  <si>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</si>
  <si>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</si>
  <si>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</si>
  <si>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</si>
  <si>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</si>
  <si>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</si>
  <si>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</si>
  <si>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</si>
  <si>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</si>
  <si>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</si>
  <si>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</si>
  <si>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</si>
  <si>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</si>
  <si>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</si>
  <si>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</si>
  <si>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</si>
  <si>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</si>
  <si>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</si>
  <si>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</si>
  <si>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</si>
  <si>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</si>
  <si>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</si>
  <si>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</si>
  <si>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</si>
  <si>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</si>
  <si>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</si>
  <si>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</si>
  <si>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</si>
  <si>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</si>
  <si>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</si>
  <si>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</si>
  <si>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</si>
  <si>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</si>
  <si>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</si>
  <si>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</si>
  <si>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</si>
  <si>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</si>
  <si>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</si>
  <si>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</si>
  <si>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</si>
  <si>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</si>
  <si>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</si>
  <si>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</si>
  <si>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</si>
  <si>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</si>
  <si>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</si>
  <si>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</si>
  <si>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</si>
  <si>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</si>
  <si>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</si>
  <si>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</si>
  <si>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</si>
  <si>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</si>
  <si>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</si>
  <si>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</si>
  <si>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</si>
  <si>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</si>
  <si>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</si>
  <si>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</si>
  <si>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</si>
  <si>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</si>
  <si>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</si>
  <si>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</si>
  <si>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</si>
  <si>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</si>
  <si>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</si>
  <si>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</si>
  <si>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</si>
  <si>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</si>
  <si>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</si>
  <si>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</si>
  <si>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</si>
  <si>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</si>
  <si>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</si>
  <si>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</si>
  <si>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</si>
  <si>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</si>
  <si>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</si>
  <si>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</si>
  <si>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</si>
  <si>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</si>
  <si>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</si>
  <si>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</si>
  <si>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</si>
  <si>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</si>
  <si>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</si>
  <si>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</si>
  <si>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</si>
  <si>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</si>
  <si>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</si>
  <si>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</si>
  <si>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</si>
  <si>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</si>
  <si>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</si>
  <si>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</si>
  <si>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</si>
  <si>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</si>
  <si>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</si>
  <si>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</si>
  <si>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</si>
  <si>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</si>
  <si>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</si>
  <si>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</si>
  <si>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</si>
  <si>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</si>
  <si>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</si>
  <si>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</si>
  <si>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</si>
  <si>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</si>
  <si>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</si>
  <si>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</si>
  <si>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</si>
  <si>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</si>
  <si>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</si>
  <si>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</si>
  <si>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</si>
  <si>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</si>
  <si>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</si>
  <si>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</si>
  <si>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</si>
  <si>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</si>
  <si>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</si>
  <si>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</si>
  <si>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</si>
  <si>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</si>
  <si>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</si>
  <si>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</si>
  <si>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</si>
  <si>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</si>
  <si>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</si>
  <si>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</si>
  <si>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</si>
  <si>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</si>
  <si>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</si>
  <si>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</si>
  <si>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</si>
  <si>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</si>
  <si>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</si>
  <si>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</si>
  <si>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</si>
  <si>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</si>
  <si>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</si>
  <si>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</si>
  <si>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</si>
  <si>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</si>
  <si>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</si>
  <si>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</si>
  <si>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</si>
  <si>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</si>
  <si>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</si>
  <si>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</si>
  <si>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</si>
  <si>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</si>
  <si>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</si>
  <si>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</si>
  <si>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</si>
  <si>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</si>
  <si>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</si>
  <si>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</si>
  <si>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</si>
  <si>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</si>
  <si>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</si>
  <si>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</si>
  <si>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</si>
  <si>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</si>
  <si>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</si>
  <si>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</si>
  <si>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</si>
  <si>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</si>
  <si>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</si>
  <si>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</si>
  <si>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</si>
  <si>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</si>
  <si>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</si>
  <si>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</si>
  <si>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</si>
  <si>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</si>
  <si>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</si>
  <si>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</si>
  <si>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</si>
  <si>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</si>
  <si>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</si>
  <si>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</si>
  <si>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</si>
  <si>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</si>
  <si>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</si>
  <si>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</si>
  <si>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</si>
  <si>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</si>
  <si>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</si>
  <si>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</si>
  <si>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</si>
  <si>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</si>
  <si>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</si>
  <si>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</si>
  <si>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</si>
  <si>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</si>
  <si>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</si>
  <si>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1/7</t>
  </si>
  <si>
    <t>31 มีนาคม 2567</t>
  </si>
  <si>
    <t>นางสาวอรนิจ  ฤทธิโรจน์</t>
  </si>
  <si>
    <t>เด็กชายกฤตพรต  คำย่อย</t>
  </si>
  <si>
    <t>เด็กชายกฤตภาส ละว้า</t>
  </si>
  <si>
    <t>เด็กชายฑีฆายุ  จำกอง</t>
  </si>
  <si>
    <t>เด็กชายณัฐนนท์  อาคะราช</t>
  </si>
  <si>
    <t>เด็กชายทีฆายุ  เศษดี</t>
  </si>
  <si>
    <t>เด็กชายธนทัต  พรหมจันทร์</t>
  </si>
  <si>
    <t>เด็กชายธีรเมธ  เนื่องพัฒน์</t>
  </si>
  <si>
    <t>เด็กชายนนทพัทธ์  พระสิงห์</t>
  </si>
  <si>
    <t>เด็กชายนันทกร  รักษา</t>
  </si>
  <si>
    <t>เด็กชายภาณุพงษ์  นพวาปี</t>
  </si>
  <si>
    <t>เด็กชายภานุพงศ์  นิระภาพ</t>
  </si>
  <si>
    <t>เด็กชายภูวดลย์  ภูดอกไม้</t>
  </si>
  <si>
    <t>เด็กชายภูวนนท์  ภูสง่า</t>
  </si>
  <si>
    <t>เด็กชายวีรยุทธ   สุทธิชุม</t>
  </si>
  <si>
    <t>เด็กชายวีระศักดิ์  แซ่เจีย</t>
  </si>
  <si>
    <t>เด็กชายวุฒินันทร์  เปียขุนทด</t>
  </si>
  <si>
    <t>เด็กชายอิทธิพล  ภารประสาท</t>
  </si>
  <si>
    <t>เด็กหญิงกัลยา ภูกิ่งเงิน</t>
  </si>
  <si>
    <t>เด็กหญิงทรัพย์สิริ  ภูแสนงาม</t>
  </si>
  <si>
    <t>เด็กหญิงนพัสสร  โพสกุล</t>
  </si>
  <si>
    <t>เด็กหญิงนันทิตา  ภูสายคำ</t>
  </si>
  <si>
    <t>เด็กหญิงปทิตตา  ถนอมสงัด</t>
  </si>
  <si>
    <t>เด็กหญิงพรนภัส   โนนพรหมราช</t>
  </si>
  <si>
    <t>เด็กหญิงรัตน์ดา  ไชยศาสตร์</t>
  </si>
  <si>
    <t>เด็กหญิงวาทินี  ฆารโสพล</t>
  </si>
  <si>
    <t>เด็กหญิงศุภาลัย  ไตรทิพย์</t>
  </si>
  <si>
    <t>เด็กหญิงสุภาพร  สุริฉาย</t>
  </si>
  <si>
    <t>เด็กหญิงอารยา   กวดนอก</t>
  </si>
  <si>
    <t>เด็กหญิงณัฐธิดา วงค์วิเศษ</t>
  </si>
  <si>
    <t>เด็กหญิงสุริดา ภูชมศรี</t>
  </si>
  <si>
    <t>เด็กชายนฤภัทร บุญยอ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</si>
</sst>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5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22" borderId="11" xfId="0" applyFont="1" applyFill="1" applyBorder="1" applyAlignment="1" applyProtection="1">
      <alignment horizontal="center"/>
      <protection locked="0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14" fillId="0" borderId="46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4" fillId="5" borderId="30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textRotation="90" wrapText="1"/>
    </xf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14" fillId="0" borderId="55" xfId="0" applyFont="1" applyBorder="1"/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45" xfId="0" applyFont="1" applyFill="1" applyBorder="1" applyAlignment="1">
      <alignment horizontal="center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14" fillId="0" borderId="7" xfId="0" applyFont="1" applyBorder="1" applyAlignment="1">
      <alignment horizontal="center" vertical="center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workbookViewId="0">
      <selection activeCell="R14" sqref="R14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3"/>
      <c r="Q4" s="254"/>
      <c r="R4" s="254"/>
      <c r="S4" s="254"/>
      <c r="T4" s="254"/>
      <c r="U4" s="254"/>
      <c r="V4" s="254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5" t="s">
        <v>318</v>
      </c>
      <c r="G6" s="250"/>
      <c r="H6" s="250"/>
      <c r="I6" s="250"/>
      <c r="J6" s="180"/>
      <c r="K6" s="180"/>
      <c r="L6" s="180"/>
      <c r="M6" s="180"/>
      <c r="N6" s="180"/>
      <c r="O6" s="180"/>
      <c r="P6" s="177" t="s">
        <v>5</v>
      </c>
      <c r="Q6" s="251" t="s">
        <v>315</v>
      </c>
      <c r="R6" s="252"/>
      <c r="S6" s="252"/>
      <c r="T6" s="252"/>
      <c r="U6" s="252"/>
      <c r="V6" s="252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1/7 ปีการศึกษา 2566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1" t="s">
        <v>316</v>
      </c>
      <c r="R7" s="252"/>
      <c r="S7" s="252"/>
      <c r="T7" s="252"/>
      <c r="U7" s="252"/>
      <c r="V7" s="252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นางสาวอรนิจ  ฤทธิโรจน์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1" t="s">
        <v>317</v>
      </c>
      <c r="R9" s="252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1/7 ปีการศึกษา 2566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1">
        <v>2566</v>
      </c>
      <c r="R10" s="252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1" t="s">
        <v>319</v>
      </c>
      <c r="R11" s="252"/>
      <c r="S11" s="252"/>
      <c r="T11" s="252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1" t="s">
        <v>14</v>
      </c>
      <c r="R12" s="252"/>
      <c r="S12" s="252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60" t="s">
        <v>15</v>
      </c>
      <c r="C13" s="261"/>
      <c r="D13" s="262"/>
      <c r="E13" s="266" t="s">
        <v>16</v>
      </c>
      <c r="F13" s="268" t="s">
        <v>17</v>
      </c>
      <c r="G13" s="269"/>
      <c r="H13" s="269"/>
      <c r="I13" s="269"/>
      <c r="J13" s="269"/>
      <c r="K13" s="269"/>
      <c r="L13" s="269"/>
      <c r="M13" s="270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3"/>
      <c r="C14" s="264"/>
      <c r="D14" s="265"/>
      <c r="E14" s="267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31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31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31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31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31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59" t="s">
        <v>28</v>
      </c>
      <c r="C20" s="257"/>
      <c r="D20" s="257"/>
      <c r="E20" s="258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59" t="s">
        <v>29</v>
      </c>
      <c r="C21" s="257"/>
      <c r="D21" s="257"/>
      <c r="E21" s="258"/>
      <c r="F21" s="256" t="e">
        <f>(100*($F$20+$H$20))/($E$19*5)</f>
        <v>#VALUE!</v>
      </c>
      <c r="G21" s="257"/>
      <c r="H21" s="257"/>
      <c r="I21" s="258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49" t="str">
        <f>สรุปผลสมรรถนะ!F52&amp;สรุปผลสมรรถนะ!J52</f>
        <v>(นางสาวอรนิจ  ฤทธิโรจน์)</v>
      </c>
      <c r="F26" s="249"/>
      <c r="G26" s="249"/>
      <c r="H26" s="249"/>
      <c r="I26" s="249"/>
      <c r="J26" s="249"/>
      <c r="K26" s="249"/>
      <c r="L26" s="249"/>
      <c r="M26" s="249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49" t="str">
        <f>"ตำแหน่ง  "&amp;Q12</f>
        <v>ตำแหน่ง  ครู</v>
      </c>
      <c r="G27" s="250"/>
      <c r="H27" s="250"/>
      <c r="I27" s="250"/>
      <c r="J27" s="250"/>
      <c r="K27" s="250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49" t="s">
        <v>314</v>
      </c>
      <c r="G28" s="250"/>
      <c r="H28" s="250"/>
      <c r="I28" s="250"/>
      <c r="J28" s="250"/>
      <c r="K28" s="250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155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P4:V4"/>
    <mergeCell ref="F6:I6"/>
    <mergeCell ref="Q6:V6"/>
    <mergeCell ref="Q7:V7"/>
    <mergeCell ref="Q9:R9"/>
    <mergeCell ref="F21:I21"/>
    <mergeCell ref="B21:E21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15" workbookViewId="0">
      <selection activeCell="B37" sqref="B37:C38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1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1/7 ปีการศึกษา 2566         </v>
      </c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3"/>
      <c r="E4" s="272"/>
      <c r="F4" s="272"/>
      <c r="G4" s="272"/>
      <c r="H4" s="272"/>
      <c r="I4" s="273"/>
      <c r="J4" s="272"/>
      <c r="K4" s="272"/>
      <c r="L4" s="272"/>
      <c r="M4" s="272"/>
      <c r="N4" s="273"/>
      <c r="O4" s="272"/>
      <c r="P4" s="272"/>
      <c r="Q4" s="272"/>
      <c r="R4" s="272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449">
        <v>19732</v>
      </c>
      <c r="C6" s="242" t="s">
        <v>320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449">
        <v>19733</v>
      </c>
      <c r="C7" s="242" t="s">
        <v>321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449">
        <v>19735</v>
      </c>
      <c r="C8" s="242" t="s">
        <v>322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449">
        <v>19736</v>
      </c>
      <c r="C9" s="242" t="s">
        <v>323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449">
        <v>19737</v>
      </c>
      <c r="C10" s="242" t="s">
        <v>324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449">
        <v>19738</v>
      </c>
      <c r="C11" s="242" t="s">
        <v>325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449">
        <v>19739</v>
      </c>
      <c r="C12" s="242" t="s">
        <v>326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449">
        <v>19740</v>
      </c>
      <c r="C13" s="242" t="s">
        <v>327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449">
        <v>19741</v>
      </c>
      <c r="C14" s="242" t="s">
        <v>328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449">
        <v>19743</v>
      </c>
      <c r="C15" s="242" t="s">
        <v>329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449">
        <v>19744</v>
      </c>
      <c r="C16" s="242" t="s">
        <v>330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449">
        <v>19745</v>
      </c>
      <c r="C17" s="242" t="s">
        <v>331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449">
        <v>19746</v>
      </c>
      <c r="C18" s="242" t="s">
        <v>332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449">
        <v>19747</v>
      </c>
      <c r="C19" s="242" t="s">
        <v>333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449">
        <v>19748</v>
      </c>
      <c r="C20" s="242" t="s">
        <v>334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449">
        <v>19749</v>
      </c>
      <c r="C21" s="242" t="s">
        <v>335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449">
        <v>19751</v>
      </c>
      <c r="C22" s="242" t="s">
        <v>336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449">
        <v>19752</v>
      </c>
      <c r="C23" s="242" t="s">
        <v>337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449">
        <v>19753</v>
      </c>
      <c r="C24" s="242" t="s">
        <v>338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449">
        <v>19756</v>
      </c>
      <c r="C25" s="242" t="s">
        <v>339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449">
        <v>19757</v>
      </c>
      <c r="C26" s="242" t="s">
        <v>340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449">
        <v>19758</v>
      </c>
      <c r="C27" s="242" t="s">
        <v>341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449">
        <v>19759</v>
      </c>
      <c r="C28" s="242" t="s">
        <v>342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449">
        <v>19760</v>
      </c>
      <c r="C29" s="242" t="s">
        <v>343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449">
        <v>19761</v>
      </c>
      <c r="C30" s="242" t="s">
        <v>344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449">
        <v>19762</v>
      </c>
      <c r="C31" s="242" t="s">
        <v>345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449">
        <v>19764</v>
      </c>
      <c r="C32" s="242" t="s">
        <v>346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449">
        <v>19766</v>
      </c>
      <c r="C33" s="242" t="s">
        <v>347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451">
        <v>19992</v>
      </c>
      <c r="C34" s="241" t="s">
        <v>348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0">
        <v>20014</v>
      </c>
      <c r="C35" s="241" t="s">
        <v>349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0">
        <v>20015</v>
      </c>
      <c r="C36" s="241" t="s">
        <v>350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449"/>
      <c r="C37" s="242"/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449"/>
      <c r="C38" s="241"/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449"/>
      <c r="C39" s="242"/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449"/>
      <c r="C40" s="242"/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0"/>
      <c r="C41" s="450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0"/>
      <c r="C42" s="241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453"/>
      <c r="C43" s="452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453"/>
      <c r="C44" s="454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453"/>
      <c r="C45" s="452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453"/>
      <c r="C46" s="452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AO31" activePane="bottomRight" state="frozen"/>
      <selection pane="topRight" activeCell="D1" sqref="D1"/>
      <selection pane="bottomLeft" activeCell="A10" sqref="A10"/>
      <selection pane="bottomRight" activeCell="A41" sqref="A41:XFD42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1" t="s">
        <v>32</v>
      </c>
      <c r="D1" s="350"/>
      <c r="E1" s="350"/>
      <c r="F1" s="350"/>
      <c r="G1" s="350"/>
      <c r="H1" s="350"/>
      <c r="I1" s="350"/>
      <c r="J1" s="350"/>
      <c r="K1" s="350"/>
      <c r="L1" s="124"/>
      <c r="M1" s="232"/>
      <c r="N1" s="271" t="s">
        <v>32</v>
      </c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161"/>
      <c r="AN1" s="271" t="s">
        <v>32</v>
      </c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161"/>
      <c r="BC1" s="271" t="s">
        <v>32</v>
      </c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</row>
    <row r="2" spans="1:68" ht="19.5" customHeight="1">
      <c r="A2" s="124"/>
      <c r="B2" s="124"/>
      <c r="C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1/7 ปีการศึกษา 2566         </v>
      </c>
      <c r="D2" s="350"/>
      <c r="E2" s="350"/>
      <c r="F2" s="350"/>
      <c r="G2" s="350"/>
      <c r="H2" s="350"/>
      <c r="I2" s="350"/>
      <c r="J2" s="350"/>
      <c r="K2" s="350"/>
      <c r="L2" s="124"/>
      <c r="M2" s="232"/>
      <c r="N2" s="124"/>
      <c r="O2" s="124"/>
      <c r="P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1/7 ปีการศึกษา 2566         </v>
      </c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1"/>
      <c r="AK2" s="351"/>
      <c r="AL2" s="351"/>
      <c r="AM2" s="125"/>
      <c r="AN2" s="124"/>
      <c r="AO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1/7 ปีการศึกษา 2566         </v>
      </c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124"/>
      <c r="BA2" s="124"/>
      <c r="BB2" s="125"/>
      <c r="BC2" s="124"/>
      <c r="BD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1/7 ปีการศึกษา 2566         </v>
      </c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2" t="s">
        <v>2</v>
      </c>
      <c r="B4" s="323" t="str">
        <f>สรุปผลสมรรถนะ!C4</f>
        <v>เลขประจำตัวนักเรียน</v>
      </c>
      <c r="C4" s="326" t="s">
        <v>31</v>
      </c>
      <c r="D4" s="324" t="s">
        <v>33</v>
      </c>
      <c r="E4" s="295"/>
      <c r="F4" s="295"/>
      <c r="G4" s="295"/>
      <c r="H4" s="295"/>
      <c r="I4" s="295"/>
      <c r="J4" s="295"/>
      <c r="K4" s="295"/>
      <c r="L4" s="325"/>
      <c r="M4" s="333" t="s">
        <v>299</v>
      </c>
      <c r="N4" s="328" t="s">
        <v>34</v>
      </c>
      <c r="O4" s="295"/>
      <c r="P4" s="295"/>
      <c r="Q4" s="295"/>
      <c r="R4" s="295"/>
      <c r="S4" s="325"/>
      <c r="T4" s="309" t="s">
        <v>300</v>
      </c>
      <c r="U4" s="347" t="s">
        <v>35</v>
      </c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325"/>
      <c r="AM4" s="309" t="s">
        <v>304</v>
      </c>
      <c r="AN4" s="365" t="s">
        <v>36</v>
      </c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325"/>
      <c r="BB4" s="309" t="s">
        <v>307</v>
      </c>
      <c r="BC4" s="294" t="s">
        <v>37</v>
      </c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352" t="s">
        <v>308</v>
      </c>
      <c r="BO4" s="287" t="s">
        <v>38</v>
      </c>
      <c r="BP4" s="290" t="s">
        <v>39</v>
      </c>
    </row>
    <row r="5" spans="1:68" ht="22.5" customHeight="1">
      <c r="A5" s="275"/>
      <c r="B5" s="275"/>
      <c r="C5" s="281"/>
      <c r="D5" s="329" t="s">
        <v>40</v>
      </c>
      <c r="E5" s="279"/>
      <c r="F5" s="279"/>
      <c r="G5" s="297"/>
      <c r="H5" s="336" t="s">
        <v>41</v>
      </c>
      <c r="I5" s="297"/>
      <c r="J5" s="337" t="s">
        <v>42</v>
      </c>
      <c r="K5" s="297"/>
      <c r="L5" s="127" t="s">
        <v>43</v>
      </c>
      <c r="M5" s="334"/>
      <c r="N5" s="344" t="s">
        <v>40</v>
      </c>
      <c r="O5" s="279"/>
      <c r="P5" s="297"/>
      <c r="Q5" s="345" t="s">
        <v>41</v>
      </c>
      <c r="R5" s="279"/>
      <c r="S5" s="302"/>
      <c r="T5" s="310"/>
      <c r="U5" s="341" t="s">
        <v>40</v>
      </c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97"/>
      <c r="AJ5" s="359" t="s">
        <v>41</v>
      </c>
      <c r="AK5" s="360"/>
      <c r="AL5" s="361"/>
      <c r="AM5" s="310"/>
      <c r="AN5" s="128" t="s">
        <v>40</v>
      </c>
      <c r="AO5" s="312" t="s">
        <v>41</v>
      </c>
      <c r="AP5" s="279"/>
      <c r="AQ5" s="297"/>
      <c r="AR5" s="312" t="s">
        <v>42</v>
      </c>
      <c r="AS5" s="279"/>
      <c r="AT5" s="279"/>
      <c r="AU5" s="279"/>
      <c r="AV5" s="297"/>
      <c r="AW5" s="129" t="s">
        <v>43</v>
      </c>
      <c r="AX5" s="301" t="s">
        <v>44</v>
      </c>
      <c r="AY5" s="297"/>
      <c r="AZ5" s="301" t="s">
        <v>45</v>
      </c>
      <c r="BA5" s="302"/>
      <c r="BB5" s="310"/>
      <c r="BC5" s="296" t="s">
        <v>40</v>
      </c>
      <c r="BD5" s="279"/>
      <c r="BE5" s="279"/>
      <c r="BF5" s="297"/>
      <c r="BG5" s="293" t="s">
        <v>41</v>
      </c>
      <c r="BH5" s="279"/>
      <c r="BI5" s="279"/>
      <c r="BJ5" s="279"/>
      <c r="BK5" s="279"/>
      <c r="BL5" s="279"/>
      <c r="BM5" s="279"/>
      <c r="BN5" s="353"/>
      <c r="BO5" s="288"/>
      <c r="BP5" s="291"/>
    </row>
    <row r="6" spans="1:68" ht="16.5" customHeight="1">
      <c r="A6" s="275"/>
      <c r="B6" s="275"/>
      <c r="C6" s="281"/>
      <c r="D6" s="339" t="s">
        <v>46</v>
      </c>
      <c r="E6" s="279"/>
      <c r="F6" s="279"/>
      <c r="G6" s="297"/>
      <c r="H6" s="340" t="s">
        <v>46</v>
      </c>
      <c r="I6" s="297"/>
      <c r="J6" s="340" t="s">
        <v>46</v>
      </c>
      <c r="K6" s="297"/>
      <c r="L6" s="140" t="s">
        <v>46</v>
      </c>
      <c r="M6" s="334"/>
      <c r="N6" s="331" t="s">
        <v>46</v>
      </c>
      <c r="O6" s="279"/>
      <c r="P6" s="297"/>
      <c r="Q6" s="330" t="s">
        <v>46</v>
      </c>
      <c r="R6" s="279"/>
      <c r="S6" s="302"/>
      <c r="T6" s="310"/>
      <c r="U6" s="342" t="s">
        <v>46</v>
      </c>
      <c r="V6" s="279"/>
      <c r="W6" s="279"/>
      <c r="X6" s="279"/>
      <c r="Y6" s="279"/>
      <c r="Z6" s="279"/>
      <c r="AA6" s="279"/>
      <c r="AB6" s="279"/>
      <c r="AC6" s="279"/>
      <c r="AD6" s="343"/>
      <c r="AE6" s="343"/>
      <c r="AF6" s="279"/>
      <c r="AG6" s="279"/>
      <c r="AH6" s="279"/>
      <c r="AI6" s="297"/>
      <c r="AJ6" s="362" t="s">
        <v>46</v>
      </c>
      <c r="AK6" s="363"/>
      <c r="AL6" s="364"/>
      <c r="AM6" s="310"/>
      <c r="AN6" s="141" t="s">
        <v>46</v>
      </c>
      <c r="AO6" s="303" t="s">
        <v>46</v>
      </c>
      <c r="AP6" s="279"/>
      <c r="AQ6" s="297"/>
      <c r="AR6" s="303" t="s">
        <v>46</v>
      </c>
      <c r="AS6" s="279"/>
      <c r="AT6" s="279"/>
      <c r="AU6" s="279"/>
      <c r="AV6" s="297"/>
      <c r="AW6" s="142" t="s">
        <v>46</v>
      </c>
      <c r="AX6" s="303" t="s">
        <v>46</v>
      </c>
      <c r="AY6" s="297"/>
      <c r="AZ6" s="303" t="s">
        <v>46</v>
      </c>
      <c r="BA6" s="302"/>
      <c r="BB6" s="310"/>
      <c r="BC6" s="298" t="s">
        <v>46</v>
      </c>
      <c r="BD6" s="279"/>
      <c r="BE6" s="279"/>
      <c r="BF6" s="297"/>
      <c r="BG6" s="278" t="s">
        <v>46</v>
      </c>
      <c r="BH6" s="279"/>
      <c r="BI6" s="279"/>
      <c r="BJ6" s="279"/>
      <c r="BK6" s="279"/>
      <c r="BL6" s="279"/>
      <c r="BM6" s="279"/>
      <c r="BN6" s="353"/>
      <c r="BO6" s="288"/>
      <c r="BP6" s="291"/>
    </row>
    <row r="7" spans="1:68" ht="15.75" customHeight="1">
      <c r="A7" s="275"/>
      <c r="B7" s="275"/>
      <c r="C7" s="281"/>
      <c r="D7" s="327" t="s">
        <v>47</v>
      </c>
      <c r="E7" s="316" t="s">
        <v>48</v>
      </c>
      <c r="F7" s="316" t="s">
        <v>49</v>
      </c>
      <c r="G7" s="316" t="s">
        <v>50</v>
      </c>
      <c r="H7" s="316" t="s">
        <v>51</v>
      </c>
      <c r="I7" s="316" t="s">
        <v>52</v>
      </c>
      <c r="J7" s="316" t="s">
        <v>53</v>
      </c>
      <c r="K7" s="316" t="s">
        <v>54</v>
      </c>
      <c r="L7" s="338" t="s">
        <v>55</v>
      </c>
      <c r="M7" s="334"/>
      <c r="N7" s="332" t="s">
        <v>56</v>
      </c>
      <c r="O7" s="321" t="s">
        <v>57</v>
      </c>
      <c r="P7" s="321" t="s">
        <v>58</v>
      </c>
      <c r="Q7" s="321" t="s">
        <v>59</v>
      </c>
      <c r="R7" s="321" t="s">
        <v>60</v>
      </c>
      <c r="S7" s="346" t="s">
        <v>61</v>
      </c>
      <c r="T7" s="310"/>
      <c r="U7" s="355" t="s">
        <v>62</v>
      </c>
      <c r="V7" s="299"/>
      <c r="W7" s="299"/>
      <c r="X7" s="299"/>
      <c r="Y7" s="299"/>
      <c r="Z7" s="299"/>
      <c r="AA7" s="299"/>
      <c r="AB7" s="299"/>
      <c r="AC7" s="356"/>
      <c r="AD7" s="304" t="s">
        <v>63</v>
      </c>
      <c r="AE7" s="304"/>
      <c r="AF7" s="299" t="s">
        <v>64</v>
      </c>
      <c r="AG7" s="279"/>
      <c r="AH7" s="297"/>
      <c r="AI7" s="317" t="s">
        <v>65</v>
      </c>
      <c r="AJ7" s="357" t="s">
        <v>66</v>
      </c>
      <c r="AK7" s="358"/>
      <c r="AL7" s="358"/>
      <c r="AM7" s="310"/>
      <c r="AN7" s="283" t="s">
        <v>67</v>
      </c>
      <c r="AO7" s="274" t="s">
        <v>68</v>
      </c>
      <c r="AP7" s="274" t="s">
        <v>69</v>
      </c>
      <c r="AQ7" s="274" t="s">
        <v>70</v>
      </c>
      <c r="AR7" s="274" t="s">
        <v>71</v>
      </c>
      <c r="AS7" s="274" t="s">
        <v>72</v>
      </c>
      <c r="AT7" s="274" t="s">
        <v>73</v>
      </c>
      <c r="AU7" s="274" t="s">
        <v>305</v>
      </c>
      <c r="AV7" s="274" t="s">
        <v>306</v>
      </c>
      <c r="AW7" s="274" t="s">
        <v>74</v>
      </c>
      <c r="AX7" s="274" t="s">
        <v>75</v>
      </c>
      <c r="AY7" s="274" t="s">
        <v>76</v>
      </c>
      <c r="AZ7" s="274" t="s">
        <v>77</v>
      </c>
      <c r="BA7" s="313" t="s">
        <v>78</v>
      </c>
      <c r="BB7" s="310"/>
      <c r="BC7" s="300" t="s">
        <v>79</v>
      </c>
      <c r="BD7" s="286" t="s">
        <v>80</v>
      </c>
      <c r="BE7" s="286" t="s">
        <v>81</v>
      </c>
      <c r="BF7" s="286" t="s">
        <v>82</v>
      </c>
      <c r="BG7" s="286" t="s">
        <v>83</v>
      </c>
      <c r="BH7" s="286" t="s">
        <v>84</v>
      </c>
      <c r="BI7" s="286" t="s">
        <v>85</v>
      </c>
      <c r="BJ7" s="280" t="s">
        <v>86</v>
      </c>
      <c r="BK7" s="280" t="s">
        <v>310</v>
      </c>
      <c r="BL7" s="280" t="s">
        <v>311</v>
      </c>
      <c r="BM7" s="280" t="s">
        <v>312</v>
      </c>
      <c r="BN7" s="353"/>
      <c r="BO7" s="288"/>
      <c r="BP7" s="291"/>
    </row>
    <row r="8" spans="1:68" ht="15.75" customHeight="1">
      <c r="A8" s="275"/>
      <c r="B8" s="275"/>
      <c r="C8" s="281"/>
      <c r="D8" s="284"/>
      <c r="E8" s="275"/>
      <c r="F8" s="275"/>
      <c r="G8" s="275"/>
      <c r="H8" s="275"/>
      <c r="I8" s="275"/>
      <c r="J8" s="275"/>
      <c r="K8" s="275"/>
      <c r="L8" s="314"/>
      <c r="M8" s="334"/>
      <c r="N8" s="284"/>
      <c r="O8" s="275"/>
      <c r="P8" s="275"/>
      <c r="Q8" s="275"/>
      <c r="R8" s="275"/>
      <c r="S8" s="314"/>
      <c r="T8" s="310"/>
      <c r="U8" s="320" t="s">
        <v>87</v>
      </c>
      <c r="V8" s="277" t="s">
        <v>88</v>
      </c>
      <c r="W8" s="277" t="s">
        <v>89</v>
      </c>
      <c r="X8" s="348" t="s">
        <v>90</v>
      </c>
      <c r="Y8" s="279"/>
      <c r="Z8" s="297"/>
      <c r="AA8" s="277" t="s">
        <v>91</v>
      </c>
      <c r="AB8" s="277" t="s">
        <v>92</v>
      </c>
      <c r="AC8" s="349" t="s">
        <v>301</v>
      </c>
      <c r="AD8" s="305" t="s">
        <v>302</v>
      </c>
      <c r="AE8" s="307" t="s">
        <v>303</v>
      </c>
      <c r="AF8" s="277" t="s">
        <v>87</v>
      </c>
      <c r="AG8" s="277" t="s">
        <v>88</v>
      </c>
      <c r="AH8" s="277" t="s">
        <v>89</v>
      </c>
      <c r="AI8" s="318"/>
      <c r="AJ8" s="277" t="s">
        <v>87</v>
      </c>
      <c r="AK8" s="277" t="s">
        <v>88</v>
      </c>
      <c r="AL8" s="277" t="s">
        <v>89</v>
      </c>
      <c r="AM8" s="310"/>
      <c r="AN8" s="284"/>
      <c r="AO8" s="275"/>
      <c r="AP8" s="275"/>
      <c r="AQ8" s="275"/>
      <c r="AR8" s="275"/>
      <c r="AS8" s="275"/>
      <c r="AT8" s="275"/>
      <c r="AU8" s="275"/>
      <c r="AV8" s="275"/>
      <c r="AW8" s="275"/>
      <c r="AX8" s="275"/>
      <c r="AY8" s="275"/>
      <c r="AZ8" s="275"/>
      <c r="BA8" s="314"/>
      <c r="BB8" s="310"/>
      <c r="BC8" s="284"/>
      <c r="BD8" s="275"/>
      <c r="BE8" s="275"/>
      <c r="BF8" s="275"/>
      <c r="BG8" s="275"/>
      <c r="BH8" s="275"/>
      <c r="BI8" s="275"/>
      <c r="BJ8" s="281"/>
      <c r="BK8" s="281"/>
      <c r="BL8" s="281"/>
      <c r="BM8" s="281"/>
      <c r="BN8" s="353"/>
      <c r="BO8" s="288"/>
      <c r="BP8" s="291"/>
    </row>
    <row r="9" spans="1:68" ht="15.75" customHeight="1">
      <c r="A9" s="276"/>
      <c r="B9" s="276"/>
      <c r="C9" s="282"/>
      <c r="D9" s="285"/>
      <c r="E9" s="276"/>
      <c r="F9" s="276"/>
      <c r="G9" s="276"/>
      <c r="H9" s="276"/>
      <c r="I9" s="276"/>
      <c r="J9" s="276"/>
      <c r="K9" s="276"/>
      <c r="L9" s="315"/>
      <c r="M9" s="335"/>
      <c r="N9" s="285"/>
      <c r="O9" s="276"/>
      <c r="P9" s="276"/>
      <c r="Q9" s="276"/>
      <c r="R9" s="276"/>
      <c r="S9" s="315"/>
      <c r="T9" s="311"/>
      <c r="U9" s="285"/>
      <c r="V9" s="276"/>
      <c r="W9" s="276"/>
      <c r="X9" s="130">
        <v>4.0999999999999996</v>
      </c>
      <c r="Y9" s="130">
        <v>4.2</v>
      </c>
      <c r="Z9" s="130">
        <v>4.3</v>
      </c>
      <c r="AA9" s="276"/>
      <c r="AB9" s="276"/>
      <c r="AC9" s="306"/>
      <c r="AD9" s="306"/>
      <c r="AE9" s="308"/>
      <c r="AF9" s="276"/>
      <c r="AG9" s="276"/>
      <c r="AH9" s="276"/>
      <c r="AI9" s="319"/>
      <c r="AJ9" s="276"/>
      <c r="AK9" s="276"/>
      <c r="AL9" s="276"/>
      <c r="AM9" s="311"/>
      <c r="AN9" s="285"/>
      <c r="AO9" s="276"/>
      <c r="AP9" s="276"/>
      <c r="AQ9" s="276"/>
      <c r="AR9" s="276"/>
      <c r="AS9" s="276"/>
      <c r="AT9" s="276"/>
      <c r="AU9" s="276"/>
      <c r="AV9" s="276"/>
      <c r="AW9" s="276"/>
      <c r="AX9" s="276"/>
      <c r="AY9" s="276"/>
      <c r="AZ9" s="276"/>
      <c r="BA9" s="315"/>
      <c r="BB9" s="311"/>
      <c r="BC9" s="285"/>
      <c r="BD9" s="276"/>
      <c r="BE9" s="276"/>
      <c r="BF9" s="276"/>
      <c r="BG9" s="276"/>
      <c r="BH9" s="276"/>
      <c r="BI9" s="276"/>
      <c r="BJ9" s="282"/>
      <c r="BK9" s="282"/>
      <c r="BL9" s="282"/>
      <c r="BM9" s="282"/>
      <c r="BN9" s="354"/>
      <c r="BO9" s="289"/>
      <c r="BP9" s="292"/>
    </row>
    <row r="10" spans="1:68" ht="15.75" customHeight="1">
      <c r="A10" s="131">
        <v>1</v>
      </c>
      <c r="B10" s="132">
        <f>IF(นักเรียน!B6="","",นักเรียน!B6)</f>
        <v>19732</v>
      </c>
      <c r="C10" s="133" t="str">
        <f>IF(นักเรียน!C6="","",นักเรียน!C6)</f>
        <v>เด็กชายกฤตพรต  คำย่อย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3" t="e">
        <f>MODE(BC10:BM10)</f>
        <v>#N/A</v>
      </c>
      <c r="BO10" s="247" t="e">
        <f>MODE(M10,T10,AM10,BB10,BN10)</f>
        <v>#N/A</v>
      </c>
      <c r="BP10" s="246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19733</v>
      </c>
      <c r="C11" s="133" t="str">
        <f>IF(นักเรียน!C7="","",นักเรียน!C7)</f>
        <v>เด็กชายกฤตภาส ละว้า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3" t="e">
        <f t="shared" ref="BN11:BN49" si="4">MODE(BC11:BM11)</f>
        <v>#N/A</v>
      </c>
      <c r="BO11" s="247" t="e">
        <f t="shared" ref="BO11:BO49" si="5">MODE(M11,T11,AM11,BB11,BN11)</f>
        <v>#N/A</v>
      </c>
      <c r="BP11" s="246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19735</v>
      </c>
      <c r="C12" s="133" t="str">
        <f>IF(นักเรียน!C8="","",นักเรียน!C8)</f>
        <v>เด็กชายฑีฆายุ  จำกอง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3" t="e">
        <f t="shared" si="4"/>
        <v>#N/A</v>
      </c>
      <c r="BO12" s="247" t="e">
        <f t="shared" si="5"/>
        <v>#N/A</v>
      </c>
      <c r="BP12" s="246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19736</v>
      </c>
      <c r="C13" s="133" t="str">
        <f>IF(นักเรียน!C9="","",นักเรียน!C9)</f>
        <v>เด็กชายณัฐนนท์  อาคะราช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3" t="e">
        <f t="shared" si="4"/>
        <v>#N/A</v>
      </c>
      <c r="BO13" s="247" t="e">
        <f t="shared" si="5"/>
        <v>#N/A</v>
      </c>
      <c r="BP13" s="246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19737</v>
      </c>
      <c r="C14" s="133" t="str">
        <f>IF(นักเรียน!C10="","",นักเรียน!C10)</f>
        <v>เด็กชายทีฆายุ  เศษดี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3" t="e">
        <f t="shared" si="4"/>
        <v>#N/A</v>
      </c>
      <c r="BO14" s="247" t="e">
        <f t="shared" si="5"/>
        <v>#N/A</v>
      </c>
      <c r="BP14" s="246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19738</v>
      </c>
      <c r="C15" s="133" t="str">
        <f>IF(นักเรียน!C11="","",นักเรียน!C11)</f>
        <v>เด็กชายธนทัต  พรหมจันทร์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3" t="e">
        <f t="shared" si="4"/>
        <v>#N/A</v>
      </c>
      <c r="BO15" s="247" t="e">
        <f t="shared" si="5"/>
        <v>#N/A</v>
      </c>
      <c r="BP15" s="246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19739</v>
      </c>
      <c r="C16" s="133" t="str">
        <f>IF(นักเรียน!C12="","",นักเรียน!C12)</f>
        <v>เด็กชายธีรเมธ  เนื่องพัฒน์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3" t="e">
        <f t="shared" si="4"/>
        <v>#N/A</v>
      </c>
      <c r="BO16" s="247" t="e">
        <f t="shared" si="5"/>
        <v>#N/A</v>
      </c>
      <c r="BP16" s="246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19740</v>
      </c>
      <c r="C17" s="133" t="str">
        <f>IF(นักเรียน!C13="","",นักเรียน!C13)</f>
        <v>เด็กชายนนทพัทธ์  พระสิงห์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3" t="e">
        <f t="shared" si="4"/>
        <v>#N/A</v>
      </c>
      <c r="BO17" s="247" t="e">
        <f t="shared" si="5"/>
        <v>#N/A</v>
      </c>
      <c r="BP17" s="246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19741</v>
      </c>
      <c r="C18" s="133" t="str">
        <f>IF(นักเรียน!C14="","",นักเรียน!C14)</f>
        <v>เด็กชายนันทกร  รักษา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3" t="e">
        <f t="shared" si="4"/>
        <v>#N/A</v>
      </c>
      <c r="BO18" s="247" t="e">
        <f t="shared" si="5"/>
        <v>#N/A</v>
      </c>
      <c r="BP18" s="246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19743</v>
      </c>
      <c r="C19" s="133" t="str">
        <f>IF(นักเรียน!C15="","",นักเรียน!C15)</f>
        <v>เด็กชายภาณุพงษ์  นพวาปี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3" t="e">
        <f t="shared" si="4"/>
        <v>#N/A</v>
      </c>
      <c r="BO19" s="247" t="e">
        <f t="shared" si="5"/>
        <v>#N/A</v>
      </c>
      <c r="BP19" s="246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19744</v>
      </c>
      <c r="C20" s="133" t="str">
        <f>IF(นักเรียน!C16="","",นักเรียน!C16)</f>
        <v>เด็กชายภานุพงศ์  นิระภาพ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3" t="e">
        <f t="shared" si="4"/>
        <v>#N/A</v>
      </c>
      <c r="BO20" s="247" t="e">
        <f t="shared" si="5"/>
        <v>#N/A</v>
      </c>
      <c r="BP20" s="246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19745</v>
      </c>
      <c r="C21" s="133" t="str">
        <f>IF(นักเรียน!C17="","",นักเรียน!C17)</f>
        <v>เด็กชายภูวดลย์  ภูดอกไม้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3" t="e">
        <f t="shared" si="4"/>
        <v>#N/A</v>
      </c>
      <c r="BO21" s="247" t="e">
        <f t="shared" si="5"/>
        <v>#N/A</v>
      </c>
      <c r="BP21" s="246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19746</v>
      </c>
      <c r="C22" s="133" t="str">
        <f>IF(นักเรียน!C18="","",นักเรียน!C18)</f>
        <v>เด็กชายภูวนนท์  ภูสง่า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3" t="e">
        <f t="shared" si="4"/>
        <v>#N/A</v>
      </c>
      <c r="BO22" s="247" t="e">
        <f t="shared" si="5"/>
        <v>#N/A</v>
      </c>
      <c r="BP22" s="246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19747</v>
      </c>
      <c r="C23" s="133" t="str">
        <f>IF(นักเรียน!C19="","",นักเรียน!C19)</f>
        <v>เด็กชายวีรยุทธ   สุทธิชุม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3" t="e">
        <f t="shared" si="4"/>
        <v>#N/A</v>
      </c>
      <c r="BO23" s="247" t="e">
        <f t="shared" si="5"/>
        <v>#N/A</v>
      </c>
      <c r="BP23" s="246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19748</v>
      </c>
      <c r="C24" s="133" t="str">
        <f>IF(นักเรียน!C20="","",นักเรียน!C20)</f>
        <v>เด็กชายวีระศักดิ์  แซ่เจีย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3" t="e">
        <f t="shared" si="4"/>
        <v>#N/A</v>
      </c>
      <c r="BO24" s="247" t="e">
        <f t="shared" si="5"/>
        <v>#N/A</v>
      </c>
      <c r="BP24" s="246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19749</v>
      </c>
      <c r="C25" s="133" t="str">
        <f>IF(นักเรียน!C21="","",นักเรียน!C21)</f>
        <v>เด็กชายวุฒินันทร์  เปียขุนทด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3" t="e">
        <f t="shared" si="4"/>
        <v>#N/A</v>
      </c>
      <c r="BO25" s="247" t="e">
        <f t="shared" si="5"/>
        <v>#N/A</v>
      </c>
      <c r="BP25" s="246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19751</v>
      </c>
      <c r="C26" s="133" t="str">
        <f>IF(นักเรียน!C22="","",นักเรียน!C22)</f>
        <v>เด็กชายอิทธิพล  ภารประสาท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3" t="e">
        <f t="shared" si="4"/>
        <v>#N/A</v>
      </c>
      <c r="BO26" s="247" t="e">
        <f t="shared" si="5"/>
        <v>#N/A</v>
      </c>
      <c r="BP26" s="246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19752</v>
      </c>
      <c r="C27" s="133" t="str">
        <f>IF(นักเรียน!C23="","",นักเรียน!C23)</f>
        <v>เด็กหญิงกัลยา ภูกิ่งเงิน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3" t="e">
        <f t="shared" si="4"/>
        <v>#N/A</v>
      </c>
      <c r="BO27" s="247" t="e">
        <f t="shared" si="5"/>
        <v>#N/A</v>
      </c>
      <c r="BP27" s="246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19753</v>
      </c>
      <c r="C28" s="133" t="str">
        <f>IF(นักเรียน!C24="","",นักเรียน!C24)</f>
        <v>เด็กหญิงทรัพย์สิริ  ภูแสนงาม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3" t="e">
        <f t="shared" si="4"/>
        <v>#N/A</v>
      </c>
      <c r="BO28" s="247" t="e">
        <f t="shared" si="5"/>
        <v>#N/A</v>
      </c>
      <c r="BP28" s="246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19756</v>
      </c>
      <c r="C29" s="133" t="str">
        <f>IF(นักเรียน!C25="","",นักเรียน!C25)</f>
        <v>เด็กหญิงนพัสสร  โพสกุล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3" t="e">
        <f t="shared" si="4"/>
        <v>#N/A</v>
      </c>
      <c r="BO29" s="247" t="e">
        <f t="shared" si="5"/>
        <v>#N/A</v>
      </c>
      <c r="BP29" s="246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19757</v>
      </c>
      <c r="C30" s="133" t="str">
        <f>IF(นักเรียน!C26="","",นักเรียน!C26)</f>
        <v>เด็กหญิงนันทิตา  ภูสายคำ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3" t="e">
        <f t="shared" si="4"/>
        <v>#N/A</v>
      </c>
      <c r="BO30" s="247" t="e">
        <f t="shared" si="5"/>
        <v>#N/A</v>
      </c>
      <c r="BP30" s="246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19758</v>
      </c>
      <c r="C31" s="133" t="str">
        <f>IF(นักเรียน!C27="","",นักเรียน!C27)</f>
        <v>เด็กหญิงปทิตตา  ถนอมสงัด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3" t="e">
        <f t="shared" si="4"/>
        <v>#N/A</v>
      </c>
      <c r="BO31" s="247" t="e">
        <f t="shared" si="5"/>
        <v>#N/A</v>
      </c>
      <c r="BP31" s="246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19759</v>
      </c>
      <c r="C32" s="133" t="str">
        <f>IF(นักเรียน!C28="","",นักเรียน!C28)</f>
        <v>เด็กหญิงพรนภัส   โนนพรหมราช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3" t="e">
        <f t="shared" si="4"/>
        <v>#N/A</v>
      </c>
      <c r="BO32" s="247" t="e">
        <f t="shared" si="5"/>
        <v>#N/A</v>
      </c>
      <c r="BP32" s="246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19760</v>
      </c>
      <c r="C33" s="133" t="str">
        <f>IF(นักเรียน!C29="","",นักเรียน!C29)</f>
        <v>เด็กหญิงรัตน์ดา  ไชยศาสตร์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ref="M33:M37" si="7">MODE(D33:L33)</f>
        <v>#N/A</v>
      </c>
      <c r="N33" s="134"/>
      <c r="O33" s="135"/>
      <c r="P33" s="135"/>
      <c r="Q33" s="135"/>
      <c r="R33" s="135"/>
      <c r="S33" s="136"/>
      <c r="T33" s="137" t="e">
        <f t="shared" ref="T33:T37" si="8">MODE(M33:S33)</f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ref="AM33:AM37" si="9">MODE(U33:AL33)</f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ref="BB33:BB37" si="10">MODE(AN33:BA33)</f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3" t="e">
        <f t="shared" ref="BN33:BN37" si="11">MODE(BC33:BM33)</f>
        <v>#N/A</v>
      </c>
      <c r="BO33" s="247" t="e">
        <f t="shared" ref="BO33:BO37" si="12">MODE(M33,T33,AM33,BB33,BN33)</f>
        <v>#N/A</v>
      </c>
      <c r="BP33" s="246" t="e">
        <f t="shared" ref="BP33:BP37" si="13">IF(BO33="","",IF(BO33=3,"ดีเยี่ยม",IF(BO33=2,"ดี",IF(BO33=1,"พอใช้","ปรับปรุง"))))</f>
        <v>#N/A</v>
      </c>
    </row>
    <row r="34" spans="1:68" ht="15.75" customHeight="1">
      <c r="A34" s="131">
        <v>25</v>
      </c>
      <c r="B34" s="132">
        <f>IF(นักเรียน!B30="","",นักเรียน!B30)</f>
        <v>19761</v>
      </c>
      <c r="C34" s="133" t="str">
        <f>IF(นักเรียน!C30="","",นักเรียน!C30)</f>
        <v>เด็กหญิงวาทินี  ฆารโสพล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7"/>
        <v>#N/A</v>
      </c>
      <c r="N34" s="134"/>
      <c r="O34" s="135"/>
      <c r="P34" s="135"/>
      <c r="Q34" s="135"/>
      <c r="R34" s="135"/>
      <c r="S34" s="136"/>
      <c r="T34" s="137" t="e">
        <f t="shared" si="8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9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10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3" t="e">
        <f t="shared" si="11"/>
        <v>#N/A</v>
      </c>
      <c r="BO34" s="247" t="e">
        <f t="shared" si="12"/>
        <v>#N/A</v>
      </c>
      <c r="BP34" s="246" t="e">
        <f t="shared" si="13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19762</v>
      </c>
      <c r="C35" s="133" t="str">
        <f>IF(นักเรียน!C31="","",นักเรียน!C31)</f>
        <v>เด็กหญิงศุภาลัย  ไตรทิพย์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ref="M35:M36" si="14">MODE(D35:L35)</f>
        <v>#N/A</v>
      </c>
      <c r="N35" s="134"/>
      <c r="O35" s="135"/>
      <c r="P35" s="135"/>
      <c r="Q35" s="135"/>
      <c r="R35" s="135"/>
      <c r="S35" s="136"/>
      <c r="T35" s="137" t="e">
        <f t="shared" ref="T35:T36" si="15">MODE(M35:S35)</f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ref="AM35:AM36" si="16">MODE(U35:AL35)</f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ref="BB35:BB36" si="17">MODE(AN35:BA35)</f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3" t="e">
        <f t="shared" ref="BN35:BN36" si="18">MODE(BC35:BM35)</f>
        <v>#N/A</v>
      </c>
      <c r="BO35" s="247" t="e">
        <f t="shared" ref="BO35:BO36" si="19">MODE(M35,T35,AM35,BB35,BN35)</f>
        <v>#N/A</v>
      </c>
      <c r="BP35" s="246" t="e">
        <f t="shared" ref="BP35:BP36" si="20">IF(BO35="","",IF(BO35=3,"ดีเยี่ยม",IF(BO35=2,"ดี",IF(BO35=1,"พอใช้","ปรับปรุง"))))</f>
        <v>#N/A</v>
      </c>
    </row>
    <row r="36" spans="1:68" ht="15.75" customHeight="1">
      <c r="A36" s="131">
        <v>27</v>
      </c>
      <c r="B36" s="132">
        <f>IF(นักเรียน!B32="","",นักเรียน!B32)</f>
        <v>19764</v>
      </c>
      <c r="C36" s="133" t="str">
        <f>IF(นักเรียน!C32="","",นักเรียน!C32)</f>
        <v>เด็กหญิงสุภาพร  สุริฉาย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14"/>
        <v>#N/A</v>
      </c>
      <c r="N36" s="134"/>
      <c r="O36" s="135"/>
      <c r="P36" s="135"/>
      <c r="Q36" s="135"/>
      <c r="R36" s="135"/>
      <c r="S36" s="136"/>
      <c r="T36" s="137" t="e">
        <f t="shared" si="15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16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17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3" t="e">
        <f t="shared" si="18"/>
        <v>#N/A</v>
      </c>
      <c r="BO36" s="247" t="e">
        <f t="shared" si="19"/>
        <v>#N/A</v>
      </c>
      <c r="BP36" s="246" t="e">
        <f t="shared" si="2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19766</v>
      </c>
      <c r="C37" s="133" t="str">
        <f>IF(นักเรียน!C33="","",นักเรียน!C33)</f>
        <v>เด็กหญิงอารยา   กวดนอก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ref="M37:M44" si="21">MODE(D37:L37)</f>
        <v>#N/A</v>
      </c>
      <c r="N37" s="134"/>
      <c r="O37" s="135"/>
      <c r="P37" s="135"/>
      <c r="Q37" s="135"/>
      <c r="R37" s="135"/>
      <c r="S37" s="136"/>
      <c r="T37" s="137" t="e">
        <f t="shared" ref="T37:T44" si="22">MODE(M37:S37)</f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ref="AM37:AM44" si="23">MODE(U37:AL37)</f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ref="BB37:BB44" si="24">MODE(AN37:BA37)</f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3" t="e">
        <f t="shared" ref="BN37:BN44" si="25">MODE(BC37:BM37)</f>
        <v>#N/A</v>
      </c>
      <c r="BO37" s="247" t="e">
        <f t="shared" ref="BO37:BO44" si="26">MODE(M37,T37,AM37,BB37,BN37)</f>
        <v>#N/A</v>
      </c>
      <c r="BP37" s="246" t="e">
        <f t="shared" ref="BP37:BP44" si="27">IF(BO37="","",IF(BO37=3,"ดีเยี่ยม",IF(BO37=2,"ดี",IF(BO37=1,"พอใช้","ปรับปรุง"))))</f>
        <v>#N/A</v>
      </c>
    </row>
    <row r="38" spans="1:68" ht="15.75" customHeight="1">
      <c r="A38" s="131">
        <v>29</v>
      </c>
      <c r="B38" s="132">
        <f>IF(นักเรียน!B34="","",นักเรียน!B34)</f>
        <v>19992</v>
      </c>
      <c r="C38" s="133" t="str">
        <f>IF(นักเรียน!C34="","",นักเรียน!C34)</f>
        <v>เด็กหญิงณัฐธิดา วงค์วิเศษ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21"/>
        <v>#N/A</v>
      </c>
      <c r="N38" s="134"/>
      <c r="O38" s="135"/>
      <c r="P38" s="135"/>
      <c r="Q38" s="135"/>
      <c r="R38" s="135"/>
      <c r="S38" s="136"/>
      <c r="T38" s="137" t="e">
        <f t="shared" si="22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3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24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3" t="e">
        <f t="shared" si="25"/>
        <v>#N/A</v>
      </c>
      <c r="BO38" s="247" t="e">
        <f t="shared" si="26"/>
        <v>#N/A</v>
      </c>
      <c r="BP38" s="246" t="e">
        <f t="shared" si="27"/>
        <v>#N/A</v>
      </c>
    </row>
    <row r="39" spans="1:68" ht="15.75" customHeight="1">
      <c r="A39" s="131">
        <v>30</v>
      </c>
      <c r="B39" s="132">
        <f>IF(นักเรียน!B35="","",นักเรียน!B35)</f>
        <v>20014</v>
      </c>
      <c r="C39" s="133" t="str">
        <f>IF(นักเรียน!C35="","",นักเรียน!C35)</f>
        <v>เด็กหญิงสุริดา ภูชมศรี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21"/>
        <v>#N/A</v>
      </c>
      <c r="N39" s="134"/>
      <c r="O39" s="135"/>
      <c r="P39" s="135"/>
      <c r="Q39" s="135"/>
      <c r="R39" s="135"/>
      <c r="S39" s="136"/>
      <c r="T39" s="137" t="e">
        <f t="shared" si="22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3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24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3" t="e">
        <f t="shared" si="25"/>
        <v>#N/A</v>
      </c>
      <c r="BO39" s="247" t="e">
        <f t="shared" si="26"/>
        <v>#N/A</v>
      </c>
      <c r="BP39" s="246" t="e">
        <f t="shared" si="27"/>
        <v>#N/A</v>
      </c>
    </row>
    <row r="40" spans="1:68" ht="15.75" customHeight="1">
      <c r="A40" s="131">
        <v>31</v>
      </c>
      <c r="B40" s="132">
        <f>IF(นักเรียน!B36="","",นักเรียน!B36)</f>
        <v>20015</v>
      </c>
      <c r="C40" s="133" t="str">
        <f>IF(นักเรียน!C36="","",นักเรียน!C36)</f>
        <v>เด็กชายนฤภัทร บุญยอ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ref="M40:M42" si="28">MODE(D40:L40)</f>
        <v>#N/A</v>
      </c>
      <c r="N40" s="134"/>
      <c r="O40" s="135"/>
      <c r="P40" s="135"/>
      <c r="Q40" s="135"/>
      <c r="R40" s="135"/>
      <c r="S40" s="136"/>
      <c r="T40" s="137" t="e">
        <f t="shared" ref="T40:T42" si="29">MODE(M40:S40)</f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ref="AM40:AM42" si="30">MODE(U40:AL40)</f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ref="BB40:BB42" si="31">MODE(AN40:BA40)</f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3" t="e">
        <f t="shared" ref="BN40:BN42" si="32">MODE(BC40:BM40)</f>
        <v>#N/A</v>
      </c>
      <c r="BO40" s="247" t="e">
        <f t="shared" ref="BO40:BO42" si="33">MODE(M40,T40,AM40,BB40,BN40)</f>
        <v>#N/A</v>
      </c>
      <c r="BP40" s="246" t="e">
        <f t="shared" ref="BP40:BP42" si="34">IF(BO40="","",IF(BO40=3,"ดีเยี่ยม",IF(BO40=2,"ดี",IF(BO40=1,"พอใช้","ปรับปรุง"))))</f>
        <v>#N/A</v>
      </c>
    </row>
    <row r="41" spans="1:68" ht="15.75" customHeight="1">
      <c r="A41" s="131"/>
      <c r="B41" s="132"/>
      <c r="C41" s="133"/>
      <c r="D41" s="134"/>
      <c r="E41" s="135"/>
      <c r="F41" s="135"/>
      <c r="G41" s="135"/>
      <c r="H41" s="135"/>
      <c r="I41" s="135"/>
      <c r="J41" s="135"/>
      <c r="K41" s="135"/>
      <c r="L41" s="136"/>
      <c r="M41" s="239"/>
      <c r="N41" s="134"/>
      <c r="O41" s="135"/>
      <c r="P41" s="135"/>
      <c r="Q41" s="135"/>
      <c r="R41" s="135"/>
      <c r="S41" s="136"/>
      <c r="T41" s="137"/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/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/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3"/>
      <c r="BO41" s="247"/>
      <c r="BP41" s="246"/>
    </row>
    <row r="42" spans="1:68" ht="15.75" customHeight="1">
      <c r="A42" s="131"/>
      <c r="B42" s="132"/>
      <c r="C42" s="133"/>
      <c r="D42" s="134"/>
      <c r="E42" s="135"/>
      <c r="F42" s="135"/>
      <c r="G42" s="135"/>
      <c r="H42" s="135"/>
      <c r="I42" s="135"/>
      <c r="J42" s="135"/>
      <c r="K42" s="135"/>
      <c r="L42" s="136"/>
      <c r="M42" s="239"/>
      <c r="N42" s="134"/>
      <c r="O42" s="135"/>
      <c r="P42" s="135"/>
      <c r="Q42" s="135"/>
      <c r="R42" s="135"/>
      <c r="S42" s="136"/>
      <c r="T42" s="137"/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/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/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3"/>
      <c r="BO42" s="247"/>
      <c r="BP42" s="246"/>
    </row>
    <row r="43" spans="1:68" ht="15.75" customHeight="1">
      <c r="A43" s="131"/>
      <c r="B43" s="132"/>
      <c r="C43" s="133"/>
      <c r="D43" s="134"/>
      <c r="E43" s="135"/>
      <c r="F43" s="135"/>
      <c r="G43" s="135"/>
      <c r="H43" s="135"/>
      <c r="I43" s="135"/>
      <c r="J43" s="135"/>
      <c r="K43" s="135"/>
      <c r="L43" s="136"/>
      <c r="M43" s="239"/>
      <c r="N43" s="134"/>
      <c r="O43" s="135"/>
      <c r="P43" s="135"/>
      <c r="Q43" s="135"/>
      <c r="R43" s="135"/>
      <c r="S43" s="136"/>
      <c r="T43" s="137"/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/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/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3"/>
      <c r="BO43" s="247"/>
      <c r="BP43" s="246"/>
    </row>
    <row r="44" spans="1:68" ht="15.75" customHeight="1">
      <c r="A44" s="131"/>
      <c r="B44" s="132"/>
      <c r="C44" s="133"/>
      <c r="D44" s="134"/>
      <c r="E44" s="135"/>
      <c r="F44" s="135"/>
      <c r="G44" s="135"/>
      <c r="H44" s="135"/>
      <c r="I44" s="135"/>
      <c r="J44" s="135"/>
      <c r="K44" s="135"/>
      <c r="L44" s="136"/>
      <c r="M44" s="239"/>
      <c r="N44" s="134"/>
      <c r="O44" s="135"/>
      <c r="P44" s="135"/>
      <c r="Q44" s="135"/>
      <c r="R44" s="135"/>
      <c r="S44" s="136"/>
      <c r="T44" s="137"/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/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/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3"/>
      <c r="BO44" s="247"/>
      <c r="BP44" s="246"/>
    </row>
    <row r="45" spans="1:68" ht="15.75" customHeight="1">
      <c r="A45" s="131"/>
      <c r="B45" s="132"/>
      <c r="C45" s="133"/>
      <c r="D45" s="134"/>
      <c r="E45" s="135"/>
      <c r="F45" s="135"/>
      <c r="G45" s="135"/>
      <c r="H45" s="135"/>
      <c r="I45" s="135"/>
      <c r="J45" s="135"/>
      <c r="K45" s="135"/>
      <c r="L45" s="136"/>
      <c r="M45" s="239"/>
      <c r="N45" s="134"/>
      <c r="O45" s="135"/>
      <c r="P45" s="135"/>
      <c r="Q45" s="135"/>
      <c r="R45" s="135"/>
      <c r="S45" s="136"/>
      <c r="T45" s="137"/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/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/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3"/>
      <c r="BO45" s="247"/>
      <c r="BP45" s="246"/>
    </row>
    <row r="46" spans="1:68" ht="15.75" customHeight="1">
      <c r="A46" s="131"/>
      <c r="B46" s="132"/>
      <c r="C46" s="133"/>
      <c r="D46" s="134"/>
      <c r="E46" s="135"/>
      <c r="F46" s="135"/>
      <c r="G46" s="135"/>
      <c r="H46" s="135"/>
      <c r="I46" s="135"/>
      <c r="J46" s="135"/>
      <c r="K46" s="135"/>
      <c r="L46" s="136"/>
      <c r="M46" s="239"/>
      <c r="N46" s="134"/>
      <c r="O46" s="135"/>
      <c r="P46" s="135"/>
      <c r="Q46" s="135"/>
      <c r="R46" s="135"/>
      <c r="S46" s="136"/>
      <c r="T46" s="137"/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/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/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3"/>
      <c r="BO46" s="247"/>
      <c r="BP46" s="246"/>
    </row>
    <row r="47" spans="1:68" ht="15.75" customHeight="1">
      <c r="A47" s="131"/>
      <c r="B47" s="132"/>
      <c r="C47" s="133"/>
      <c r="D47" s="134"/>
      <c r="E47" s="135"/>
      <c r="F47" s="135"/>
      <c r="G47" s="135"/>
      <c r="H47" s="135"/>
      <c r="I47" s="135"/>
      <c r="J47" s="135"/>
      <c r="K47" s="135"/>
      <c r="L47" s="136"/>
      <c r="M47" s="239"/>
      <c r="N47" s="134"/>
      <c r="O47" s="135"/>
      <c r="P47" s="135"/>
      <c r="Q47" s="135"/>
      <c r="R47" s="135"/>
      <c r="S47" s="136"/>
      <c r="T47" s="137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/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/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3"/>
      <c r="BO47" s="247"/>
      <c r="BP47" s="246"/>
    </row>
    <row r="48" spans="1:68" ht="15.75" customHeight="1">
      <c r="A48" s="131"/>
      <c r="B48" s="132"/>
      <c r="C48" s="133"/>
      <c r="D48" s="134"/>
      <c r="E48" s="135"/>
      <c r="F48" s="135"/>
      <c r="G48" s="135"/>
      <c r="H48" s="135"/>
      <c r="I48" s="135"/>
      <c r="J48" s="135"/>
      <c r="K48" s="135"/>
      <c r="L48" s="136"/>
      <c r="M48" s="239"/>
      <c r="N48" s="134"/>
      <c r="O48" s="135"/>
      <c r="P48" s="135"/>
      <c r="Q48" s="135"/>
      <c r="R48" s="135"/>
      <c r="S48" s="136"/>
      <c r="T48" s="137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/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/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3"/>
      <c r="BO48" s="247"/>
      <c r="BP48" s="246"/>
    </row>
    <row r="49" spans="1:68" ht="15.75" customHeight="1">
      <c r="A49" s="131"/>
      <c r="B49" s="132"/>
      <c r="C49" s="133"/>
      <c r="D49" s="134"/>
      <c r="E49" s="135"/>
      <c r="F49" s="135"/>
      <c r="G49" s="135"/>
      <c r="H49" s="135"/>
      <c r="I49" s="135"/>
      <c r="J49" s="135"/>
      <c r="K49" s="135"/>
      <c r="L49" s="136"/>
      <c r="M49" s="239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3"/>
      <c r="BO49" s="247"/>
      <c r="BP49" s="246"/>
    </row>
    <row r="50" spans="1:68" ht="15.75" customHeight="1">
      <c r="A50" s="131"/>
      <c r="B50" s="132"/>
      <c r="C50" s="133"/>
      <c r="D50" s="134"/>
      <c r="E50" s="135"/>
      <c r="F50" s="135"/>
      <c r="G50" s="135"/>
      <c r="H50" s="135"/>
      <c r="I50" s="135"/>
      <c r="J50" s="135"/>
      <c r="K50" s="135"/>
      <c r="L50" s="136"/>
      <c r="M50" s="239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7"/>
      <c r="BP50" s="246"/>
    </row>
    <row r="51" spans="1:68" ht="15.75" customHeight="1">
      <c r="A51" s="131"/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4"/>
      <c r="BO51" s="247"/>
      <c r="BP51" s="246"/>
    </row>
    <row r="52" spans="1:68" ht="15.75" customHeight="1">
      <c r="A52" s="131"/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4"/>
      <c r="BO52" s="247"/>
      <c r="BP52" s="246"/>
    </row>
    <row r="53" spans="1:68" ht="15.75" customHeight="1">
      <c r="A53" s="131"/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4"/>
      <c r="BO53" s="247"/>
      <c r="BP53" s="246"/>
    </row>
    <row r="54" spans="1:68" ht="15.75" customHeight="1" thickBot="1">
      <c r="A54" s="131"/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5"/>
      <c r="BO54" s="248"/>
      <c r="BP54" s="246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25" workbookViewId="0">
      <selection activeCell="E37" sqref="E37:K38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9" t="s">
        <v>102</v>
      </c>
      <c r="C1" s="254"/>
      <c r="D1" s="254"/>
      <c r="E1" s="254"/>
      <c r="F1" s="254"/>
      <c r="G1" s="254"/>
      <c r="H1" s="254"/>
      <c r="I1" s="254"/>
      <c r="J1" s="254"/>
      <c r="K1" s="254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9" t="str">
        <f>บันทึกข้อความ!Q9&amp;" ปีการศึกษา "&amp;บันทึกข้อความ!Q10</f>
        <v>ชั้นมัธยมศึกษาปีที่ 1/7 ปีการศึกษา 2566</v>
      </c>
      <c r="E2" s="254"/>
      <c r="F2" s="254"/>
      <c r="G2" s="254"/>
      <c r="H2" s="254"/>
      <c r="I2" s="254"/>
      <c r="J2" s="254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0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1"/>
      <c r="D3" s="371"/>
      <c r="E3" s="371"/>
      <c r="F3" s="371"/>
      <c r="G3" s="371"/>
      <c r="H3" s="371"/>
      <c r="I3" s="371"/>
      <c r="J3" s="371"/>
      <c r="K3" s="371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2" t="s">
        <v>2</v>
      </c>
      <c r="C4" s="373" t="s">
        <v>103</v>
      </c>
      <c r="D4" s="372" t="s">
        <v>31</v>
      </c>
      <c r="E4" s="374" t="s">
        <v>104</v>
      </c>
      <c r="F4" s="375"/>
      <c r="G4" s="375"/>
      <c r="H4" s="375"/>
      <c r="I4" s="376"/>
      <c r="J4" s="367" t="s">
        <v>38</v>
      </c>
      <c r="K4" s="367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8"/>
      <c r="C5" s="368"/>
      <c r="D5" s="368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8"/>
      <c r="K5" s="368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19732</v>
      </c>
      <c r="D6" s="189" t="str">
        <f>IF(กรอกคะแนนประเมิน!C10="","",กรอกคะแนนประเมิน!C10)</f>
        <v>เด็กชายกฤตพรต  คำย่อย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5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19733</v>
      </c>
      <c r="D7" s="189" t="str">
        <f>IF(กรอกคะแนนประเมิน!C11="","",กรอกคะแนนประเมิน!C11)</f>
        <v>เด็กชายกฤตภาส ละว้า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5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19735</v>
      </c>
      <c r="D8" s="189" t="str">
        <f>IF(กรอกคะแนนประเมิน!C12="","",กรอกคะแนนประเมิน!C12)</f>
        <v>เด็กชายฑีฆายุ  จำกอง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19736</v>
      </c>
      <c r="D9" s="189" t="str">
        <f>IF(กรอกคะแนนประเมิน!C13="","",กรอกคะแนนประเมิน!C13)</f>
        <v>เด็กชายณัฐนนท์  อาคะราช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19737</v>
      </c>
      <c r="D10" s="189" t="str">
        <f>IF(กรอกคะแนนประเมิน!C14="","",กรอกคะแนนประเมิน!C14)</f>
        <v>เด็กชายทีฆายุ  เศษดี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19738</v>
      </c>
      <c r="D11" s="189" t="str">
        <f>IF(กรอกคะแนนประเมิน!C15="","",กรอกคะแนนประเมิน!C15)</f>
        <v>เด็กชายธนทัต  พรหมจันทร์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19739</v>
      </c>
      <c r="D12" s="189" t="str">
        <f>IF(กรอกคะแนนประเมิน!C16="","",กรอกคะแนนประเมิน!C16)</f>
        <v>เด็กชายธีรเมธ  เนื่องพัฒน์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19740</v>
      </c>
      <c r="D13" s="189" t="str">
        <f>IF(กรอกคะแนนประเมิน!C17="","",กรอกคะแนนประเมิน!C17)</f>
        <v>เด็กชายนนทพัทธ์  พระสิงห์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19741</v>
      </c>
      <c r="D14" s="189" t="str">
        <f>IF(กรอกคะแนนประเมิน!C18="","",กรอกคะแนนประเมิน!C18)</f>
        <v>เด็กชายนันทกร  รักษา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19743</v>
      </c>
      <c r="D15" s="189" t="str">
        <f>IF(กรอกคะแนนประเมิน!C19="","",กรอกคะแนนประเมิน!C19)</f>
        <v>เด็กชายภาณุพงษ์  นพวาปี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19744</v>
      </c>
      <c r="D16" s="189" t="str">
        <f>IF(กรอกคะแนนประเมิน!C20="","",กรอกคะแนนประเมิน!C20)</f>
        <v>เด็กชายภานุพงศ์  นิระภาพ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19745</v>
      </c>
      <c r="D17" s="189" t="str">
        <f>IF(กรอกคะแนนประเมิน!C21="","",กรอกคะแนนประเมิน!C21)</f>
        <v>เด็กชายภูวดลย์  ภูดอกไม้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19746</v>
      </c>
      <c r="D18" s="189" t="str">
        <f>IF(กรอกคะแนนประเมิน!C22="","",กรอกคะแนนประเมิน!C22)</f>
        <v>เด็กชายภูวนนท์  ภูสง่า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19747</v>
      </c>
      <c r="D19" s="189" t="str">
        <f>IF(กรอกคะแนนประเมิน!C23="","",กรอกคะแนนประเมิน!C23)</f>
        <v>เด็กชายวีรยุทธ   สุทธิชุม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19748</v>
      </c>
      <c r="D20" s="189" t="str">
        <f>IF(กรอกคะแนนประเมิน!C24="","",กรอกคะแนนประเมิน!C24)</f>
        <v>เด็กชายวีระศักดิ์  แซ่เจีย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19749</v>
      </c>
      <c r="D21" s="189" t="str">
        <f>IF(กรอกคะแนนประเมิน!C25="","",กรอกคะแนนประเมิน!C25)</f>
        <v>เด็กชายวุฒินันทร์  เปียขุนทด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19751</v>
      </c>
      <c r="D22" s="189" t="str">
        <f>IF(กรอกคะแนนประเมิน!C26="","",กรอกคะแนนประเมิน!C26)</f>
        <v>เด็กชายอิทธิพล  ภารประสาท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19752</v>
      </c>
      <c r="D23" s="189" t="str">
        <f>IF(กรอกคะแนนประเมิน!C27="","",กรอกคะแนนประเมิน!C27)</f>
        <v>เด็กหญิงกัลยา ภูกิ่งเงิน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19753</v>
      </c>
      <c r="D24" s="189" t="str">
        <f>IF(กรอกคะแนนประเมิน!C28="","",กรอกคะแนนประเมิน!C28)</f>
        <v>เด็กหญิงทรัพย์สิริ  ภูแสนงาม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19756</v>
      </c>
      <c r="D25" s="189" t="str">
        <f>IF(กรอกคะแนนประเมิน!C29="","",กรอกคะแนนประเมิน!C29)</f>
        <v>เด็กหญิงนพัสสร  โพสกุล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19757</v>
      </c>
      <c r="D26" s="189" t="str">
        <f>IF(กรอกคะแนนประเมิน!C30="","",กรอกคะแนนประเมิน!C30)</f>
        <v>เด็กหญิงนันทิตา  ภูสายคำ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19758</v>
      </c>
      <c r="D27" s="189" t="str">
        <f>IF(กรอกคะแนนประเมิน!C31="","",กรอกคะแนนประเมิน!C31)</f>
        <v>เด็กหญิงปทิตตา  ถนอมสงัด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19759</v>
      </c>
      <c r="D28" s="189" t="str">
        <f>IF(กรอกคะแนนประเมิน!C32="","",กรอกคะแนนประเมิน!C32)</f>
        <v>เด็กหญิงพรนภัส   โนนพรหมราช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19760</v>
      </c>
      <c r="D29" s="189" t="str">
        <f>IF(กรอกคะแนนประเมิน!C33="","",กรอกคะแนนประเมิน!C33)</f>
        <v>เด็กหญิงรัตน์ดา  ไชยศาสตร์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ref="J29:J33" si="2">MODE(E29:I29)</f>
        <v>#N/A</v>
      </c>
      <c r="K29" s="139" t="e">
        <f t="shared" ref="K29:K33" si="3">IF(J29="","",IF(J29=3,"ดีเยี่ยม",IF(J29=2,"ดี",IF(J29=1,"พอใช้","ปรับปรุง"))))</f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19761</v>
      </c>
      <c r="D30" s="189" t="str">
        <f>IF(กรอกคะแนนประเมิน!C34="","",กรอกคะแนนประเมิน!C34)</f>
        <v>เด็กหญิงวาทินี  ฆารโสพล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2"/>
        <v>#N/A</v>
      </c>
      <c r="K30" s="139" t="e">
        <f t="shared" si="3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19762</v>
      </c>
      <c r="D31" s="189" t="str">
        <f>IF(กรอกคะแนนประเมิน!C35="","",กรอกคะแนนประเมิน!C35)</f>
        <v>เด็กหญิงศุภาลัย  ไตรทิพย์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ref="J31:J33" si="4">MODE(E31:I31)</f>
        <v>#N/A</v>
      </c>
      <c r="K31" s="139" t="e">
        <f t="shared" ref="K31:K33" si="5">IF(J31="","",IF(J31=3,"ดีเยี่ยม",IF(J31=2,"ดี",IF(J31=1,"พอใช้","ปรับปรุง"))))</f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19764</v>
      </c>
      <c r="D32" s="189" t="str">
        <f>IF(กรอกคะแนนประเมิน!C36="","",กรอกคะแนนประเมิน!C36)</f>
        <v>เด็กหญิงสุภาพร  สุริฉาย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4"/>
        <v>#N/A</v>
      </c>
      <c r="K32" s="139" t="e">
        <f t="shared" si="5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19766</v>
      </c>
      <c r="D33" s="189" t="str">
        <f>IF(กรอกคะแนนประเมิน!C37="","",กรอกคะแนนประเมิน!C37)</f>
        <v>เด็กหญิงอารยา   กวดนอก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ref="J33:J40" si="6">MODE(E33:I33)</f>
        <v>#N/A</v>
      </c>
      <c r="K33" s="139" t="e">
        <f t="shared" ref="K33:K40" si="7">IF(J33="","",IF(J33=3,"ดีเยี่ยม",IF(J33=2,"ดี",IF(J33=1,"พอใช้","ปรับปรุง"))))</f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19992</v>
      </c>
      <c r="D34" s="189" t="str">
        <f>IF(กรอกคะแนนประเมิน!C38="","",กรอกคะแนนประเมิน!C38)</f>
        <v>เด็กหญิงณัฐธิดา วงค์วิเศษ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6"/>
        <v>#N/A</v>
      </c>
      <c r="K34" s="139" t="e">
        <f t="shared" si="7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20014</v>
      </c>
      <c r="D35" s="189" t="str">
        <f>IF(กรอกคะแนนประเมิน!C39="","",กรอกคะแนนประเมิน!C39)</f>
        <v>เด็กหญิงสุริดา ภูชมศรี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6"/>
        <v>#N/A</v>
      </c>
      <c r="K35" s="139" t="e">
        <f t="shared" si="7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20015</v>
      </c>
      <c r="D36" s="189" t="str">
        <f>IF(กรอกคะแนนประเมิน!C40="","",กรอกคะแนนประเมิน!C40)</f>
        <v>เด็กชายนฤภัทร บุญยอ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ref="J36:J38" si="8">MODE(E36:I36)</f>
        <v>#N/A</v>
      </c>
      <c r="K36" s="139" t="e">
        <f t="shared" ref="K36:K38" si="9">IF(J36="","",IF(J36=3,"ดีเยี่ยม",IF(J36=2,"ดี",IF(J36=1,"พอใช้","ปรับปรุง"))))</f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/>
      </c>
      <c r="D37" s="189" t="str">
        <f>IF(กรอกคะแนนประเมิน!C41="","",กรอกคะแนนประเมิน!C41)</f>
        <v/>
      </c>
      <c r="E37" s="190"/>
      <c r="F37" s="190"/>
      <c r="G37" s="190"/>
      <c r="H37" s="190"/>
      <c r="I37" s="190"/>
      <c r="J37" s="191"/>
      <c r="K37" s="139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/>
      </c>
      <c r="D38" s="189" t="str">
        <f>IF(กรอกคะแนนประเมิน!C42="","",กรอกคะแนนประเมิน!C42)</f>
        <v/>
      </c>
      <c r="E38" s="190"/>
      <c r="F38" s="190"/>
      <c r="G38" s="190"/>
      <c r="H38" s="190"/>
      <c r="I38" s="190"/>
      <c r="J38" s="191"/>
      <c r="K38" s="139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/>
      </c>
      <c r="D39" s="189" t="str">
        <f>IF(กรอกคะแนนประเมิน!C43="","",กรอกคะแนนประเมิน!C43)</f>
        <v/>
      </c>
      <c r="E39" s="190"/>
      <c r="F39" s="190"/>
      <c r="G39" s="190"/>
      <c r="H39" s="190"/>
      <c r="I39" s="190"/>
      <c r="J39" s="191"/>
      <c r="K39" s="139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/>
      </c>
      <c r="D40" s="189" t="str">
        <f>IF(กรอกคะแนนประเมิน!C44="","",กรอกคะแนนประเมิน!C44)</f>
        <v/>
      </c>
      <c r="E40" s="190"/>
      <c r="F40" s="190"/>
      <c r="G40" s="190"/>
      <c r="H40" s="190"/>
      <c r="I40" s="190"/>
      <c r="J40" s="191"/>
      <c r="K40" s="139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39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39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39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6" t="str">
        <f>"("&amp;บันทึกข้อความ!Q11&amp;")"</f>
        <v>(นางสาวอรนิจ  ฤทธิโรจน์)</v>
      </c>
      <c r="G52" s="366"/>
      <c r="H52" s="366"/>
      <c r="I52" s="366"/>
      <c r="J52" s="366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7" t="s">
        <v>32</v>
      </c>
      <c r="D1" s="418"/>
      <c r="E1" s="418"/>
      <c r="F1" s="418"/>
      <c r="G1" s="418"/>
      <c r="H1" s="418"/>
      <c r="I1" s="418"/>
      <c r="J1" s="418"/>
      <c r="K1" s="41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7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1/7 ปีการศึกษา 2566         </v>
      </c>
      <c r="D2" s="418"/>
      <c r="E2" s="418"/>
      <c r="F2" s="418"/>
      <c r="G2" s="418"/>
      <c r="H2" s="418"/>
      <c r="I2" s="418"/>
      <c r="J2" s="418"/>
      <c r="K2" s="418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20" t="s">
        <v>2</v>
      </c>
      <c r="B4" s="403" t="str">
        <f>สรุปผลสมรรถนะ!C4</f>
        <v>เลขประจำตัวนักเรียน</v>
      </c>
      <c r="C4" s="421" t="s">
        <v>31</v>
      </c>
      <c r="D4" s="427" t="s">
        <v>33</v>
      </c>
      <c r="E4" s="399"/>
      <c r="F4" s="399"/>
      <c r="G4" s="399"/>
      <c r="H4" s="399"/>
      <c r="I4" s="399"/>
      <c r="J4" s="399"/>
      <c r="K4" s="399"/>
      <c r="L4" s="400"/>
      <c r="M4" s="430" t="s">
        <v>34</v>
      </c>
      <c r="N4" s="399"/>
      <c r="O4" s="399"/>
      <c r="P4" s="399"/>
      <c r="Q4" s="399"/>
      <c r="R4" s="400"/>
      <c r="S4" s="425" t="s">
        <v>35</v>
      </c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400"/>
      <c r="AG4" s="398" t="s">
        <v>36</v>
      </c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400"/>
      <c r="AS4" s="401" t="s">
        <v>37</v>
      </c>
      <c r="AT4" s="399"/>
      <c r="AU4" s="399"/>
      <c r="AV4" s="399"/>
      <c r="AW4" s="399"/>
      <c r="AX4" s="399"/>
      <c r="AY4" s="399"/>
      <c r="AZ4" s="399"/>
      <c r="BA4" s="402" t="s">
        <v>93</v>
      </c>
      <c r="BB4" s="403" t="s">
        <v>19</v>
      </c>
      <c r="BC4" s="403" t="s">
        <v>39</v>
      </c>
      <c r="BD4" s="403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4"/>
      <c r="B5" s="384"/>
      <c r="C5" s="415"/>
      <c r="D5" s="435" t="s">
        <v>40</v>
      </c>
      <c r="E5" s="388"/>
      <c r="F5" s="388"/>
      <c r="G5" s="389"/>
      <c r="H5" s="436" t="s">
        <v>41</v>
      </c>
      <c r="I5" s="389"/>
      <c r="J5" s="437" t="s">
        <v>42</v>
      </c>
      <c r="K5" s="389"/>
      <c r="L5" s="5" t="s">
        <v>43</v>
      </c>
      <c r="M5" s="438" t="s">
        <v>40</v>
      </c>
      <c r="N5" s="388"/>
      <c r="O5" s="389"/>
      <c r="P5" s="431" t="s">
        <v>41</v>
      </c>
      <c r="Q5" s="388"/>
      <c r="R5" s="406"/>
      <c r="S5" s="439" t="s">
        <v>40</v>
      </c>
      <c r="T5" s="388"/>
      <c r="U5" s="388"/>
      <c r="V5" s="388"/>
      <c r="W5" s="388"/>
      <c r="X5" s="388"/>
      <c r="Y5" s="388"/>
      <c r="Z5" s="388"/>
      <c r="AA5" s="388"/>
      <c r="AB5" s="388"/>
      <c r="AC5" s="388"/>
      <c r="AD5" s="388"/>
      <c r="AE5" s="389"/>
      <c r="AF5" s="6" t="s">
        <v>41</v>
      </c>
      <c r="AG5" s="7" t="s">
        <v>40</v>
      </c>
      <c r="AH5" s="432" t="s">
        <v>41</v>
      </c>
      <c r="AI5" s="388"/>
      <c r="AJ5" s="389"/>
      <c r="AK5" s="432" t="s">
        <v>42</v>
      </c>
      <c r="AL5" s="388"/>
      <c r="AM5" s="389"/>
      <c r="AN5" s="8" t="s">
        <v>43</v>
      </c>
      <c r="AO5" s="433" t="s">
        <v>44</v>
      </c>
      <c r="AP5" s="389"/>
      <c r="AQ5" s="433" t="s">
        <v>45</v>
      </c>
      <c r="AR5" s="406"/>
      <c r="AS5" s="434" t="s">
        <v>40</v>
      </c>
      <c r="AT5" s="388"/>
      <c r="AU5" s="388"/>
      <c r="AV5" s="389"/>
      <c r="AW5" s="404" t="s">
        <v>41</v>
      </c>
      <c r="AX5" s="388"/>
      <c r="AY5" s="388"/>
      <c r="AZ5" s="388"/>
      <c r="BA5" s="381"/>
      <c r="BB5" s="384"/>
      <c r="BC5" s="384"/>
      <c r="BD5" s="384"/>
      <c r="BE5" s="18"/>
      <c r="BF5" s="18"/>
      <c r="BG5" s="18"/>
      <c r="BH5" s="18"/>
      <c r="BI5" s="18"/>
      <c r="BJ5" s="18"/>
      <c r="BK5" s="18"/>
    </row>
    <row r="6" spans="1:63" ht="16.5" customHeight="1">
      <c r="A6" s="384"/>
      <c r="B6" s="384"/>
      <c r="C6" s="415"/>
      <c r="D6" s="428" t="s">
        <v>46</v>
      </c>
      <c r="E6" s="388"/>
      <c r="F6" s="388"/>
      <c r="G6" s="389"/>
      <c r="H6" s="429" t="s">
        <v>46</v>
      </c>
      <c r="I6" s="389"/>
      <c r="J6" s="429" t="s">
        <v>46</v>
      </c>
      <c r="K6" s="389"/>
      <c r="L6" s="9" t="s">
        <v>46</v>
      </c>
      <c r="M6" s="423" t="s">
        <v>46</v>
      </c>
      <c r="N6" s="388"/>
      <c r="O6" s="389"/>
      <c r="P6" s="424" t="s">
        <v>46</v>
      </c>
      <c r="Q6" s="388"/>
      <c r="R6" s="406"/>
      <c r="S6" s="426" t="s">
        <v>46</v>
      </c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9"/>
      <c r="AF6" s="10" t="s">
        <v>46</v>
      </c>
      <c r="AG6" s="11" t="s">
        <v>46</v>
      </c>
      <c r="AH6" s="405" t="s">
        <v>46</v>
      </c>
      <c r="AI6" s="388"/>
      <c r="AJ6" s="389"/>
      <c r="AK6" s="405" t="s">
        <v>46</v>
      </c>
      <c r="AL6" s="388"/>
      <c r="AM6" s="389"/>
      <c r="AN6" s="12" t="s">
        <v>46</v>
      </c>
      <c r="AO6" s="405" t="s">
        <v>46</v>
      </c>
      <c r="AP6" s="389"/>
      <c r="AQ6" s="405" t="s">
        <v>46</v>
      </c>
      <c r="AR6" s="406"/>
      <c r="AS6" s="409" t="s">
        <v>46</v>
      </c>
      <c r="AT6" s="388"/>
      <c r="AU6" s="388"/>
      <c r="AV6" s="389"/>
      <c r="AW6" s="410" t="s">
        <v>46</v>
      </c>
      <c r="AX6" s="388"/>
      <c r="AY6" s="388"/>
      <c r="AZ6" s="388"/>
      <c r="BA6" s="381"/>
      <c r="BB6" s="384"/>
      <c r="BC6" s="384"/>
      <c r="BD6" s="384"/>
      <c r="BE6" s="18"/>
      <c r="BF6" s="18"/>
      <c r="BG6" s="18"/>
      <c r="BH6" s="18"/>
      <c r="BI6" s="18"/>
      <c r="BJ6" s="18"/>
      <c r="BK6" s="18"/>
    </row>
    <row r="7" spans="1:63" ht="15.75" customHeight="1">
      <c r="A7" s="384"/>
      <c r="B7" s="384"/>
      <c r="C7" s="415"/>
      <c r="D7" s="422" t="s">
        <v>47</v>
      </c>
      <c r="E7" s="419" t="s">
        <v>48</v>
      </c>
      <c r="F7" s="419" t="s">
        <v>49</v>
      </c>
      <c r="G7" s="419" t="s">
        <v>50</v>
      </c>
      <c r="H7" s="419" t="s">
        <v>51</v>
      </c>
      <c r="I7" s="419" t="s">
        <v>52</v>
      </c>
      <c r="J7" s="419" t="s">
        <v>53</v>
      </c>
      <c r="K7" s="419" t="s">
        <v>54</v>
      </c>
      <c r="L7" s="377" t="s">
        <v>55</v>
      </c>
      <c r="M7" s="380" t="s">
        <v>56</v>
      </c>
      <c r="N7" s="383" t="s">
        <v>57</v>
      </c>
      <c r="O7" s="383" t="s">
        <v>58</v>
      </c>
      <c r="P7" s="383" t="s">
        <v>59</v>
      </c>
      <c r="Q7" s="383" t="s">
        <v>60</v>
      </c>
      <c r="R7" s="390" t="s">
        <v>61</v>
      </c>
      <c r="S7" s="387" t="s">
        <v>62</v>
      </c>
      <c r="T7" s="388"/>
      <c r="U7" s="388"/>
      <c r="V7" s="388"/>
      <c r="W7" s="388"/>
      <c r="X7" s="388"/>
      <c r="Y7" s="388"/>
      <c r="Z7" s="389"/>
      <c r="AA7" s="391" t="s">
        <v>63</v>
      </c>
      <c r="AB7" s="393" t="s">
        <v>64</v>
      </c>
      <c r="AC7" s="388"/>
      <c r="AD7" s="389"/>
      <c r="AE7" s="391" t="s">
        <v>65</v>
      </c>
      <c r="AF7" s="392" t="s">
        <v>66</v>
      </c>
      <c r="AG7" s="407" t="s">
        <v>67</v>
      </c>
      <c r="AH7" s="408" t="s">
        <v>68</v>
      </c>
      <c r="AI7" s="408" t="s">
        <v>69</v>
      </c>
      <c r="AJ7" s="408" t="s">
        <v>70</v>
      </c>
      <c r="AK7" s="408" t="s">
        <v>71</v>
      </c>
      <c r="AL7" s="408" t="s">
        <v>72</v>
      </c>
      <c r="AM7" s="408" t="s">
        <v>73</v>
      </c>
      <c r="AN7" s="408" t="s">
        <v>74</v>
      </c>
      <c r="AO7" s="408" t="s">
        <v>75</v>
      </c>
      <c r="AP7" s="408" t="s">
        <v>76</v>
      </c>
      <c r="AQ7" s="408" t="s">
        <v>77</v>
      </c>
      <c r="AR7" s="411" t="s">
        <v>78</v>
      </c>
      <c r="AS7" s="412" t="s">
        <v>79</v>
      </c>
      <c r="AT7" s="413" t="s">
        <v>80</v>
      </c>
      <c r="AU7" s="413" t="s">
        <v>81</v>
      </c>
      <c r="AV7" s="413" t="s">
        <v>82</v>
      </c>
      <c r="AW7" s="413" t="s">
        <v>83</v>
      </c>
      <c r="AX7" s="413" t="s">
        <v>84</v>
      </c>
      <c r="AY7" s="413" t="s">
        <v>85</v>
      </c>
      <c r="AZ7" s="414" t="s">
        <v>86</v>
      </c>
      <c r="BA7" s="382"/>
      <c r="BB7" s="384"/>
      <c r="BC7" s="384"/>
      <c r="BD7" s="384"/>
      <c r="BE7" s="19"/>
      <c r="BF7" s="19"/>
      <c r="BG7" s="19"/>
      <c r="BH7" s="19"/>
      <c r="BI7" s="19"/>
      <c r="BJ7" s="19"/>
      <c r="BK7" s="19"/>
    </row>
    <row r="8" spans="1:63" ht="15.75" customHeight="1">
      <c r="A8" s="384"/>
      <c r="B8" s="384"/>
      <c r="C8" s="415"/>
      <c r="D8" s="381"/>
      <c r="E8" s="384"/>
      <c r="F8" s="384"/>
      <c r="G8" s="384"/>
      <c r="H8" s="384"/>
      <c r="I8" s="384"/>
      <c r="J8" s="384"/>
      <c r="K8" s="384"/>
      <c r="L8" s="378"/>
      <c r="M8" s="381"/>
      <c r="N8" s="384"/>
      <c r="O8" s="384"/>
      <c r="P8" s="384"/>
      <c r="Q8" s="384"/>
      <c r="R8" s="378"/>
      <c r="S8" s="386" t="s">
        <v>87</v>
      </c>
      <c r="T8" s="394" t="s">
        <v>88</v>
      </c>
      <c r="U8" s="394" t="s">
        <v>89</v>
      </c>
      <c r="V8" s="395" t="s">
        <v>90</v>
      </c>
      <c r="W8" s="388"/>
      <c r="X8" s="389"/>
      <c r="Y8" s="394" t="s">
        <v>91</v>
      </c>
      <c r="Z8" s="394" t="s">
        <v>92</v>
      </c>
      <c r="AA8" s="384"/>
      <c r="AB8" s="394" t="s">
        <v>87</v>
      </c>
      <c r="AC8" s="394" t="s">
        <v>88</v>
      </c>
      <c r="AD8" s="394" t="s">
        <v>89</v>
      </c>
      <c r="AE8" s="384"/>
      <c r="AF8" s="378"/>
      <c r="AG8" s="381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78"/>
      <c r="AS8" s="381"/>
      <c r="AT8" s="384"/>
      <c r="AU8" s="384"/>
      <c r="AV8" s="384"/>
      <c r="AW8" s="384"/>
      <c r="AX8" s="384"/>
      <c r="AY8" s="384"/>
      <c r="AZ8" s="415"/>
      <c r="BA8" s="396">
        <f>COUNT(D10:AZ10)*3</f>
        <v>0</v>
      </c>
      <c r="BB8" s="384"/>
      <c r="BC8" s="384"/>
      <c r="BD8" s="384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5"/>
      <c r="B9" s="385"/>
      <c r="C9" s="416"/>
      <c r="D9" s="382"/>
      <c r="E9" s="385"/>
      <c r="F9" s="385"/>
      <c r="G9" s="385"/>
      <c r="H9" s="385"/>
      <c r="I9" s="385"/>
      <c r="J9" s="385"/>
      <c r="K9" s="385"/>
      <c r="L9" s="379"/>
      <c r="M9" s="382"/>
      <c r="N9" s="385"/>
      <c r="O9" s="385"/>
      <c r="P9" s="385"/>
      <c r="Q9" s="385"/>
      <c r="R9" s="379"/>
      <c r="S9" s="382"/>
      <c r="T9" s="385"/>
      <c r="U9" s="385"/>
      <c r="V9" s="13">
        <v>4.0999999999999996</v>
      </c>
      <c r="W9" s="13">
        <v>4.2</v>
      </c>
      <c r="X9" s="13">
        <v>4.3</v>
      </c>
      <c r="Y9" s="385"/>
      <c r="Z9" s="385"/>
      <c r="AA9" s="385"/>
      <c r="AB9" s="385"/>
      <c r="AC9" s="385"/>
      <c r="AD9" s="385"/>
      <c r="AE9" s="385"/>
      <c r="AF9" s="379"/>
      <c r="AG9" s="382"/>
      <c r="AH9" s="385"/>
      <c r="AI9" s="385"/>
      <c r="AJ9" s="385"/>
      <c r="AK9" s="385"/>
      <c r="AL9" s="385"/>
      <c r="AM9" s="385"/>
      <c r="AN9" s="385"/>
      <c r="AO9" s="385"/>
      <c r="AP9" s="385"/>
      <c r="AQ9" s="385"/>
      <c r="AR9" s="379"/>
      <c r="AS9" s="382"/>
      <c r="AT9" s="385"/>
      <c r="AU9" s="385"/>
      <c r="AV9" s="385"/>
      <c r="AW9" s="385"/>
      <c r="AX9" s="385"/>
      <c r="AY9" s="385"/>
      <c r="AZ9" s="416"/>
      <c r="BA9" s="382"/>
      <c r="BB9" s="385"/>
      <c r="BC9" s="385"/>
      <c r="BD9" s="385"/>
      <c r="BE9" s="19"/>
      <c r="BF9" s="397" t="s">
        <v>96</v>
      </c>
      <c r="BG9" s="388"/>
      <c r="BH9" s="389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19732</v>
      </c>
      <c r="C10" s="15" t="str">
        <f>IF(นักเรียน!C6="","",นักเรียน!C6)</f>
        <v>เด็กชายกฤตพรต  คำย่อย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19733</v>
      </c>
      <c r="C11" s="15" t="str">
        <f>IF(นักเรียน!C7="","",นักเรียน!C7)</f>
        <v>เด็กชายกฤตภาส ละว้า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19735</v>
      </c>
      <c r="C12" s="15" t="str">
        <f>IF(นักเรียน!C8="","",นักเรียน!C8)</f>
        <v>เด็กชายฑีฆายุ  จำกอง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19736</v>
      </c>
      <c r="C13" s="15" t="str">
        <f>IF(นักเรียน!C9="","",นักเรียน!C9)</f>
        <v>เด็กชายณัฐนนท์  อาคะราช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19737</v>
      </c>
      <c r="C14" s="15" t="str">
        <f>IF(นักเรียน!C10="","",นักเรียน!C10)</f>
        <v>เด็กชายทีฆายุ  เศษดี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19738</v>
      </c>
      <c r="C15" s="15" t="str">
        <f>IF(นักเรียน!C11="","",นักเรียน!C11)</f>
        <v>เด็กชายธนทัต  พรหมจันทร์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19739</v>
      </c>
      <c r="C16" s="15" t="str">
        <f>IF(นักเรียน!C12="","",นักเรียน!C12)</f>
        <v>เด็กชายธีรเมธ  เนื่องพัฒน์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19740</v>
      </c>
      <c r="C17" s="15" t="str">
        <f>IF(นักเรียน!C13="","",นักเรียน!C13)</f>
        <v>เด็กชายนนทพัทธ์  พระสิงห์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19741</v>
      </c>
      <c r="C18" s="15" t="str">
        <f>IF(นักเรียน!C14="","",นักเรียน!C14)</f>
        <v>เด็กชายนันทกร  รักษา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19743</v>
      </c>
      <c r="C19" s="15" t="str">
        <f>IF(นักเรียน!C15="","",นักเรียน!C15)</f>
        <v>เด็กชายภาณุพงษ์  นพวาปี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19744</v>
      </c>
      <c r="C20" s="15" t="str">
        <f>IF(นักเรียน!C16="","",นักเรียน!C16)</f>
        <v>เด็กชายภานุพงศ์  นิระภาพ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19745</v>
      </c>
      <c r="C21" s="15" t="str">
        <f>IF(นักเรียน!C17="","",นักเรียน!C17)</f>
        <v>เด็กชายภูวดลย์  ภูดอกไม้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19746</v>
      </c>
      <c r="C22" s="15" t="str">
        <f>IF(นักเรียน!C18="","",นักเรียน!C18)</f>
        <v>เด็กชายภูวนนท์  ภูสง่า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19747</v>
      </c>
      <c r="C23" s="15" t="str">
        <f>IF(นักเรียน!C19="","",นักเรียน!C19)</f>
        <v>เด็กชายวีรยุทธ   สุทธิชุม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19748</v>
      </c>
      <c r="C24" s="15" t="str">
        <f>IF(นักเรียน!C20="","",นักเรียน!C20)</f>
        <v>เด็กชายวีระศักดิ์  แซ่เจีย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19749</v>
      </c>
      <c r="C25" s="15" t="str">
        <f>IF(นักเรียน!C21="","",นักเรียน!C21)</f>
        <v>เด็กชายวุฒินันทร์  เปียขุนทด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19751</v>
      </c>
      <c r="C26" s="15" t="str">
        <f>IF(นักเรียน!C22="","",นักเรียน!C22)</f>
        <v>เด็กชายอิทธิพล  ภารประสาท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19752</v>
      </c>
      <c r="C27" s="15" t="str">
        <f>IF(นักเรียน!C23="","",นักเรียน!C23)</f>
        <v>เด็กหญิงกัลยา ภูกิ่งเงิน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19753</v>
      </c>
      <c r="C28" s="15" t="str">
        <f>IF(นักเรียน!C24="","",นักเรียน!C24)</f>
        <v>เด็กหญิงทรัพย์สิริ  ภูแสนงาม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19756</v>
      </c>
      <c r="C29" s="15" t="str">
        <f>IF(นักเรียน!C25="","",นักเรียน!C25)</f>
        <v>เด็กหญิงนพัสสร  โพสกุล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19757</v>
      </c>
      <c r="C30" s="15" t="str">
        <f>IF(นักเรียน!C26="","",นักเรียน!C26)</f>
        <v>เด็กหญิงนันทิตา  ภูสายคำ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19758</v>
      </c>
      <c r="C31" s="15" t="str">
        <f>IF(นักเรียน!C27="","",นักเรียน!C27)</f>
        <v>เด็กหญิงปทิตตา  ถนอมสงัด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19759</v>
      </c>
      <c r="C32" s="15" t="str">
        <f>IF(นักเรียน!C28="","",นักเรียน!C28)</f>
        <v>เด็กหญิงพรนภัส   โนนพรหมราช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19760</v>
      </c>
      <c r="C33" s="15" t="str">
        <f>IF(นักเรียน!C29="","",นักเรียน!C29)</f>
        <v>เด็กหญิงรัตน์ดา  ไชยศาสตร์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19761</v>
      </c>
      <c r="C34" s="15" t="str">
        <f>IF(นักเรียน!C30="","",นักเรียน!C30)</f>
        <v>เด็กหญิงวาทินี  ฆารโสพล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19762</v>
      </c>
      <c r="C35" s="15" t="str">
        <f>IF(นักเรียน!C31="","",นักเรียน!C31)</f>
        <v>เด็กหญิงศุภาลัย  ไตรทิพย์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19764</v>
      </c>
      <c r="C36" s="15" t="str">
        <f>IF(นักเรียน!C32="","",นักเรียน!C32)</f>
        <v>เด็กหญิงสุภาพร  สุริฉาย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19766</v>
      </c>
      <c r="C37" s="15" t="str">
        <f>IF(นักเรียน!C33="","",นักเรียน!C33)</f>
        <v>เด็กหญิงอารยา   กวดนอก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19992</v>
      </c>
      <c r="C38" s="15" t="str">
        <f>IF(นักเรียน!C34="","",นักเรียน!C34)</f>
        <v>เด็กหญิงณัฐธิดา วงค์วิเศษ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20014</v>
      </c>
      <c r="C39" s="15" t="str">
        <f>IF(นักเรียน!C35="","",นักเรียน!C35)</f>
        <v>เด็กหญิงสุริดา ภูชมศรี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20015</v>
      </c>
      <c r="C40" s="15" t="str">
        <f>IF(นักเรียน!C36="","",นักเรียน!C36)</f>
        <v>เด็กชายนฤภัทร บุญยอ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8"/>
      <c r="D4" s="418"/>
      <c r="E4" s="418"/>
      <c r="F4" s="418"/>
      <c r="G4" s="418"/>
      <c r="H4" s="418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3" t="str">
        <f>บันทึกข้อความ!Q9&amp;"  ปีการศึกษา "&amp;บันทึกข้อความ!Q10</f>
        <v>ชั้นมัธยมศึกษาปีที่ 1/7  ปีการศึกษา 2566</v>
      </c>
      <c r="C5" s="418"/>
      <c r="D5" s="418"/>
      <c r="E5" s="418"/>
      <c r="F5" s="418"/>
      <c r="G5" s="418"/>
      <c r="H5" s="418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3" t="s">
        <v>117</v>
      </c>
      <c r="C6" s="418"/>
      <c r="D6" s="418"/>
      <c r="E6" s="418"/>
      <c r="F6" s="418"/>
      <c r="G6" s="418"/>
      <c r="H6" s="418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4" t="s">
        <v>119</v>
      </c>
      <c r="C8" s="444" t="s">
        <v>120</v>
      </c>
      <c r="D8" s="440" t="s">
        <v>39</v>
      </c>
      <c r="E8" s="388"/>
      <c r="F8" s="388"/>
      <c r="G8" s="388"/>
      <c r="H8" s="389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4"/>
      <c r="C9" s="384"/>
      <c r="D9" s="39" t="s">
        <v>101</v>
      </c>
      <c r="E9" s="39" t="s">
        <v>100</v>
      </c>
      <c r="F9" s="39" t="s">
        <v>99</v>
      </c>
      <c r="G9" s="39" t="s">
        <v>98</v>
      </c>
      <c r="H9" s="441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5"/>
      <c r="C10" s="385"/>
      <c r="D10" s="40" t="s">
        <v>122</v>
      </c>
      <c r="E10" s="40" t="s">
        <v>123</v>
      </c>
      <c r="F10" s="40" t="s">
        <v>124</v>
      </c>
      <c r="G10" s="40">
        <v>0</v>
      </c>
      <c r="H10" s="385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2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4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4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4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4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5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2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84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84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84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5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2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4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4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4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4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5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2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4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4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4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4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5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2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4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4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4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5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5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4"/>
      <c r="D4" s="254"/>
      <c r="E4" s="254"/>
      <c r="F4" s="254"/>
      <c r="G4" s="254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5" t="str">
        <f>บันทึกข้อความ!Q9&amp;"  ปีการศึกษา "&amp;บันทึกข้อความ!Q10</f>
        <v>ชั้นมัธยมศึกษาปีที่ 1/7  ปีการศึกษา 2566</v>
      </c>
      <c r="C5" s="254"/>
      <c r="D5" s="254"/>
      <c r="E5" s="254"/>
      <c r="F5" s="254"/>
      <c r="G5" s="254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5" t="s">
        <v>248</v>
      </c>
      <c r="C6" s="254"/>
      <c r="D6" s="254"/>
      <c r="E6" s="254"/>
      <c r="F6" s="254"/>
      <c r="G6" s="254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6" t="s">
        <v>195</v>
      </c>
      <c r="C8" s="448" t="s">
        <v>39</v>
      </c>
      <c r="D8" s="375"/>
      <c r="E8" s="375"/>
      <c r="F8" s="375"/>
      <c r="G8" s="376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7"/>
      <c r="C9" s="85" t="s">
        <v>101</v>
      </c>
      <c r="D9" s="85" t="s">
        <v>100</v>
      </c>
      <c r="E9" s="85" t="s">
        <v>99</v>
      </c>
      <c r="F9" s="85" t="s">
        <v>98</v>
      </c>
      <c r="G9" s="446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8"/>
      <c r="C10" s="86" t="s">
        <v>122</v>
      </c>
      <c r="D10" s="86" t="s">
        <v>123</v>
      </c>
      <c r="E10" s="86" t="s">
        <v>124</v>
      </c>
      <c r="F10" s="86">
        <v>0</v>
      </c>
      <c r="G10" s="368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2024-12-24T13:02:40Z</dcterms:modified>
</cp:coreProperties>
</file>