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<sst xmlns="http://schemas.openxmlformats.org/spreadsheetml/2006/main" count="128" uniqueCount="56">
  <si>
    <t>特別養護老人ホーム サンクスレルヒの森</t>
  </si>
  <si>
    <t>＊対応食種ないが、ブリックゼリー（明治）など
の補助食品にて対応。</t>
  </si>
  <si>
    <t>ゼリー粥</t>
  </si>
  <si>
    <t>ソフティアU（ニュートリー）使用。
ミキサーにかけた粥をゼリー状にした粥。</t>
  </si>
  <si>
    <t>ミキサー食</t>
  </si>
  <si>
    <t>ミキサー食スルーキング(2％）使用。</t>
  </si>
  <si>
    <t>ソフト食</t>
  </si>
  <si>
    <t>ミキサーにかけたものを、ソフティアG（ニュート
リー）にてムース化。</t>
  </si>
  <si>
    <t>ミキサー粥</t>
  </si>
  <si>
    <t>ミキサー粥を使用</t>
  </si>
  <si>
    <t>きざみとろみ食</t>
  </si>
  <si>
    <t>食材を5㎜程度にカット。
カットしたものにあんをかける。</t>
  </si>
  <si>
    <t>全粥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</si>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</sst>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@ g"/>
    <numFmt numFmtId="166" formatCode="@ 杯"/>
    <numFmt numFmtId="167" formatCode="m/d/yyyy h:mm:ss"/>
  </numFmts>
  <fonts count="16">
    <font>
      <sz val="10.0"/>
      <color rgb="FF000000"/>
      <name val="Arial"/>
      <scheme val="minor"/>
    </font>
    <font>
      <color theme="1"/>
      <name val="Calibri"/>
    </font>
    <font>
      <sz val="9.0"/>
      <color theme="1"/>
      <name val="Arial"/>
      <scheme val="minor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ill="1" applyFont="1">
      <alignment horizontal="center" vertical="center"/>
    </xf>
    <xf borderId="0" fillId="2" fontId="2" numFmtId="0" xfId="0" applyAlignment="1" applyFill="1" applyFont="1">
      <alignment horizontal="center" readingOrder="0" vertical="center"/>
    </xf>
    <xf borderId="1" fillId="2" fontId="2" numFmtId="0" xfId="0" applyAlignment="1" applyBorder="1" applyFill="1" applyFont="1">
      <alignment horizontal="center" readingOrder="0" vertical="center"/>
    </xf>
    <xf borderId="3" fillId="2" fontId="1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vertical="center"/>
    </xf>
    <xf borderId="0" fillId="0" fontId="1" numFmtId="0" xfId="0" applyAlignment="1" applyFont="1">
      <alignment vertical="bottom"/>
    </xf>
    <xf borderId="1" fillId="3" fontId="5" numFmtId="49" xfId="0" applyAlignment="1" applyBorder="1" applyFill="1" applyFont="1" applyNumberFormat="1">
      <alignment horizontal="center" readingOrder="0" vertical="center"/>
    </xf>
    <xf borderId="6" fillId="2" fontId="1" numFmtId="0" xfId="0" applyAlignment="1" applyBorder="1" applyFill="1" applyFont="1">
      <alignment horizontal="center" vertical="center"/>
    </xf>
    <xf borderId="7" fillId="0" fontId="3" numFmtId="0" xfId="0" applyAlignment="1" applyBorder="1" applyFont="1">
      <alignment horizontal="center" readingOrder="0" vertical="center"/>
    </xf>
    <xf borderId="1" fillId="2" fontId="1" numFmtId="0" xfId="0" applyAlignment="1" applyBorder="1" applyFill="1" applyFont="1">
      <alignment horizontal="center" vertical="center"/>
    </xf>
    <xf borderId="6" fillId="0" fontId="4" numFmtId="0" xfId="0" applyBorder="1" applyFont="1"/>
    <xf borderId="1" fillId="3" fontId="6" numFmtId="49" xfId="0" applyAlignment="1" applyBorder="1" applyFill="1" applyFont="1" applyNumberFormat="1">
      <alignment horizontal="center" readingOrder="0" vertical="center"/>
    </xf>
    <xf borderId="7" fillId="4" fontId="3" numFmtId="164" xfId="0" applyAlignment="1" applyBorder="1" applyFill="1" applyFont="1" applyNumberFormat="1">
      <alignment horizontal="center" readingOrder="0" vertical="center"/>
    </xf>
    <xf borderId="0" fillId="0" fontId="1" numFmtId="0" xfId="0" applyFont="1"/>
    <xf borderId="1" fillId="2" fontId="1" numFmtId="0" xfId="0" applyAlignment="1" applyBorder="1" applyFill="1" applyFont="1">
      <alignment horizontal="center" readingOrder="0" vertical="center"/>
    </xf>
    <xf borderId="1" fillId="4" fontId="7" numFmtId="0" xfId="0" applyAlignment="1" applyBorder="1" applyFill="1" applyFont="1">
      <alignment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4" fillId="0" fontId="3" numFmtId="165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2" fillId="0" fontId="3" numFmtId="0" xfId="0" applyAlignment="1" applyBorder="1" applyFont="1">
      <alignment horizontal="left" readingOrder="0" shrinkToFit="0" vertical="center" wrapText="1"/>
    </xf>
    <xf borderId="8" fillId="0" fontId="4" numFmtId="0" xfId="0" applyBorder="1" applyFont="1"/>
    <xf borderId="1" fillId="0" fontId="3" numFmtId="165" xfId="0" applyAlignment="1" applyBorder="1" applyFont="1" applyNumberFormat="1">
      <alignment horizontal="center" readingOrder="0" vertical="center"/>
    </xf>
    <xf borderId="1" fillId="0" fontId="3" numFmtId="166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horizontal="center" shrinkToFit="0" vertical="center" wrapText="1"/>
    </xf>
    <xf borderId="1" fillId="5" fontId="5" numFmtId="49" xfId="0" applyAlignment="1" applyBorder="1" applyFill="1" applyFont="1" applyNumberFormat="1">
      <alignment horizontal="center" readingOrder="0" vertical="center"/>
    </xf>
    <xf borderId="1" fillId="5" fontId="6" numFmtId="49" xfId="0" applyAlignment="1" applyBorder="1" applyFill="1" applyFont="1" applyNumberFormat="1">
      <alignment horizontal="center" readingOrder="0" vertical="center"/>
    </xf>
    <xf borderId="1" fillId="6" fontId="5" numFmtId="49" xfId="0" applyAlignment="1" applyBorder="1" applyFill="1" applyFont="1" applyNumberFormat="1">
      <alignment horizontal="center" readingOrder="0" vertical="center"/>
    </xf>
    <xf borderId="1" fillId="6" fontId="6" numFmtId="49" xfId="0" applyAlignment="1" applyBorder="1" applyFill="1" applyFont="1" applyNumberFormat="1">
      <alignment horizontal="center" readingOrder="0" vertical="center"/>
    </xf>
    <xf borderId="2" fillId="2" fontId="9" numFmtId="0" xfId="0" applyAlignment="1" applyBorder="1" applyFill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9" numFmtId="0" xfId="0" applyAlignment="1" applyBorder="1" applyFill="1" applyFont="1">
      <alignment horizontal="center" readingOrder="0" vertical="center"/>
    </xf>
    <xf borderId="4" fillId="0" fontId="9" numFmtId="0" xfId="0" applyAlignment="1" applyBorder="1" applyFont="1">
      <alignment horizontal="center" readingOrder="0" vertical="center"/>
    </xf>
    <xf borderId="2" fillId="0" fontId="9" numFmtId="164" xfId="0" applyAlignment="1" applyBorder="1" applyFont="1" applyNumberFormat="1">
      <alignment horizontal="center" readingOrder="0" vertical="center"/>
    </xf>
    <xf borderId="0" fillId="0" fontId="2" numFmtId="0" xfId="0" applyFont="1"/>
    <xf borderId="11" fillId="0" fontId="4" numFmtId="0" xfId="0" applyBorder="1" applyFont="1"/>
    <xf borderId="7" fillId="0" fontId="4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9" numFmtId="0" xfId="0" applyAlignment="1" applyBorder="1" applyFill="1" applyFont="1">
      <alignment horizontal="center" readingOrder="0" vertical="center"/>
    </xf>
    <xf borderId="4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4" fillId="2" fontId="2" numFmtId="0" xfId="0" applyAlignment="1" applyBorder="1" applyFill="1" applyFont="1">
      <alignment horizontal="center" readingOrder="0" vertical="center"/>
    </xf>
    <xf borderId="1" fillId="2" fontId="12" numFmtId="0" xfId="0" applyAlignment="1" applyBorder="1" applyFill="1" applyFont="1">
      <alignment horizontal="center" readingOrder="0" vertical="center"/>
    </xf>
    <xf borderId="4" fillId="2" fontId="12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left" readingOrder="0" shrinkToFit="0" vertical="center" wrapText="1"/>
    </xf>
    <xf borderId="4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5" fontId="5" numFmtId="49" xfId="0" applyAlignment="1" applyBorder="1" applyFill="1" applyFont="1" applyNumberFormat="1">
      <alignment horizontal="center" readingOrder="0" vertical="top"/>
    </xf>
    <xf borderId="2" fillId="6" fontId="5" numFmtId="49" xfId="0" applyAlignment="1" applyBorder="1" applyFill="1" applyFont="1" applyNumberFormat="1">
      <alignment horizontal="center" readingOrder="0" vertical="top"/>
    </xf>
    <xf borderId="4" fillId="0" fontId="11" numFmtId="0" xfId="0" applyAlignment="1" applyBorder="1" applyFont="1">
      <alignment horizontal="left" readingOrder="0" vertical="center"/>
    </xf>
    <xf borderId="2" fillId="2" fontId="12" numFmtId="0" xfId="0" applyAlignment="1" applyBorder="1" applyFill="1" applyFont="1">
      <alignment horizontal="center" readingOrder="0" vertical="center"/>
    </xf>
    <xf borderId="4" fillId="0" fontId="9" numFmtId="165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9" numFmtId="165" xfId="0" applyAlignment="1" applyBorder="1" applyFont="1" applyNumberFormat="1">
      <alignment horizontal="center" vertical="center"/>
    </xf>
    <xf borderId="4" fillId="0" fontId="9" numFmtId="165" xfId="0" applyAlignment="1" applyBorder="1" applyFont="1" applyNumberFormat="1">
      <alignment horizontal="center" vertic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0" fontId="9" numFmtId="166" xfId="0" applyAlignment="1" applyBorder="1" applyFont="1" applyNumberFormat="1">
      <alignment horizontal="center" vertical="center"/>
    </xf>
    <xf borderId="4" fillId="0" fontId="9" numFmtId="166" xfId="0" applyAlignment="1" applyBorder="1" applyFont="1" applyNumberFormat="1">
      <alignment horizontal="center" vertical="center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7" fillId="8" fontId="13" numFmtId="0" xfId="0" applyAlignment="1" applyBorder="1" applyFill="1" applyFont="1">
      <alignment vertical="bottom"/>
    </xf>
    <xf borderId="7" fillId="8" fontId="14" numFmtId="0" xfId="0" applyAlignment="1" applyBorder="1" applyFill="1" applyFont="1">
      <alignment horizontal="center" vertical="bottom"/>
    </xf>
    <xf borderId="11" fillId="0" fontId="15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vertical="bottom"/>
    </xf>
    <xf borderId="7" fillId="0" fontId="13" numFmtId="0" xfId="0" applyAlignment="1" applyBorder="1" applyFont="1">
      <alignment horizontal="center" readingOrder="0"/>
    </xf>
    <xf borderId="7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7" fillId="0" fontId="3" numFmtId="164" xfId="0" applyAlignment="1" applyBorder="1" applyFont="1" applyNumberFormat="1">
      <alignment horizontal="center" readingOrder="0" vertical="center"/>
    </xf>
    <xf borderId="1" fillId="0" fontId="7" numFmtId="0" xfId="0" applyAlignment="1" applyBorder="1" applyFont="1">
      <alignment readingOrder="0" shrinkToFit="0" vertical="center" wrapText="1"/>
    </xf>
    <xf borderId="8" fillId="2" fontId="1" numFmtId="0" xfId="0" applyAlignment="1" applyBorder="1" applyFill="1" applyFont="1">
      <alignment horizontal="center" shrinkToFit="0" vertical="center" wrapText="1"/>
    </xf>
    <xf borderId="12" fillId="0" fontId="13" numFmtId="0" xfId="0" applyAlignment="1" applyBorder="1" applyFont="1">
      <alignment horizontal="center" shrinkToFit="0" vertical="center" wrapText="1"/>
    </xf>
    <xf borderId="7" fillId="2" fontId="1" numFmtId="0" xfId="0" applyAlignment="1" applyBorder="1" applyFill="1" applyFont="1">
      <alignment horizontal="center" shrinkToFit="0" vertical="center" wrapText="1"/>
    </xf>
    <xf borderId="0" fillId="0" fontId="13" numFmtId="0" xfId="0" applyFont="1"/>
    <xf borderId="7" fillId="2" fontId="1" numFmtId="0" xfId="0" applyAlignment="1" applyBorder="1" applyFill="1" applyFont="1">
      <alignment horizontal="center" shrinkToFit="0" vertical="center" wrapText="1"/>
    </xf>
    <xf borderId="12" fillId="0" fontId="13" numFmtId="165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shrinkToFit="0" vertical="center" wrapText="1"/>
    </xf>
    <xf borderId="6" fillId="2" fontId="1" numFmtId="0" xfId="0" applyAlignment="1" applyBorder="1" applyFill="1" applyFont="1">
      <alignment horizontal="center" shrinkToFit="0" vertical="center" wrapText="1"/>
    </xf>
    <xf borderId="6" fillId="2" fontId="1" numFmtId="0" xfId="0" applyAlignment="1" applyBorder="1" applyFill="1" applyFont="1">
      <alignment horizontal="center" shrinkToFit="0" vertical="center" wrapText="1"/>
    </xf>
    <xf borderId="7" fillId="0" fontId="13" numFmtId="165" xfId="0" applyAlignment="1" applyBorder="1" applyFont="1" applyNumberFormat="1">
      <alignment horizontal="center" shrinkToFit="0" vertical="center" wrapText="1"/>
    </xf>
    <xf borderId="1" fillId="0" fontId="13" numFmtId="166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readingOrder="0"/>
    </xf>
    <xf borderId="4" fillId="0" fontId="2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1" fillId="0" fontId="9" numFmtId="165" xfId="0" applyAlignment="1" applyBorder="1" applyFont="1" applyNumberFormat="1">
      <alignment horizontal="center" readingOrder="0" vertical="center"/>
    </xf>
    <xf borderId="1" fillId="0" fontId="9" numFmtId="166" xfId="0" applyAlignment="1" applyBorder="1" applyFont="1" applyNumberFormat="1">
      <alignment horizontal="center" readingOrder="0" vertical="center"/>
    </xf>
    <xf borderId="4" fillId="0" fontId="9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6.jpg"/><Relationship Id="rId3" Type="http://schemas.openxmlformats.org/officeDocument/2006/relationships/image" Target="../media/image4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7.jpg"/><Relationship Id="rId3" Type="http://schemas.openxmlformats.org/officeDocument/2006/relationships/image" Target="../media/image5.jpg"/><Relationship Id="rId4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6.jpg"/><Relationship Id="rId3" Type="http://schemas.openxmlformats.org/officeDocument/2006/relationships/image" Target="../media/image4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7.jpg"/><Relationship Id="rId3" Type="http://schemas.openxmlformats.org/officeDocument/2006/relationships/image" Target="../media/image5.jp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381125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409700" cy="9525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4286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85875" cy="95250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7635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95400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381125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409700" cy="9525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4286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85875" cy="95250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7635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95400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1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30.0" customHeight="1">
      <c r="A2" s="12" t="str">
        <f>IFERROR(__xludf.DUMMYFUNCTION("IMPORTRANGE(""https://docs.google.com/spreadsheets/d/1gkRepGJi8YSf_9GBJuQGTAy9KAk4_wUsZeeKx4jozwg/edit?usp=sharing"",""施設情報!A2"")"),"施設名")</f>
        <v>施設名</v>
      </c>
      <c r="B2" s="13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0.0" customHeight="1">
      <c r="A3" s="12" t="str">
        <f>IFERROR(__xludf.DUMMYFUNCTION("IMPORTRANGE(""https://docs.google.com/spreadsheets/d/1gkRepGJi8YSf_9GBJuQGTAy9KAk4_wUsZeeKx4jozwg/edit?usp=sharing"",""施設情報!A3"")"),"住所")</f>
        <v>住所</v>
      </c>
      <c r="B3" s="13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30.0" customHeight="1">
      <c r="A4" s="12" t="str">
        <f>IFERROR(__xludf.DUMMYFUNCTION("IMPORTRANGE(""https://docs.google.com/spreadsheets/d/1gkRepGJi8YSf_9GBJuQGTAy9KAk4_wUsZeeKx4jozwg/edit?usp=sharing"",""施設情報!A4"")"),"連絡先")</f>
        <v>連絡先</v>
      </c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30.0" customHeight="1">
      <c r="A5" s="12" t="str">
        <f>IFERROR(__xludf.DUMMYFUNCTION("IMPORTRANGE(""https://docs.google.com/spreadsheets/d/1gkRepGJi8YSf_9GBJuQGTAy9KAk4_wUsZeeKx4jozwg/edit?usp=sharing"",""施設情報!A5"")"),"電話番号")</f>
        <v>電話番号</v>
      </c>
      <c r="B5" s="1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30.0" customHeight="1">
      <c r="A6" s="12" t="str">
        <f>IFERROR(__xludf.DUMMYFUNCTION("IMPORTRANGE(""https://docs.google.com/spreadsheets/d/1gkRepGJi8YSf_9GBJuQGTAy9KAk4_wUsZeeKx4jozwg/edit?usp=sharing"",""施設情報!A6"")"),"更新日")</f>
        <v>更新日</v>
      </c>
      <c r="B6" s="17">
        <v>45523.0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8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8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8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8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8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8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8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8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8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8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8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8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8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8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8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8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8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8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8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8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8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8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8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8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8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8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8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8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8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8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8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8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8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8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8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8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8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8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8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8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8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8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8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8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8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8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8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8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8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8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8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8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8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8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8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8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8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8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8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8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8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8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8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8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8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8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8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8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8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8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8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8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8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8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8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8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8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8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8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8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8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8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8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8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8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8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8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8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8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8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8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8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8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8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8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8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8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8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8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8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8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8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8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8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8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8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8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8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8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8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8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8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8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8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8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8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8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8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8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8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8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8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8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8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8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8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8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8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8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8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8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8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8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8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8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8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8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8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8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8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8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8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8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8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8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8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8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8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8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8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8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8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8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8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8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8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8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8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8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8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8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8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8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8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8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8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8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8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8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8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8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8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8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8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8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8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8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8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8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8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8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8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8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8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8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8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8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8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8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8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8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8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8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8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8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8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8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8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8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8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8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8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8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8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8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8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8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8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8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8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8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8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8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8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8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8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8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8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8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8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8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8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8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8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8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8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8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8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8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8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8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8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8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8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8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8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8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8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8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8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8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8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8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8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8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8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8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8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8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8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8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8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8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8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8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8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8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8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8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8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8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8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8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8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8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8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8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8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8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8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8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8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8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8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8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8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8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8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8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8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8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8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8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8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8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8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8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8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8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8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8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8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8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8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8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8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8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8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8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8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8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8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8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8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8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8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8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8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8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8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8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8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8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8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8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8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8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8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8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8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8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8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8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8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8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8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8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8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8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8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8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8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8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8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8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8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8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8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8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8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8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8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8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8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8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8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8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8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8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8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8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8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8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8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8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8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8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8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8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8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8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8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8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8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8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8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8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8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8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8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8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8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8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8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8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8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8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8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8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8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8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8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8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8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8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8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8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8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8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8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8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8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8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8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8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8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8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8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8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8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8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8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8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8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8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8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8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8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8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8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8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8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8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8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8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8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8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8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8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8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8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8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8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8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8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8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8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8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8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8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8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8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8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8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8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8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8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8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8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8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8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8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8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8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8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8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8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8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8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8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8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8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8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8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8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8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8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8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8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8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8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8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8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8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8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8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8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8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8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8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8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8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8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8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8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8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8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8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8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8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8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8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8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8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8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8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8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8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8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8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8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8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8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8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8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8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8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8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8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8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8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8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8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8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8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8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8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8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8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8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8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8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8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8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8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8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8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8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8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8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8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8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8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8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8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8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8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8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8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8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8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8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8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8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8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8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8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8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8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8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8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8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8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8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8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8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8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8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8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8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8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8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8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8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8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8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8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8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8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8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8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8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8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8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8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8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8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8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8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8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8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8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8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8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8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8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8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8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8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8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8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8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8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8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8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8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8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8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8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8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8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8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8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8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8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8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8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8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8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8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8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8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8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8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8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8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8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8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8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8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8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8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8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8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8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8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8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8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8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8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8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8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8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8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8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8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8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8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8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8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8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8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8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8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8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8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8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8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8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8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8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8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8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8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8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8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8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8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8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8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8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8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8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8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8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8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8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8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8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8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8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8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8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8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8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8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8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8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8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8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8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8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8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8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8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8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8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8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8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8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8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8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8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8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8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8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8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8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8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8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8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8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8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8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8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8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8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8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8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8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8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8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8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8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8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8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8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8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8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8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8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8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8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8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8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8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8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8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8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8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8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8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8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8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8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8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8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8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8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8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8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8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8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8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8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8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8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8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8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8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8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8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8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8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8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8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8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8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8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8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8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8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8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8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8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8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8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8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8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8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8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8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8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8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8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8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8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8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8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8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8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8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8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8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8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8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8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8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8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8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8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8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8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8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8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8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8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8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8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8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8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8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8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8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8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8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8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8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8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8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8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8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8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8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8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8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8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8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8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8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8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8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8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8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8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8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8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8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8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8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8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8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8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8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8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8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8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8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8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8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8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8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8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8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8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8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8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8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8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8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8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8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8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8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8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8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8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8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8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8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8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8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8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8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8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8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8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8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8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8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8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8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8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8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8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8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8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8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8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8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8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8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8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8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8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8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8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8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8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8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8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8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8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8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8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8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8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8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8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8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8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8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8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8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8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8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8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8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8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8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8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8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8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8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8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8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8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8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8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8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8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8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8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8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8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8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8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8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8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8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8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8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8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8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8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8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8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8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8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8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8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8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8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8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8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8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8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8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8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8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8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8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8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8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8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8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8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8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8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8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8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8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8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8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8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8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8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8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8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8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8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8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8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8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8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8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8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8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8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8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8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>
      <c r="A998" s="18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>
      <c r="A999" s="18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>
      <c r="A1000" s="18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>
      <c r="A1001" s="18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3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1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IFERROR(__xludf.DUMMYFUNCTION("IMPORTRANGE(""https://docs.google.com/spreadsheets/d/1gkRepGJi8YSf_9GBJuQGTAy9KAk4_wUsZeeKx4jozwg/edit?usp=sharing"",""主食!C2"")"),"")</f>
        <v/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1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0"/>
      <c r="E3" s="22" t="s">
        <v>2</v>
      </c>
      <c r="F3" s="24" t="s">
        <v>3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1" t="str">
        <f>IFERROR(__xludf.DUMMYFUNCTION("IMPORTRANGE(""https://docs.google.com/spreadsheets/d/1gkRepGJi8YSf_9GBJuQGTAy9KAk4_wUsZeeKx4jozwg/edit?usp=sharing"",""主食!A4"")"),"2-1")</f>
        <v>2-1</v>
      </c>
      <c r="B4" s="32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0"/>
      <c r="E4" s="22" t="s">
        <v>8</v>
      </c>
      <c r="F4" s="24" t="s">
        <v>9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1" t="str">
        <f>IFERROR(__xludf.DUMMYFUNCTION("IMPORTRANGE(""https://docs.google.com/spreadsheets/d/1gkRepGJi8YSf_9GBJuQGTAy9KAk4_wUsZeeKx4jozwg/edit?usp=sharing"",""主食!A5"")"),"2-2")</f>
        <v>2-2</v>
      </c>
      <c r="B5" s="32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0"/>
      <c r="E5" s="22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1" t="str">
        <f>IFERROR(__xludf.DUMMYFUNCTION("IMPORTRANGE(""https://docs.google.com/spreadsheets/d/1gkRepGJi8YSf_9GBJuQGTAy9KAk4_wUsZeeKx4jozwg/edit?usp=sharing"",""主食!A6"")"),"3")</f>
        <v>3</v>
      </c>
      <c r="B6" s="32" t="str">
        <f>IFERROR(__xludf.DUMMYFUNCTION("IMPORTRANGE(""https://docs.google.com/spreadsheets/d/1gkRepGJi8YSf_9GBJuQGTAy9KAk4_wUsZeeKx4jozwg/edit?usp=sharing"",""主食!B6"")"),"舌でつぶせる")</f>
        <v>舌でつぶせる</v>
      </c>
      <c r="C6" s="8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0"/>
      <c r="E6" s="22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0"/>
      <c r="E7" s="22" t="s">
        <v>12</v>
      </c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0"/>
      <c r="E8" s="22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87" t="str">
        <f>'水分とろみ'!A1</f>
        <v>とろみ調整食品</v>
      </c>
      <c r="B1" s="88"/>
      <c r="C1" s="45"/>
      <c r="D1" s="43"/>
      <c r="E1" s="89" t="str">
        <f>'水分とろみ'!E1</f>
        <v>備考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ht="30.0" customHeight="1">
      <c r="A2" s="15"/>
      <c r="B2" s="91" t="str">
        <f>'水分とろみ'!B2</f>
        <v>小さじ1杯の量 (g)</v>
      </c>
      <c r="C2" s="92" t="s">
        <v>51</v>
      </c>
      <c r="D2" s="43"/>
      <c r="E2" s="93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ht="30.0" customHeight="1">
      <c r="A3" s="94" t="str">
        <f>'水分とろみ'!A3</f>
        <v>学会分類</v>
      </c>
      <c r="B3" s="89" t="str">
        <f>'水分とろみ'!B3</f>
        <v>薄いとろみ</v>
      </c>
      <c r="C3" s="89" t="str">
        <f>'水分とろみ'!C3</f>
        <v>中間のとろみ</v>
      </c>
      <c r="D3" s="89" t="str">
        <f>'水分とろみ'!D3</f>
        <v>濃いとろみ</v>
      </c>
      <c r="E3" s="64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ht="45.0" customHeight="1">
      <c r="A4" s="95" t="str">
        <f>'水分とろみ'!A4</f>
        <v>使用目安量 (g)
水100mlあたり</v>
      </c>
      <c r="B4" s="96"/>
      <c r="C4" s="96"/>
      <c r="D4" s="96"/>
      <c r="E4" s="64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ht="45.0" customHeight="1">
      <c r="A5" s="95" t="str">
        <f>'水分とろみ'!A5</f>
        <v>使用目安量
(小さじ)
水100mlあたり</v>
      </c>
      <c r="B5" s="97"/>
      <c r="C5" s="97"/>
      <c r="D5" s="97"/>
      <c r="E5" s="43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ht="45.0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13</v>
      </c>
      <c r="B1" s="36" t="str">
        <f>'施設情報ウェブ出力'!B2</f>
        <v>特別養護老人ホーム サンクスレルヒの森</v>
      </c>
      <c r="C1" s="37"/>
      <c r="D1" s="38" t="s">
        <v>14</v>
      </c>
      <c r="E1" s="8"/>
      <c r="F1" s="39" t="str">
        <f>'施設情報ウェブ出力'!B3</f>
        <v/>
      </c>
      <c r="G1" s="7"/>
      <c r="H1" s="7"/>
      <c r="I1" s="7"/>
      <c r="J1" s="7"/>
      <c r="K1" s="8"/>
      <c r="L1" s="35" t="s">
        <v>15</v>
      </c>
      <c r="M1" s="40">
        <f>'施設情報ウェブ出力'!B6</f>
        <v>45523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15"/>
      <c r="B2" s="42"/>
      <c r="C2" s="43"/>
      <c r="D2" s="38" t="s">
        <v>16</v>
      </c>
      <c r="E2" s="8"/>
      <c r="F2" s="44" t="str">
        <f>'施設情報ウェブ出力'!B4</f>
        <v/>
      </c>
      <c r="G2" s="45"/>
      <c r="H2" s="43"/>
      <c r="I2" s="46" t="s">
        <v>17</v>
      </c>
      <c r="J2" s="47" t="str">
        <f>'施設情報ウェブ出力'!B5</f>
        <v/>
      </c>
      <c r="K2" s="8"/>
      <c r="L2" s="15"/>
      <c r="M2" s="15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98" t="s">
        <v>51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18</v>
      </c>
      <c r="B4" s="49"/>
      <c r="C4" s="49"/>
      <c r="D4" s="49"/>
      <c r="E4" s="49"/>
      <c r="F4" s="37"/>
      <c r="G4" s="50"/>
      <c r="H4" s="48" t="s">
        <v>19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4" t="s">
        <v>20</v>
      </c>
      <c r="B5" s="4" t="s">
        <v>21</v>
      </c>
      <c r="C5" s="4" t="s">
        <v>22</v>
      </c>
      <c r="D5" s="4" t="s">
        <v>23</v>
      </c>
      <c r="E5" s="52" t="s">
        <v>24</v>
      </c>
      <c r="F5" s="8"/>
      <c r="G5" s="50"/>
      <c r="H5" s="53" t="s">
        <v>20</v>
      </c>
      <c r="I5" s="53" t="s">
        <v>21</v>
      </c>
      <c r="J5" s="53" t="s">
        <v>22</v>
      </c>
      <c r="K5" s="53" t="s">
        <v>23</v>
      </c>
      <c r="L5" s="54" t="s">
        <v>24</v>
      </c>
      <c r="M5" s="8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11" t="s">
        <v>25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30" t="str">
        <f>'副食'!D2</f>
        <v/>
      </c>
      <c r="D6" s="22"/>
      <c r="E6" s="99"/>
      <c r="F6" s="8"/>
      <c r="G6" s="57"/>
      <c r="H6" s="11" t="s">
        <v>25</v>
      </c>
      <c r="I6" s="55" t="str">
        <f>'主食'!C2</f>
        <v/>
      </c>
      <c r="J6" s="30" t="str">
        <f>'主食'!D2</f>
        <v/>
      </c>
      <c r="K6" s="30"/>
      <c r="L6" s="56"/>
      <c r="M6" s="8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11" t="s">
        <v>26</v>
      </c>
      <c r="B7" s="55" t="str">
        <f>'副食'!C3</f>
        <v>均質で、べたつきなどないゼリー・プリン・ムース。</v>
      </c>
      <c r="C7" s="30" t="str">
        <f>'副食'!D3</f>
        <v/>
      </c>
      <c r="D7" s="22"/>
      <c r="E7" s="99" t="s">
        <v>1</v>
      </c>
      <c r="F7" s="8"/>
      <c r="G7" s="57"/>
      <c r="H7" s="11" t="s">
        <v>26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30" t="str">
        <f>'主食'!D3</f>
        <v/>
      </c>
      <c r="K7" s="22" t="s">
        <v>2</v>
      </c>
      <c r="L7" s="99" t="s">
        <v>3</v>
      </c>
      <c r="M7" s="8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31" t="s">
        <v>52</v>
      </c>
      <c r="B8" s="55" t="str">
        <f>'副食'!C4</f>
        <v>ミキサーを使用し、粒が残らずなめらかに均一な状態。
ゲル化剤・とろみ剤でまとめたもの。</v>
      </c>
      <c r="C8" s="30" t="str">
        <f>'副食'!D4</f>
        <v/>
      </c>
      <c r="D8" s="22" t="s">
        <v>4</v>
      </c>
      <c r="E8" s="99" t="s">
        <v>5</v>
      </c>
      <c r="F8" s="8"/>
      <c r="G8" s="57"/>
      <c r="H8" s="31" t="s">
        <v>53</v>
      </c>
      <c r="I8" s="55" t="str">
        <f>'主食'!C4</f>
        <v>ミキサーを使用し、粒が残らずなめらかに均一な状態。ゲル化剤・とろみ剤でまとめたもの。</v>
      </c>
      <c r="J8" s="30" t="str">
        <f>'主食'!D4</f>
        <v/>
      </c>
      <c r="K8" s="22" t="s">
        <v>8</v>
      </c>
      <c r="L8" s="99" t="s">
        <v>9</v>
      </c>
      <c r="M8" s="8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31" t="s">
        <v>54</v>
      </c>
      <c r="B9" s="55" t="str">
        <f>'副食'!C5</f>
        <v>フードプロセッサーやミキサー等を使用したもので、若干の粒が残った状態。
ゲル化剤・とろみ剤でまとめたもの。</v>
      </c>
      <c r="C9" s="30" t="str">
        <f>'副食'!D5</f>
        <v/>
      </c>
      <c r="D9" s="22"/>
      <c r="E9" s="99"/>
      <c r="F9" s="8"/>
      <c r="G9" s="57"/>
      <c r="H9" s="31" t="s">
        <v>55</v>
      </c>
      <c r="I9" s="55" t="str">
        <f>'主食'!C5</f>
        <v>フードプロセッサーやミキサー等を使用したもので、若干の粒が残った状態。離水や粘度、付着性に配慮した粥。</v>
      </c>
      <c r="J9" s="30" t="str">
        <f>'主食'!D5</f>
        <v/>
      </c>
      <c r="K9" s="30"/>
      <c r="L9" s="56"/>
      <c r="M9" s="8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31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30" t="str">
        <f>'副食'!D6</f>
        <v/>
      </c>
      <c r="D10" s="22" t="s">
        <v>6</v>
      </c>
      <c r="E10" s="99" t="s">
        <v>7</v>
      </c>
      <c r="F10" s="8"/>
      <c r="G10" s="57"/>
      <c r="H10" s="58" t="s">
        <v>31</v>
      </c>
      <c r="I10" s="55" t="str">
        <f>'主食'!C6</f>
        <v>全粥に離水防止のとろみ剤やゲル化剤を混ぜたもの。</v>
      </c>
      <c r="J10" s="30" t="str">
        <f>'主食'!D6</f>
        <v/>
      </c>
      <c r="K10" s="22"/>
      <c r="L10" s="99"/>
      <c r="M10" s="8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32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0" t="str">
        <f>'副食'!D7</f>
        <v/>
      </c>
      <c r="D11" s="22" t="s">
        <v>10</v>
      </c>
      <c r="E11" s="99" t="s">
        <v>11</v>
      </c>
      <c r="F11" s="8"/>
      <c r="G11" s="57"/>
      <c r="H11" s="59" t="s">
        <v>32</v>
      </c>
      <c r="I11" s="55" t="str">
        <f>'主食'!C7</f>
        <v>米重量に対し5倍の水分量。または、米飯重量の2倍の水分量で炊いた粥。粒が残っている不均一な状態。</v>
      </c>
      <c r="J11" s="30" t="str">
        <f>'主食'!D7</f>
        <v/>
      </c>
      <c r="K11" s="22" t="s">
        <v>12</v>
      </c>
      <c r="L11" s="99"/>
      <c r="M11" s="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15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0" t="str">
        <f>'副食'!D8</f>
        <v/>
      </c>
      <c r="D12" s="22"/>
      <c r="E12" s="99"/>
      <c r="F12" s="8"/>
      <c r="G12" s="57"/>
      <c r="H12" s="15"/>
      <c r="I12" s="55" t="str">
        <f>'主食'!C8</f>
        <v>水分量をやや多めに、軟らかく炊いたご飯。</v>
      </c>
      <c r="J12" s="30" t="str">
        <f>'主食'!D8</f>
        <v/>
      </c>
      <c r="K12" s="22"/>
      <c r="L12" s="99"/>
      <c r="M12" s="8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33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34</v>
      </c>
      <c r="B15" s="39"/>
      <c r="C15" s="7"/>
      <c r="D15" s="7"/>
      <c r="E15" s="8"/>
      <c r="F15" s="54" t="s">
        <v>24</v>
      </c>
      <c r="G15" s="7"/>
      <c r="H15" s="7"/>
      <c r="I15" s="7"/>
      <c r="J15" s="7"/>
      <c r="K15" s="7"/>
      <c r="L15" s="7"/>
      <c r="M15" s="8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15"/>
      <c r="B16" s="53" t="s">
        <v>35</v>
      </c>
      <c r="C16" s="62"/>
      <c r="D16" s="7"/>
      <c r="E16" s="8"/>
      <c r="F16" s="100"/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36</v>
      </c>
      <c r="B17" s="53" t="s">
        <v>37</v>
      </c>
      <c r="C17" s="53" t="s">
        <v>38</v>
      </c>
      <c r="D17" s="54" t="s">
        <v>39</v>
      </c>
      <c r="E17" s="8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4" t="s">
        <v>40</v>
      </c>
      <c r="B18" s="101"/>
      <c r="C18" s="101"/>
      <c r="D18" s="62"/>
      <c r="E18" s="8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41</v>
      </c>
      <c r="B19" s="102"/>
      <c r="C19" s="102"/>
      <c r="D19" s="103"/>
      <c r="E19" s="8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3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1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20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1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20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0"/>
      <c r="E3" s="22"/>
      <c r="F3" s="24" t="s">
        <v>1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1" t="str">
        <f>IFERROR(__xludf.DUMMYFUNCTION("IMPORTRANGE(""https://docs.google.com/spreadsheets/d/1gkRepGJi8YSf_9GBJuQGTAy9KAk4_wUsZeeKx4jozwg/edit?usp=sharing"",""副食!A4"")"),"2-1")</f>
        <v>2-1</v>
      </c>
      <c r="B4" s="32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20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0"/>
      <c r="E4" s="22" t="s">
        <v>4</v>
      </c>
      <c r="F4" s="24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1" t="str">
        <f>IFERROR(__xludf.DUMMYFUNCTION("IMPORTRANGE(""https://docs.google.com/spreadsheets/d/1gkRepGJi8YSf_9GBJuQGTAy9KAk4_wUsZeeKx4jozwg/edit?usp=sharing"",""副食!A5"")"),"2-2")</f>
        <v>2-2</v>
      </c>
      <c r="B5" s="32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20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0"/>
      <c r="E5" s="22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1" t="str">
        <f>IFERROR(__xludf.DUMMYFUNCTION("IMPORTRANGE(""https://docs.google.com/spreadsheets/d/1gkRepGJi8YSf_9GBJuQGTAy9KAk4_wUsZeeKx4jozwg/edit?usp=sharing"",""副食!A6"")"),"3")</f>
        <v>3</v>
      </c>
      <c r="B6" s="32" t="str">
        <f>IFERROR(__xludf.DUMMYFUNCTION("IMPORTRANGE(""https://docs.google.com/spreadsheets/d/1gkRepGJi8YSf_9GBJuQGTAy9KAk4_wUsZeeKx4jozwg/edit?usp=sharing"",""副食!B6"")"),"舌でつぶせる")</f>
        <v>舌でつぶせる</v>
      </c>
      <c r="C6" s="20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0"/>
      <c r="E6" s="22" t="s">
        <v>6</v>
      </c>
      <c r="F6" s="24" t="s">
        <v>7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20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0"/>
      <c r="E7" s="22" t="s">
        <v>10</v>
      </c>
      <c r="F7" s="24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20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0"/>
      <c r="E8" s="22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3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1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20" t="str">
        <f>IFERROR(__xludf.DUMMYFUNCTION("IMPORTRANGE(""https://docs.google.com/spreadsheets/d/1gkRepGJi8YSf_9GBJuQGTAy9KAk4_wUsZeeKx4jozwg/edit?usp=sharing"",""主食!C2"")"),"")</f>
        <v/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1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20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0"/>
      <c r="E3" s="22" t="s">
        <v>2</v>
      </c>
      <c r="F3" s="24" t="s">
        <v>3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1" t="str">
        <f>IFERROR(__xludf.DUMMYFUNCTION("IMPORTRANGE(""https://docs.google.com/spreadsheets/d/1gkRepGJi8YSf_9GBJuQGTAy9KAk4_wUsZeeKx4jozwg/edit?usp=sharing"",""主食!A4"")"),"2-1")</f>
        <v>2-1</v>
      </c>
      <c r="B4" s="32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20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0"/>
      <c r="E4" s="22" t="s">
        <v>8</v>
      </c>
      <c r="F4" s="24" t="s">
        <v>9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1" t="str">
        <f>IFERROR(__xludf.DUMMYFUNCTION("IMPORTRANGE(""https://docs.google.com/spreadsheets/d/1gkRepGJi8YSf_9GBJuQGTAy9KAk4_wUsZeeKx4jozwg/edit?usp=sharing"",""主食!A5"")"),"2-2")</f>
        <v>2-2</v>
      </c>
      <c r="B5" s="32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20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0"/>
      <c r="E5" s="22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1" t="str">
        <f>IFERROR(__xludf.DUMMYFUNCTION("IMPORTRANGE(""https://docs.google.com/spreadsheets/d/1gkRepGJi8YSf_9GBJuQGTAy9KAk4_wUsZeeKx4jozwg/edit?usp=sharing"",""主食!A6"")"),"3")</f>
        <v>3</v>
      </c>
      <c r="B6" s="32" t="str">
        <f>IFERROR(__xludf.DUMMYFUNCTION("IMPORTRANGE(""https://docs.google.com/spreadsheets/d/1gkRepGJi8YSf_9GBJuQGTAy9KAk4_wUsZeeKx4jozwg/edit?usp=sharing"",""主食!B6"")"),"舌でつぶせる")</f>
        <v>舌でつぶせる</v>
      </c>
      <c r="C6" s="20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0"/>
      <c r="E6" s="22"/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20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0"/>
      <c r="E7" s="22" t="s">
        <v>12</v>
      </c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20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0"/>
      <c r="E8" s="22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2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6"/>
      <c r="C1" s="7"/>
      <c r="D1" s="8"/>
      <c r="E1" s="14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5"/>
      <c r="B2" s="19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23"/>
      <c r="D2" s="8"/>
      <c r="E2" s="26"/>
    </row>
    <row r="3" ht="30.0" customHeight="1">
      <c r="A3" s="14" t="str">
        <f>IFERROR(__xludf.DUMMYFUNCTION("IMPORTRANGE(""https://docs.google.com/spreadsheets/d/1gkRepGJi8YSf_9GBJuQGTAy9KAk4_wUsZeeKx4jozwg/edit?usp=sharing"",""水分とろみ!A3"")"),"学会分類")</f>
        <v>学会分類</v>
      </c>
      <c r="B3" s="14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4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4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7"/>
    </row>
    <row r="4" ht="45.0" customHeight="1">
      <c r="A4" s="19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8"/>
      <c r="C4" s="28"/>
      <c r="D4" s="28"/>
      <c r="E4" s="27"/>
    </row>
    <row r="5" ht="45.0" customHeight="1">
      <c r="A5" s="19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9"/>
      <c r="C5" s="29"/>
      <c r="D5" s="29"/>
      <c r="E5" s="15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13</v>
      </c>
      <c r="B1" s="36" t="str">
        <f>'施設情報'!B2</f>
        <v>特別養護老人ホーム サンクスレルヒの森</v>
      </c>
      <c r="C1" s="37"/>
      <c r="D1" s="38" t="s">
        <v>14</v>
      </c>
      <c r="E1" s="8"/>
      <c r="F1" s="39" t="str">
        <f>'施設情報'!B3</f>
        <v/>
      </c>
      <c r="G1" s="7"/>
      <c r="H1" s="7"/>
      <c r="I1" s="7"/>
      <c r="J1" s="7"/>
      <c r="K1" s="8"/>
      <c r="L1" s="35" t="s">
        <v>15</v>
      </c>
      <c r="M1" s="40">
        <f>'施設情報'!B6</f>
        <v>45523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15"/>
      <c r="B2" s="42"/>
      <c r="C2" s="43"/>
      <c r="D2" s="38" t="s">
        <v>16</v>
      </c>
      <c r="E2" s="8"/>
      <c r="F2" s="44" t="str">
        <f>'施設情報'!B4</f>
        <v/>
      </c>
      <c r="G2" s="45"/>
      <c r="H2" s="43"/>
      <c r="I2" s="46" t="s">
        <v>17</v>
      </c>
      <c r="J2" s="47" t="str">
        <f>'施設情報'!B5</f>
        <v/>
      </c>
      <c r="K2" s="8"/>
      <c r="L2" s="15"/>
      <c r="M2" s="15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18</v>
      </c>
      <c r="B4" s="49"/>
      <c r="C4" s="49"/>
      <c r="D4" s="49"/>
      <c r="E4" s="49"/>
      <c r="F4" s="37"/>
      <c r="G4" s="50"/>
      <c r="H4" s="48" t="s">
        <v>19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4" t="s">
        <v>20</v>
      </c>
      <c r="B5" s="4" t="s">
        <v>21</v>
      </c>
      <c r="C5" s="4" t="s">
        <v>22</v>
      </c>
      <c r="D5" s="4" t="s">
        <v>23</v>
      </c>
      <c r="E5" s="52" t="s">
        <v>24</v>
      </c>
      <c r="F5" s="8"/>
      <c r="G5" s="50"/>
      <c r="H5" s="53" t="s">
        <v>20</v>
      </c>
      <c r="I5" s="53" t="s">
        <v>21</v>
      </c>
      <c r="J5" s="53" t="s">
        <v>22</v>
      </c>
      <c r="K5" s="53" t="s">
        <v>23</v>
      </c>
      <c r="L5" s="54" t="s">
        <v>24</v>
      </c>
      <c r="M5" s="8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11" t="s">
        <v>25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30" t="str">
        <f>'副食'!D2</f>
        <v/>
      </c>
      <c r="D6" s="30" t="str">
        <f>'副食'!E2</f>
        <v/>
      </c>
      <c r="E6" s="56" t="str">
        <f>'副食'!F2</f>
        <v/>
      </c>
      <c r="F6" s="8"/>
      <c r="G6" s="57"/>
      <c r="H6" s="11" t="s">
        <v>25</v>
      </c>
      <c r="I6" s="55" t="str">
        <f>'主食'!C2</f>
        <v/>
      </c>
      <c r="J6" s="30" t="str">
        <f>'主食'!D2</f>
        <v/>
      </c>
      <c r="K6" s="30" t="str">
        <f>'主食'!E2</f>
        <v/>
      </c>
      <c r="L6" s="56" t="str">
        <f>'主食'!F2</f>
        <v/>
      </c>
      <c r="M6" s="8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11" t="s">
        <v>26</v>
      </c>
      <c r="B7" s="55" t="str">
        <f>'副食'!C3</f>
        <v>均質で、べたつきなどないゼリー・プリン・ムース。</v>
      </c>
      <c r="C7" s="30" t="str">
        <f>'副食'!D3</f>
        <v/>
      </c>
      <c r="D7" s="30" t="str">
        <f>'副食'!E3</f>
        <v/>
      </c>
      <c r="E7" s="56" t="str">
        <f>'副食'!F3</f>
        <v>＊対応食種ないが、ブリックゼリー（明治）など
の補助食品にて対応。</v>
      </c>
      <c r="F7" s="8"/>
      <c r="G7" s="57"/>
      <c r="H7" s="11" t="s">
        <v>26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30" t="str">
        <f>'主食'!D3</f>
        <v/>
      </c>
      <c r="K7" s="30" t="str">
        <f>'主食'!E3</f>
        <v>ゼリー粥</v>
      </c>
      <c r="L7" s="56" t="str">
        <f>'主食'!F3</f>
        <v>ソフティアU（ニュートリー）使用。
ミキサーにかけた粥をゼリー状にした粥。</v>
      </c>
      <c r="M7" s="8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31" t="s">
        <v>27</v>
      </c>
      <c r="B8" s="55" t="str">
        <f>'副食'!C4</f>
        <v>ミキサーを使用し、粒が残らずなめらかに均一な状態。
ゲル化剤・とろみ剤でまとめたもの。</v>
      </c>
      <c r="C8" s="30" t="str">
        <f>'副食'!D4</f>
        <v/>
      </c>
      <c r="D8" s="30" t="str">
        <f>'副食'!E4</f>
        <v>ミキサー食</v>
      </c>
      <c r="E8" s="56" t="str">
        <f>'副食'!F4</f>
        <v>ミキサー食スルーキング(2％）使用。</v>
      </c>
      <c r="F8" s="8"/>
      <c r="G8" s="57"/>
      <c r="H8" s="31" t="s">
        <v>28</v>
      </c>
      <c r="I8" s="55" t="str">
        <f>'主食'!C4</f>
        <v>ミキサーを使用し、粒が残らずなめらかに均一な状態。ゲル化剤・とろみ剤でまとめたもの。</v>
      </c>
      <c r="J8" s="30" t="str">
        <f>'主食'!D4</f>
        <v/>
      </c>
      <c r="K8" s="30" t="str">
        <f>'主食'!E4</f>
        <v>ミキサー粥</v>
      </c>
      <c r="L8" s="56" t="str">
        <f>'主食'!F4</f>
        <v>ミキサー粥を使用</v>
      </c>
      <c r="M8" s="8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31" t="s">
        <v>29</v>
      </c>
      <c r="B9" s="55" t="str">
        <f>'副食'!C5</f>
        <v>フードプロセッサーやミキサー等を使用したもので、若干の粒が残った状態。
ゲル化剤・とろみ剤でまとめたもの。</v>
      </c>
      <c r="C9" s="30" t="str">
        <f>'副食'!D5</f>
        <v/>
      </c>
      <c r="D9" s="30" t="str">
        <f>'副食'!E5</f>
        <v/>
      </c>
      <c r="E9" s="56" t="str">
        <f>'副食'!F5</f>
        <v/>
      </c>
      <c r="F9" s="8"/>
      <c r="G9" s="57"/>
      <c r="H9" s="31" t="s">
        <v>30</v>
      </c>
      <c r="I9" s="55" t="str">
        <f>'主食'!C5</f>
        <v>フードプロセッサーやミキサー等を使用したもので、若干の粒が残った状態。離水や粘度、付着性に配慮した粥。</v>
      </c>
      <c r="J9" s="30" t="str">
        <f>'主食'!D5</f>
        <v/>
      </c>
      <c r="K9" s="30" t="str">
        <f>'主食'!E5</f>
        <v/>
      </c>
      <c r="L9" s="56" t="str">
        <f>'主食'!F5</f>
        <v/>
      </c>
      <c r="M9" s="8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31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30" t="str">
        <f>'副食'!D6</f>
        <v/>
      </c>
      <c r="D10" s="30" t="str">
        <f>'副食'!E6</f>
        <v>ソフト食</v>
      </c>
      <c r="E10" s="56" t="str">
        <f>'副食'!F6</f>
        <v>ミキサーにかけたものを、ソフティアG（ニュート
リー）にてムース化。</v>
      </c>
      <c r="F10" s="8"/>
      <c r="G10" s="57"/>
      <c r="H10" s="58" t="s">
        <v>31</v>
      </c>
      <c r="I10" s="55" t="str">
        <f>'主食'!C6</f>
        <v>全粥に離水防止のとろみ剤やゲル化剤を混ぜたもの。</v>
      </c>
      <c r="J10" s="30" t="str">
        <f>'主食'!D6</f>
        <v/>
      </c>
      <c r="K10" s="30" t="str">
        <f>'主食'!E6</f>
        <v/>
      </c>
      <c r="L10" s="56" t="str">
        <f>'主食'!F6</f>
        <v/>
      </c>
      <c r="M10" s="8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32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0" t="str">
        <f>'副食'!D7</f>
        <v/>
      </c>
      <c r="D11" s="30" t="str">
        <f>'副食'!E7</f>
        <v>きざみとろみ食</v>
      </c>
      <c r="E11" s="56" t="str">
        <f>'副食'!F7</f>
        <v>食材を5㎜程度にカット。
カットしたものにあんをかける。</v>
      </c>
      <c r="F11" s="8"/>
      <c r="G11" s="57"/>
      <c r="H11" s="59" t="s">
        <v>32</v>
      </c>
      <c r="I11" s="55" t="str">
        <f>'主食'!C7</f>
        <v>米重量に対し5倍の水分量。または、米飯重量の2倍の水分量で炊いた粥。粒が残っている不均一な状態。</v>
      </c>
      <c r="J11" s="30" t="str">
        <f>'主食'!D7</f>
        <v/>
      </c>
      <c r="K11" s="30" t="str">
        <f>'主食'!E7</f>
        <v>全粥</v>
      </c>
      <c r="L11" s="56" t="str">
        <f>'主食'!F7</f>
        <v/>
      </c>
      <c r="M11" s="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15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0" t="str">
        <f>'副食'!D8</f>
        <v/>
      </c>
      <c r="D12" s="30" t="str">
        <f>'副食'!E8</f>
        <v/>
      </c>
      <c r="E12" s="56" t="str">
        <f>'副食'!F8</f>
        <v/>
      </c>
      <c r="F12" s="8"/>
      <c r="G12" s="57"/>
      <c r="H12" s="15"/>
      <c r="I12" s="55" t="str">
        <f>'主食'!C8</f>
        <v>水分量をやや多めに、軟らかく炊いたご飯。</v>
      </c>
      <c r="J12" s="30" t="str">
        <f>'主食'!D8</f>
        <v/>
      </c>
      <c r="K12" s="30" t="str">
        <f>'主食'!E8</f>
        <v/>
      </c>
      <c r="L12" s="56" t="str">
        <f>'主食'!F8</f>
        <v/>
      </c>
      <c r="M12" s="8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33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34</v>
      </c>
      <c r="B15" s="47" t="str">
        <f>'水分とろみ'!B1</f>
        <v/>
      </c>
      <c r="C15" s="7"/>
      <c r="D15" s="7"/>
      <c r="E15" s="8"/>
      <c r="F15" s="54" t="s">
        <v>24</v>
      </c>
      <c r="G15" s="7"/>
      <c r="H15" s="7"/>
      <c r="I15" s="7"/>
      <c r="J15" s="7"/>
      <c r="K15" s="7"/>
      <c r="L15" s="7"/>
      <c r="M15" s="8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15"/>
      <c r="B16" s="53" t="s">
        <v>35</v>
      </c>
      <c r="C16" s="62" t="str">
        <f>'水分とろみ'!C2</f>
        <v/>
      </c>
      <c r="D16" s="7"/>
      <c r="E16" s="8"/>
      <c r="F16" s="63" t="str">
        <f>'水分とろみ'!E2</f>
        <v/>
      </c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36</v>
      </c>
      <c r="B17" s="53" t="s">
        <v>37</v>
      </c>
      <c r="C17" s="53" t="s">
        <v>38</v>
      </c>
      <c r="D17" s="54" t="s">
        <v>39</v>
      </c>
      <c r="E17" s="8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4" t="s">
        <v>40</v>
      </c>
      <c r="B18" s="66" t="str">
        <f>'水分とろみ'!B4</f>
        <v/>
      </c>
      <c r="C18" s="66" t="str">
        <f>'水分とろみ'!C4</f>
        <v/>
      </c>
      <c r="D18" s="67" t="str">
        <f>'水分とろみ'!D4</f>
        <v/>
      </c>
      <c r="E18" s="8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41</v>
      </c>
      <c r="B19" s="69" t="str">
        <f>'水分とろみ'!B5</f>
        <v/>
      </c>
      <c r="C19" s="69" t="str">
        <f>'水分とろみ'!C5</f>
        <v/>
      </c>
      <c r="D19" s="70" t="str">
        <f>'水分とろみ'!D5</f>
        <v/>
      </c>
      <c r="E19" s="8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1" t="s">
        <v>42</v>
      </c>
      <c r="B1" s="71"/>
      <c r="C1" s="71"/>
      <c r="D1" s="71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>
      <c r="A2" s="73" t="s">
        <v>43</v>
      </c>
      <c r="B2" s="74"/>
      <c r="C2" s="75" t="s">
        <v>44</v>
      </c>
      <c r="D2" s="75" t="s">
        <v>45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>
      <c r="A3" s="76" t="s">
        <v>46</v>
      </c>
      <c r="B3" s="77"/>
      <c r="C3" s="78" t="b">
        <v>0</v>
      </c>
      <c r="D3" s="79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>
      <c r="A5" s="80" t="s">
        <v>47</v>
      </c>
      <c r="B5" s="80" t="s">
        <v>48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>
      <c r="A6" s="81"/>
      <c r="B6" s="8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>
      <c r="A7" s="81"/>
      <c r="B7" s="8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>
      <c r="A8" s="81"/>
      <c r="B8" s="8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>
      <c r="A9" s="81"/>
      <c r="B9" s="8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>
      <c r="A10" s="81"/>
      <c r="B10" s="8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>
      <c r="A11" s="81"/>
      <c r="B11" s="8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>
      <c r="A12" s="81"/>
      <c r="B12" s="8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>
      <c r="A13" s="81"/>
      <c r="B13" s="8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>
      <c r="A14" s="81"/>
      <c r="B14" s="8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83" t="s">
        <v>49</v>
      </c>
    </row>
    <row r="2">
      <c r="A2" s="83" t="s">
        <v>47</v>
      </c>
      <c r="B2" s="83" t="s">
        <v>50</v>
      </c>
    </row>
    <row r="3">
      <c r="A3" s="84"/>
    </row>
    <row r="4">
      <c r="A4" s="84"/>
    </row>
    <row r="5">
      <c r="A5" s="8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1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30.0" customHeight="1">
      <c r="A2" s="12" t="str">
        <f>IFERROR(__xludf.DUMMYFUNCTION("IMPORTRANGE(""https://docs.google.com/spreadsheets/d/1gkRepGJi8YSf_9GBJuQGTAy9KAk4_wUsZeeKx4jozwg/edit?usp=sharing"",""施設情報!A2"")"),"施設名")</f>
        <v>施設名</v>
      </c>
      <c r="B2" s="13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0.0" customHeight="1">
      <c r="A3" s="12" t="str">
        <f>IFERROR(__xludf.DUMMYFUNCTION("IMPORTRANGE(""https://docs.google.com/spreadsheets/d/1gkRepGJi8YSf_9GBJuQGTAy9KAk4_wUsZeeKx4jozwg/edit?usp=sharing"",""施設情報!A3"")"),"住所")</f>
        <v>住所</v>
      </c>
      <c r="B3" s="13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30.0" customHeight="1">
      <c r="A4" s="12" t="str">
        <f>IFERROR(__xludf.DUMMYFUNCTION("IMPORTRANGE(""https://docs.google.com/spreadsheets/d/1gkRepGJi8YSf_9GBJuQGTAy9KAk4_wUsZeeKx4jozwg/edit?usp=sharing"",""施設情報!A4"")"),"連絡先")</f>
        <v>連絡先</v>
      </c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30.0" customHeight="1">
      <c r="A5" s="12" t="str">
        <f>IFERROR(__xludf.DUMMYFUNCTION("IMPORTRANGE(""https://docs.google.com/spreadsheets/d/1gkRepGJi8YSf_9GBJuQGTAy9KAk4_wUsZeeKx4jozwg/edit?usp=sharing"",""施設情報!A5"")"),"電話番号")</f>
        <v>電話番号</v>
      </c>
      <c r="B5" s="1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30.0" customHeight="1">
      <c r="A6" s="12" t="str">
        <f>IFERROR(__xludf.DUMMYFUNCTION("IMPORTRANGE(""https://docs.google.com/spreadsheets/d/1gkRepGJi8YSf_9GBJuQGTAy9KAk4_wUsZeeKx4jozwg/edit?usp=sharing"",""施設情報!A6"")"),"更新日")</f>
        <v>更新日</v>
      </c>
      <c r="B6" s="85">
        <v>45523.0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8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8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8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8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8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8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8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8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8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8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8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8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8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8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8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8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8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8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8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8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8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8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8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8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8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8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8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8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8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8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8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8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8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8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8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8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8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8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8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8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8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8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8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8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8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8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8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8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8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8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8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8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8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8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8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8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8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8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8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8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8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8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8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8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8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8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8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8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8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8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8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8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8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8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8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8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8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8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8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8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8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8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8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8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8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8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8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8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8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8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8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8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8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8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8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8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8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8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8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8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8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8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8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8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8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8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8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8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8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8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8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8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8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8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8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8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8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8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8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8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8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8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8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8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8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8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8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8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8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8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8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8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8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8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8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8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8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8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8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8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8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8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8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8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8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8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8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8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8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8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8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8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8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8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8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8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8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8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8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8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8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8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8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8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8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8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8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8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8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8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8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8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8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8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8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8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8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8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8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8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8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8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8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8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8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8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8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8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8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8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8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8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8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8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8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8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8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8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8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8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8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8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8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8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8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8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8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8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8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8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8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8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8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8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8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8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8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8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8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8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8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8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8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8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8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8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8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8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8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8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8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8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8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8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8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8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8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8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8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8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8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8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8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8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8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8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8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8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8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8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8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8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8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8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8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8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8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8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8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8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8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8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8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8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8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8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8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8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8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8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8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8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8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8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8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8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8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8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8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8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8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8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8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8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8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8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8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8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8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8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8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8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8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8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8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8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8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8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8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8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8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8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8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8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8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8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8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8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8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8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8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8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8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8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8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8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8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8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8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8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8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8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8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8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8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8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8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8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8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8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8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8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8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8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8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8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8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8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8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8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8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8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8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8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8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8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8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8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8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8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8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8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8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8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8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8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8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8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8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8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8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8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8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8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8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8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8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8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8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8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8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8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8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8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8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8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8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8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8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8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8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8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8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8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8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8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8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8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8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8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8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8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8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8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8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8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8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8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8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8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8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8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8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8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8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8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8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8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8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8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8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8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8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8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8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8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8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8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8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8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8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8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8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8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8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8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8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8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8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8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8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8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8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8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8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8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8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8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8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8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8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8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8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8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8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8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8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8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8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8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8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8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8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8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8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8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8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8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8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8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8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8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8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8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8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8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8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8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8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8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8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8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8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8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8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8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8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8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8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8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8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8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8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8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8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8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8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8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8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8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8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8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8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8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8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8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8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8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8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8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8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8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8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8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8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8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8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8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8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8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8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8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8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8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8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8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8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8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8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8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8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8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8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8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8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8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8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8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8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8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8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8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8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8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8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8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8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8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8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8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8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8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8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8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8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8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8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8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8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8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8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8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8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8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8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8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8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8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8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8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8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8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8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8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8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8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8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8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8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8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8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8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8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8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8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8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8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8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8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8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8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8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8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8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8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8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8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8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8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8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8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8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8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8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8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8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8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8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8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8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8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8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8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8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8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8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8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8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8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8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8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8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8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8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8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8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8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8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8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8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8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8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8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8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8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8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8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8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8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8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8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8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8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8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8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8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8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8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8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8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8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8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8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8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8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8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8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8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8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8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8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8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8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8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8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8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8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8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8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8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8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8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8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8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8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8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8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8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8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8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8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8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8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8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8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8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8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8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8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8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8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8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8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8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8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8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8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8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8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8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8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8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8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8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8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8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8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8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8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8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8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8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8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8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8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8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8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8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8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8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8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8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8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8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8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8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8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8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8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8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8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8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8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8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8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8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8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8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8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8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8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8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8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8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8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8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8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8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8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8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8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8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8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8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8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8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8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8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8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8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8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8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8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8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8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8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8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8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8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8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8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8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8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8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8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8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8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8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8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8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8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8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8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8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8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8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8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8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8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8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8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8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8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8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8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8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8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8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8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8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8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8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8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8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8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8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8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8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8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8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8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8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8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8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8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8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8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8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8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8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8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8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8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8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8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8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8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8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8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8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8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8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8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8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8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8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8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8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8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8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8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8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8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8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8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8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8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8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8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8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8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8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8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8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8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8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8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8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8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8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8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8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8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8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8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8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8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8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8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8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8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8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8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8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8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8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8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8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8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8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8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8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8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8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8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8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8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8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8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8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8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8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8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8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8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8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8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8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8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8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8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8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8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8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8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8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8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8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8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8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8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8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8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8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8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8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8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8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8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8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8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8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8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8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8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8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8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8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8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8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8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8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8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8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8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8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8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8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8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8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8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8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8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8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8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8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8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8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8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8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8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8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8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8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8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8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8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8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8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8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8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8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8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8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8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8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8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8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8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8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8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8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8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8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8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8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8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8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8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8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8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>
      <c r="A998" s="18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>
      <c r="A999" s="18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>
      <c r="A1000" s="18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>
      <c r="A1001" s="18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3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1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1"/>
      <c r="E2" s="22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75.0" customHeight="1">
      <c r="A3" s="11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0"/>
      <c r="E3" s="22"/>
      <c r="F3" s="24" t="s">
        <v>1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75.0" customHeight="1">
      <c r="A4" s="31" t="str">
        <f>IFERROR(__xludf.DUMMYFUNCTION("IMPORTRANGE(""https://docs.google.com/spreadsheets/d/1gkRepGJi8YSf_9GBJuQGTAy9KAk4_wUsZeeKx4jozwg/edit?usp=sharing"",""副食!A4"")"),"2-1")</f>
        <v>2-1</v>
      </c>
      <c r="B4" s="32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0"/>
      <c r="E4" s="22" t="s">
        <v>4</v>
      </c>
      <c r="F4" s="24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75.0" customHeight="1">
      <c r="A5" s="31" t="str">
        <f>IFERROR(__xludf.DUMMYFUNCTION("IMPORTRANGE(""https://docs.google.com/spreadsheets/d/1gkRepGJi8YSf_9GBJuQGTAy9KAk4_wUsZeeKx4jozwg/edit?usp=sharing"",""副食!A5"")"),"2-2")</f>
        <v>2-2</v>
      </c>
      <c r="B5" s="32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0"/>
      <c r="E5" s="22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75.0" customHeight="1">
      <c r="A6" s="31" t="str">
        <f>IFERROR(__xludf.DUMMYFUNCTION("IMPORTRANGE(""https://docs.google.com/spreadsheets/d/1gkRepGJi8YSf_9GBJuQGTAy9KAk4_wUsZeeKx4jozwg/edit?usp=sharing"",""副食!A6"")"),"3")</f>
        <v>3</v>
      </c>
      <c r="B6" s="32" t="str">
        <f>IFERROR(__xludf.DUMMYFUNCTION("IMPORTRANGE(""https://docs.google.com/spreadsheets/d/1gkRepGJi8YSf_9GBJuQGTAy9KAk4_wUsZeeKx4jozwg/edit?usp=sharing"",""副食!B6"")"),"舌でつぶせる")</f>
        <v>舌でつぶせる</v>
      </c>
      <c r="C6" s="8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0"/>
      <c r="E6" s="22" t="s">
        <v>6</v>
      </c>
      <c r="F6" s="24" t="s">
        <v>7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0"/>
      <c r="E7" s="22" t="s">
        <v>10</v>
      </c>
      <c r="F7" s="24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0"/>
      <c r="E8" s="22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</sheetData>
  <drawing r:id="rId1"/>
</worksheet>
</file>