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E:\งานวัดผล\ประเมินสมรรถนะผู้เรียน\ปีการศึกษา 2566\ม.5\"/>
    </mc:Choice>
  </mc:AlternateContent>
  <bookViews>
    <workbookView xWindow="0" yWindow="0" windowWidth="28800" windowHeight="12480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</definedNames>
  <calcPr calcId="152511"/>
</workbook>
</file>

<file path=xl/calcChain.xml><?xml version="1.0" encoding="utf-8"?>
<calcChain xmlns="http://schemas.openxmlformats.org/spreadsheetml/2006/main">
  <c r="E40" i="9" l="1"/>
  <c r="J40" i="9" s="1"/>
  <c r="K40" i="9" s="1"/>
  <c r="F40" i="9"/>
  <c r="G40" i="9"/>
  <c r="H40" i="9"/>
  <c r="I40" i="9"/>
  <c r="E41" i="9"/>
  <c r="J41" i="9" s="1"/>
  <c r="K41" i="9" s="1"/>
  <c r="F41" i="9"/>
  <c r="G41" i="9"/>
  <c r="H41" i="9"/>
  <c r="I41" i="9"/>
  <c r="B44" i="3"/>
  <c r="C44" i="3"/>
  <c r="M44" i="3"/>
  <c r="T44" i="3" s="1"/>
  <c r="AM44" i="3"/>
  <c r="BB44" i="3"/>
  <c r="BN44" i="3"/>
  <c r="B45" i="3"/>
  <c r="C45" i="3"/>
  <c r="M45" i="3"/>
  <c r="T45" i="3" s="1"/>
  <c r="BO45" i="3" s="1"/>
  <c r="BP45" i="3" s="1"/>
  <c r="AM45" i="3"/>
  <c r="BB45" i="3"/>
  <c r="BN45" i="3"/>
  <c r="E28" i="9"/>
  <c r="F28" i="9"/>
  <c r="G28" i="9"/>
  <c r="H28" i="9"/>
  <c r="I28" i="9"/>
  <c r="J28" i="9"/>
  <c r="K28" i="9"/>
  <c r="E29" i="9"/>
  <c r="J29" i="9" s="1"/>
  <c r="K29" i="9" s="1"/>
  <c r="F29" i="9"/>
  <c r="G29" i="9"/>
  <c r="H29" i="9"/>
  <c r="I29" i="9"/>
  <c r="E30" i="9"/>
  <c r="J30" i="9" s="1"/>
  <c r="K30" i="9" s="1"/>
  <c r="F30" i="9"/>
  <c r="G30" i="9"/>
  <c r="H30" i="9"/>
  <c r="I30" i="9"/>
  <c r="E31" i="9"/>
  <c r="J31" i="9" s="1"/>
  <c r="K31" i="9" s="1"/>
  <c r="F31" i="9"/>
  <c r="G31" i="9"/>
  <c r="H31" i="9"/>
  <c r="I31" i="9"/>
  <c r="E32" i="9"/>
  <c r="J32" i="9" s="1"/>
  <c r="K32" i="9" s="1"/>
  <c r="F32" i="9"/>
  <c r="G32" i="9"/>
  <c r="H32" i="9"/>
  <c r="I32" i="9"/>
  <c r="E33" i="9"/>
  <c r="J33" i="9" s="1"/>
  <c r="K33" i="9" s="1"/>
  <c r="F33" i="9"/>
  <c r="G33" i="9"/>
  <c r="H33" i="9"/>
  <c r="I33" i="9"/>
  <c r="E34" i="9"/>
  <c r="F34" i="9"/>
  <c r="G34" i="9"/>
  <c r="H34" i="9"/>
  <c r="I34" i="9"/>
  <c r="J34" i="9"/>
  <c r="K34" i="9" s="1"/>
  <c r="E35" i="9"/>
  <c r="F35" i="9"/>
  <c r="G35" i="9"/>
  <c r="H35" i="9"/>
  <c r="I35" i="9"/>
  <c r="J35" i="9"/>
  <c r="K35" i="9"/>
  <c r="E36" i="9"/>
  <c r="F36" i="9"/>
  <c r="G36" i="9"/>
  <c r="H36" i="9"/>
  <c r="I36" i="9"/>
  <c r="J36" i="9"/>
  <c r="K36" i="9"/>
  <c r="E37" i="9"/>
  <c r="J37" i="9" s="1"/>
  <c r="K37" i="9" s="1"/>
  <c r="F37" i="9"/>
  <c r="G37" i="9"/>
  <c r="H37" i="9"/>
  <c r="I37" i="9"/>
  <c r="E38" i="9"/>
  <c r="J38" i="9" s="1"/>
  <c r="K38" i="9" s="1"/>
  <c r="F38" i="9"/>
  <c r="G38" i="9"/>
  <c r="H38" i="9"/>
  <c r="I38" i="9"/>
  <c r="E39" i="9"/>
  <c r="J39" i="9" s="1"/>
  <c r="K39" i="9" s="1"/>
  <c r="F39" i="9"/>
  <c r="G39" i="9"/>
  <c r="H39" i="9"/>
  <c r="I39" i="9"/>
  <c r="B32" i="3"/>
  <c r="C32" i="3"/>
  <c r="M32" i="3"/>
  <c r="T32" i="3" s="1"/>
  <c r="AM32" i="3"/>
  <c r="BB32" i="3"/>
  <c r="BN32" i="3"/>
  <c r="B33" i="3"/>
  <c r="C33" i="3"/>
  <c r="M33" i="3"/>
  <c r="T33" i="3"/>
  <c r="AM33" i="3"/>
  <c r="BB33" i="3"/>
  <c r="BN33" i="3"/>
  <c r="BO33" i="3" s="1"/>
  <c r="BP33" i="3" s="1"/>
  <c r="B34" i="3"/>
  <c r="C34" i="3"/>
  <c r="M34" i="3"/>
  <c r="T34" i="3" s="1"/>
  <c r="BO34" i="3" s="1"/>
  <c r="BP34" i="3" s="1"/>
  <c r="AM34" i="3"/>
  <c r="BB34" i="3"/>
  <c r="BN34" i="3"/>
  <c r="B35" i="3"/>
  <c r="C35" i="3"/>
  <c r="M35" i="3"/>
  <c r="T35" i="3"/>
  <c r="AM35" i="3"/>
  <c r="BB35" i="3"/>
  <c r="BN35" i="3"/>
  <c r="BO35" i="3" s="1"/>
  <c r="BP35" i="3" s="1"/>
  <c r="B36" i="3"/>
  <c r="C36" i="3"/>
  <c r="M36" i="3"/>
  <c r="T36" i="3"/>
  <c r="BO36" i="3" s="1"/>
  <c r="BP36" i="3" s="1"/>
  <c r="AM36" i="3"/>
  <c r="BB36" i="3"/>
  <c r="BN36" i="3"/>
  <c r="B37" i="3"/>
  <c r="C37" i="3"/>
  <c r="M37" i="3"/>
  <c r="BO37" i="3" s="1"/>
  <c r="BP37" i="3" s="1"/>
  <c r="T37" i="3"/>
  <c r="AM37" i="3"/>
  <c r="BB37" i="3"/>
  <c r="BN37" i="3"/>
  <c r="B38" i="3"/>
  <c r="C38" i="3"/>
  <c r="M38" i="3"/>
  <c r="BO38" i="3" s="1"/>
  <c r="BP38" i="3" s="1"/>
  <c r="T38" i="3"/>
  <c r="AM38" i="3"/>
  <c r="BB38" i="3"/>
  <c r="BN38" i="3"/>
  <c r="B39" i="3"/>
  <c r="C39" i="3"/>
  <c r="M39" i="3"/>
  <c r="BO39" i="3" s="1"/>
  <c r="BP39" i="3" s="1"/>
  <c r="T39" i="3"/>
  <c r="AM39" i="3"/>
  <c r="BB39" i="3"/>
  <c r="BN39" i="3"/>
  <c r="B40" i="3"/>
  <c r="C40" i="3"/>
  <c r="M40" i="3"/>
  <c r="T40" i="3" s="1"/>
  <c r="AM40" i="3"/>
  <c r="BB40" i="3"/>
  <c r="BN40" i="3"/>
  <c r="B41" i="3"/>
  <c r="C41" i="3"/>
  <c r="M41" i="3"/>
  <c r="T41" i="3"/>
  <c r="AM41" i="3"/>
  <c r="BB41" i="3"/>
  <c r="BN41" i="3"/>
  <c r="BO41" i="3"/>
  <c r="BP41" i="3"/>
  <c r="B42" i="3"/>
  <c r="C42" i="3"/>
  <c r="M42" i="3"/>
  <c r="T42" i="3" s="1"/>
  <c r="BO42" i="3" s="1"/>
  <c r="BP42" i="3" s="1"/>
  <c r="AM42" i="3"/>
  <c r="BB42" i="3"/>
  <c r="BN42" i="3"/>
  <c r="B43" i="3"/>
  <c r="C43" i="3"/>
  <c r="M43" i="3"/>
  <c r="T43" i="3" s="1"/>
  <c r="BO43" i="3" s="1"/>
  <c r="BP43" i="3" s="1"/>
  <c r="AM43" i="3"/>
  <c r="BB43" i="3"/>
  <c r="BN43" i="3"/>
  <c r="BO44" i="3" l="1"/>
  <c r="BP44" i="3" s="1"/>
  <c r="BO32" i="3"/>
  <c r="BP32" i="3" s="1"/>
  <c r="BO40" i="3"/>
  <c r="BP40" i="3" s="1"/>
  <c r="E16" i="1"/>
  <c r="E17" i="1"/>
  <c r="E18" i="1"/>
  <c r="E19" i="1"/>
  <c r="E15" i="1"/>
  <c r="F52" i="9"/>
  <c r="BP11" i="3" l="1"/>
  <c r="BP12" i="3"/>
  <c r="BP13" i="3"/>
  <c r="BP14" i="3"/>
  <c r="BP15" i="3"/>
  <c r="BP16" i="3"/>
  <c r="BP17" i="3"/>
  <c r="BP18" i="3"/>
  <c r="BP19" i="3"/>
  <c r="BP20" i="3"/>
  <c r="BP21" i="3"/>
  <c r="BP22" i="3"/>
  <c r="BP23" i="3"/>
  <c r="BP24" i="3"/>
  <c r="BP25" i="3"/>
  <c r="BP26" i="3"/>
  <c r="BP27" i="3"/>
  <c r="BP28" i="3"/>
  <c r="BP29" i="3"/>
  <c r="BP30" i="3"/>
  <c r="BP31" i="3"/>
  <c r="BO11" i="3"/>
  <c r="BO12" i="3"/>
  <c r="BO13" i="3"/>
  <c r="BO14" i="3"/>
  <c r="BO15" i="3"/>
  <c r="BO16" i="3"/>
  <c r="BO17" i="3"/>
  <c r="BO18" i="3"/>
  <c r="BO19" i="3"/>
  <c r="BO20" i="3"/>
  <c r="BO21" i="3"/>
  <c r="BO22" i="3"/>
  <c r="BO23" i="3"/>
  <c r="BO24" i="3"/>
  <c r="BO25" i="3"/>
  <c r="BO26" i="3"/>
  <c r="BO27" i="3"/>
  <c r="BO28" i="3"/>
  <c r="BO29" i="3"/>
  <c r="BO30" i="3"/>
  <c r="BO31" i="3"/>
  <c r="BN11" i="3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B28" i="3"/>
  <c r="BB29" i="3"/>
  <c r="BB30" i="3"/>
  <c r="BB31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M28" i="3"/>
  <c r="M29" i="3"/>
  <c r="M30" i="3"/>
  <c r="M31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M10" i="3" l="1"/>
  <c r="T10" i="3" s="1"/>
  <c r="F6" i="9" s="1"/>
  <c r="I24" i="9"/>
  <c r="I25" i="9"/>
  <c r="I26" i="9"/>
  <c r="I27" i="9"/>
  <c r="H24" i="9"/>
  <c r="H25" i="9"/>
  <c r="H26" i="9"/>
  <c r="H27" i="9"/>
  <c r="G24" i="9"/>
  <c r="J24" i="9" s="1"/>
  <c r="K24" i="9" s="1"/>
  <c r="G25" i="9"/>
  <c r="G26" i="9"/>
  <c r="G27" i="9"/>
  <c r="F24" i="9"/>
  <c r="F25" i="9"/>
  <c r="F26" i="9"/>
  <c r="F27" i="9"/>
  <c r="E24" i="9"/>
  <c r="E25" i="9"/>
  <c r="E26" i="9"/>
  <c r="E27" i="9"/>
  <c r="I9" i="9"/>
  <c r="I10" i="9"/>
  <c r="I14" i="9"/>
  <c r="I15" i="9"/>
  <c r="I18" i="9"/>
  <c r="I22" i="9"/>
  <c r="BN10" i="3"/>
  <c r="BB10" i="3"/>
  <c r="H6" i="9" s="1"/>
  <c r="BB11" i="3"/>
  <c r="BB12" i="3"/>
  <c r="BB13" i="3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BB25" i="3"/>
  <c r="BB26" i="3"/>
  <c r="BB27" i="3"/>
  <c r="G10" i="9"/>
  <c r="AM10" i="3"/>
  <c r="F12" i="9"/>
  <c r="M11" i="3"/>
  <c r="M12" i="3"/>
  <c r="M13" i="3"/>
  <c r="E9" i="9" s="1"/>
  <c r="M14" i="3"/>
  <c r="M15" i="3"/>
  <c r="M16" i="3"/>
  <c r="M17" i="3"/>
  <c r="F13" i="9" s="1"/>
  <c r="M18" i="3"/>
  <c r="M19" i="3"/>
  <c r="E15" i="9" s="1"/>
  <c r="J15" i="9" s="1"/>
  <c r="K15" i="9" s="1"/>
  <c r="M20" i="3"/>
  <c r="M21" i="3"/>
  <c r="E17" i="9"/>
  <c r="M22" i="3"/>
  <c r="E18" i="9"/>
  <c r="M23" i="3"/>
  <c r="F19" i="9" s="1"/>
  <c r="M24" i="3"/>
  <c r="M25" i="3"/>
  <c r="F21" i="9" s="1"/>
  <c r="M26" i="3"/>
  <c r="M27" i="3"/>
  <c r="H22" i="9"/>
  <c r="G9" i="9"/>
  <c r="G17" i="9"/>
  <c r="G18" i="9"/>
  <c r="E14" i="9"/>
  <c r="E22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BB52" i="11"/>
  <c r="BC52" i="11" s="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D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G6" i="9"/>
  <c r="I6" i="9"/>
  <c r="E7" i="9"/>
  <c r="G7" i="9"/>
  <c r="H7" i="9"/>
  <c r="I7" i="9"/>
  <c r="E8" i="9"/>
  <c r="G8" i="9"/>
  <c r="H8" i="9"/>
  <c r="I8" i="9"/>
  <c r="H9" i="9"/>
  <c r="E11" i="9"/>
  <c r="G11" i="9"/>
  <c r="H11" i="9"/>
  <c r="I11" i="9"/>
  <c r="E12" i="9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E20" i="9"/>
  <c r="J20" i="9" s="1"/>
  <c r="K20" i="9" s="1"/>
  <c r="G20" i="9"/>
  <c r="H20" i="9"/>
  <c r="I20" i="9"/>
  <c r="G21" i="9"/>
  <c r="H21" i="9"/>
  <c r="I21" i="9"/>
  <c r="G22" i="9"/>
  <c r="E23" i="9"/>
  <c r="J23" i="9" s="1"/>
  <c r="K23" i="9" s="1"/>
  <c r="G23" i="9"/>
  <c r="H23" i="9"/>
  <c r="I23" i="9"/>
  <c r="C47" i="9"/>
  <c r="D47" i="9"/>
  <c r="C48" i="9"/>
  <c r="D48" i="9"/>
  <c r="C49" i="9"/>
  <c r="D49" i="9"/>
  <c r="C50" i="9"/>
  <c r="D50" i="9"/>
  <c r="I51" i="9"/>
  <c r="E26" i="1"/>
  <c r="G53" i="9"/>
  <c r="B4" i="3"/>
  <c r="B10" i="3"/>
  <c r="C6" i="9" s="1"/>
  <c r="C10" i="3"/>
  <c r="D6" i="9" s="1"/>
  <c r="C11" i="3"/>
  <c r="D7" i="9" s="1"/>
  <c r="C46" i="9"/>
  <c r="D46" i="9"/>
  <c r="B51" i="3"/>
  <c r="C51" i="3"/>
  <c r="B52" i="3"/>
  <c r="C52" i="3"/>
  <c r="B53" i="3"/>
  <c r="C53" i="3"/>
  <c r="B54" i="3"/>
  <c r="C54" i="3"/>
  <c r="B1" i="2"/>
  <c r="B5" i="2"/>
  <c r="D5" i="1"/>
  <c r="B8" i="1"/>
  <c r="B9" i="1"/>
  <c r="F27" i="1"/>
  <c r="J7" i="9"/>
  <c r="K7" i="9" s="1"/>
  <c r="E10" i="9"/>
  <c r="F20" i="9"/>
  <c r="F18" i="9"/>
  <c r="J17" i="9"/>
  <c r="K17" i="9" s="1"/>
  <c r="J12" i="9"/>
  <c r="K12" i="9" s="1"/>
  <c r="E6" i="9" l="1"/>
  <c r="BC53" i="11"/>
  <c r="J25" i="9"/>
  <c r="K25" i="9" s="1"/>
  <c r="J22" i="9"/>
  <c r="K22" i="9" s="1"/>
  <c r="BA50" i="11"/>
  <c r="BB50" i="11" s="1"/>
  <c r="BC50" i="11" s="1"/>
  <c r="F17" i="1"/>
  <c r="G17" i="1" s="1"/>
  <c r="L17" i="1"/>
  <c r="M17" i="1" s="1"/>
  <c r="BD2" i="3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F19" i="1"/>
  <c r="G19" i="1" s="1"/>
  <c r="J17" i="1"/>
  <c r="K17" i="1" s="1"/>
  <c r="BD52" i="11"/>
  <c r="BA37" i="11"/>
  <c r="F10" i="9"/>
  <c r="BA46" i="11"/>
  <c r="BB46" i="11" s="1"/>
  <c r="BC46" i="11" s="1"/>
  <c r="J27" i="9"/>
  <c r="K27" i="9" s="1"/>
  <c r="J26" i="9"/>
  <c r="K26" i="9" s="1"/>
  <c r="F11" i="9"/>
  <c r="F23" i="9"/>
  <c r="F17" i="9"/>
  <c r="J9" i="9"/>
  <c r="K9" i="9" s="1"/>
  <c r="F22" i="9"/>
  <c r="F16" i="9"/>
  <c r="F8" i="9"/>
  <c r="F7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F9" i="9"/>
  <c r="BA45" i="11"/>
  <c r="BB45" i="11" s="1"/>
  <c r="BD45" i="11" s="1"/>
  <c r="J8" i="9"/>
  <c r="K8" i="9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F15" i="1" s="1"/>
  <c r="G15" i="1" s="1"/>
  <c r="F15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J6" i="9"/>
  <c r="K6" i="9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E35" i="1"/>
  <c r="H15" i="1" l="1"/>
  <c r="I15" i="1" s="1"/>
  <c r="L15" i="1"/>
  <c r="M15" i="1" s="1"/>
  <c r="BD50" i="1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L16" i="1"/>
  <c r="M16" i="1" s="1"/>
  <c r="H16" i="1"/>
  <c r="I16" i="1" s="1"/>
  <c r="BB36" i="11"/>
  <c r="BD14" i="11"/>
  <c r="BB25" i="11"/>
  <c r="BB30" i="11"/>
  <c r="BD30" i="11" s="1"/>
  <c r="J15" i="1"/>
  <c r="K15" i="1" s="1"/>
  <c r="F16" i="1"/>
  <c r="G16" i="1" s="1"/>
  <c r="BD26" i="11"/>
  <c r="BC42" i="11"/>
  <c r="BD41" i="11"/>
  <c r="BB10" i="11"/>
  <c r="BB16" i="11"/>
  <c r="BB35" i="11"/>
  <c r="BB28" i="11"/>
  <c r="M7" i="9"/>
  <c r="BC15" i="11"/>
  <c r="J16" i="1"/>
  <c r="K16" i="1" s="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BD12" i="11" l="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J20" i="1"/>
  <c r="K20" i="1" s="1"/>
  <c r="M18" i="1"/>
  <c r="L20" i="1"/>
  <c r="M20" i="1" s="1"/>
  <c r="H20" i="1"/>
  <c r="I20" i="1" s="1"/>
  <c r="G18" i="1"/>
  <c r="F20" i="1"/>
  <c r="G20" i="1" s="1"/>
  <c r="F21" i="1" l="1"/>
</calcChain>
</file>

<file path=xl/sharedStrings.xml><?xml version="1.0" encoding="utf-8"?>
<sst xmlns="http://schemas.openxmlformats.org/spreadsheetml/2006/main" count="563" uniqueCount="392">
  <si>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</si>
  <si>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</si>
  <si>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</si>
  <si>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</si>
  <si>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</si>
  <si>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</si>
  <si>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</si>
  <si>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</si>
  <si>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</si>
  <si>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</si>
  <si>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</si>
  <si>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</si>
  <si>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</si>
  <si>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</si>
  <si>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</si>
  <si>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</si>
  <si>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</si>
  <si>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</si>
  <si>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</si>
  <si>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</si>
  <si>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</si>
  <si>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</si>
  <si>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</si>
  <si>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</si>
  <si>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</si>
  <si>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</si>
  <si>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</si>
  <si>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</si>
  <si>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</si>
  <si>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</si>
  <si>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</si>
  <si>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</si>
  <si>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</si>
  <si>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</si>
  <si>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</si>
  <si>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</si>
  <si>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</si>
  <si>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</si>
  <si>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</si>
  <si>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</si>
  <si>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</si>
  <si>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</si>
  <si>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</si>
  <si>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</si>
  <si>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</si>
  <si>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</si>
  <si>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</si>
  <si>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</si>
  <si>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</si>
  <si>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</si>
  <si>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</si>
  <si>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</si>
  <si>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</si>
  <si>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</si>
  <si>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</si>
  <si>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</si>
  <si>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</si>
  <si>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</si>
  <si>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</si>
  <si>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</si>
  <si>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</si>
  <si>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</si>
  <si>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</si>
  <si>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</si>
  <si>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</si>
  <si>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</si>
  <si>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</si>
  <si>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</si>
  <si>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</si>
  <si>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</si>
  <si>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</si>
  <si>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</si>
  <si>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</si>
  <si>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</si>
  <si>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</si>
  <si>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</si>
  <si>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</si>
  <si>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</si>
  <si>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</si>
  <si>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</si>
  <si>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</si>
  <si>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</si>
  <si>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</si>
  <si>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</si>
  <si>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</si>
  <si>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</si>
  <si>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</si>
  <si>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</si>
  <si>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</si>
  <si>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</si>
  <si>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</si>
  <si>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</si>
  <si>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</si>
  <si>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</si>
  <si>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</si>
  <si>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</si>
  <si>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</si>
  <si>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</si>
  <si>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</si>
  <si>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</si>
  <si>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</si>
  <si>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</si>
  <si>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</si>
  <si>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</si>
  <si>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</si>
  <si>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</si>
  <si>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</si>
  <si>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</si>
  <si>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</si>
  <si>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</si>
  <si>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</si>
  <si>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</si>
  <si>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</si>
  <si>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</si>
  <si>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</si>
  <si>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</si>
  <si>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</si>
  <si>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</si>
  <si>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</si>
  <si>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</si>
  <si>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</si>
  <si>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</si>
  <si>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</si>
  <si>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</si>
  <si>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</si>
  <si>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</si>
  <si>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</si>
  <si>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</si>
  <si>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</si>
  <si>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</si>
  <si>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</si>
  <si>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</si>
  <si>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</si>
  <si>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</si>
  <si>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</si>
  <si>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</si>
  <si>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</si>
  <si>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</si>
  <si>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</si>
  <si>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</si>
  <si>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</si>
  <si>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</si>
  <si>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</si>
  <si>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</si>
  <si>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</si>
  <si>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</si>
  <si>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</si>
  <si>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</si>
  <si>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</si>
  <si>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</si>
  <si>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</si>
  <si>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</si>
  <si>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</si>
  <si>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</si>
  <si>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</si>
  <si>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</si>
  <si>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</si>
  <si>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</si>
  <si>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</si>
  <si>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</si>
  <si>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</si>
  <si>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</si>
  <si>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</si>
  <si>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</si>
  <si>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</si>
  <si>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</si>
  <si>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</si>
  <si>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</si>
  <si>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</si>
  <si>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</si>
  <si>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</si>
  <si>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</si>
  <si>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</si>
  <si>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</si>
  <si>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</si>
  <si>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</si>
  <si>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</si>
  <si>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</si>
  <si>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</si>
  <si>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</si>
  <si>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</si>
  <si>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</si>
  <si>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</si>
  <si>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</si>
  <si>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</si>
  <si>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</si>
  <si>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</si>
  <si>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</si>
  <si>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</si>
  <si>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</si>
  <si>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</si>
  <si>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</si>
  <si>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</si>
  <si>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</si>
  <si>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</si>
  <si>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</si>
  <si>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</si>
  <si>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</si>
  <si>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</si>
  <si>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</si>
  <si>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</si>
  <si>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</si>
  <si>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</si>
  <si>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</si>
  <si>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</si>
  <si>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</si>
  <si>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</si>
  <si>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</si>
  <si>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</si>
  <si>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</si>
  <si>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</si>
  <si>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</si>
  <si>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</si>
  <si>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</si>
  <si>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</si>
  <si>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</si>
  <si>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</si>
  <si>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</si>
  <si>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</si>
  <si>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</si>
  <si>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</si>
  <si>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</si>
  <si>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</si>
  <si>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</si>
  <si>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</si>
  <si>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</si>
  <si>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</si>
  <si>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</si>
  <si>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</si>
  <si>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</si>
  <si>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</si>
  <si>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</si>
  <si>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</si>
  <si>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</si>
  <si>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</si>
  <si>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</si>
  <si>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</si>
  <si>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t>2565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</si>
  <si>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</si>
  <si>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</si>
  <si>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</si>
  <si>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</si>
  <si>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</si>
  <si>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</si>
  <si>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</si>
  <si>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</si>
  <si>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</si>
  <si>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</si>
  <si>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</si>
  <si>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</si>
  <si>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</si>
  <si>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</si>
  <si>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</si>
  <si>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</si>
  <si>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</si>
  <si>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</si>
  <si>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</si>
  <si>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</si>
  <si>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</si>
  <si>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</si>
  <si>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</si>
  <si>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</si>
  <si>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</si>
  <si>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</si>
  <si>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</si>
  <si>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</si>
  <si>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</si>
  <si>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</si>
  <si>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</si>
  <si>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</si>
  <si>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</si>
  <si>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</si>
  <si>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</si>
  <si>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</si>
  <si>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</si>
  <si>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</si>
  <si>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</si>
  <si>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</si>
  <si>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</si>
  <si>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</si>
  <si>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</si>
  <si>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</si>
  <si>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</si>
  <si>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</si>
  <si>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</si>
  <si>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</si>
  <si>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</si>
  <si>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</si>
  <si>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</si>
  <si>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</si>
  <si>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</si>
  <si>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</si>
  <si>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</si>
  <si>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</si>
  <si>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</si>
  <si>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</si>
  <si>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</si>
  <si>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</si>
  <si>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</si>
  <si>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</si>
  <si>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</si>
  <si>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</si>
  <si>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</si>
  <si>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</si>
  <si>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</si>
  <si>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</si>
  <si>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</si>
  <si>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</si>
  <si>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</si>
  <si>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</si>
  <si>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</si>
  <si>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</si>
  <si>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</si>
  <si>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</si>
  <si>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</si>
  <si>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</si>
  <si>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</si>
  <si>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31 มีนาคม 2567</t>
  </si>
  <si>
    <t>ชั้นมัธยมศึกษาปีที่ 5/4</t>
  </si>
  <si>
    <t>นางนุชนภา  ชาแสน</t>
  </si>
  <si>
    <t>17795</t>
  </si>
  <si>
    <t>นายพลพิพัฒน์  ต่วนชะเอม</t>
  </si>
  <si>
    <t>17797</t>
  </si>
  <si>
    <t>นายภัทรพล  ภูผันผิน</t>
  </si>
  <si>
    <t>17798</t>
  </si>
  <si>
    <t>นายภูชิศะ  ภูบินบก</t>
  </si>
  <si>
    <t>17840</t>
  </si>
  <si>
    <t>นายเอกลักษณ์  ภูผาวง</t>
  </si>
  <si>
    <t>17850</t>
  </si>
  <si>
    <t>นางสาวภัทรวดี  ภูบุญเอิบ</t>
  </si>
  <si>
    <t>17860</t>
  </si>
  <si>
    <t>นางสาวสุชาดา  ปลดปลิด</t>
  </si>
  <si>
    <t>17884</t>
  </si>
  <si>
    <t>นางสาวชนินทร์ดา  อันทะชัย</t>
  </si>
  <si>
    <t>17924</t>
  </si>
  <si>
    <t>นายสถาพร  อินทร์พวง</t>
  </si>
  <si>
    <t>17928</t>
  </si>
  <si>
    <t>นางสาวกชกร  ภูกิ่งเงิน</t>
  </si>
  <si>
    <t>17981</t>
  </si>
  <si>
    <t>นางสาววิภาวรรณ  ชูจอหอ</t>
  </si>
  <si>
    <t>18009</t>
  </si>
  <si>
    <t>นางสาวกชกร  ภูวิจิตร</t>
  </si>
  <si>
    <t>18039</t>
  </si>
  <si>
    <t>นายราชพฤกษ์  อรมาศ</t>
  </si>
  <si>
    <t>18061</t>
  </si>
  <si>
    <t>นางสาวอัญชิสา  พรมมงคล</t>
  </si>
  <si>
    <t>18088</t>
  </si>
  <si>
    <t>นางสาวรุจิรา  ภูสายเสมา</t>
  </si>
  <si>
    <t>18114</t>
  </si>
  <si>
    <t>นายยุทธสาน  การวิชัย</t>
  </si>
  <si>
    <t>18127</t>
  </si>
  <si>
    <t>นางสาวทิพย์สุดา  พรมจะลี</t>
  </si>
  <si>
    <t>18129</t>
  </si>
  <si>
    <t>นางสาวปภาวรินทร์  เนมินทร์</t>
  </si>
  <si>
    <t>18133</t>
  </si>
  <si>
    <t>นางสาววนิดา  จงประเสริฐ</t>
  </si>
  <si>
    <t>18194</t>
  </si>
  <si>
    <t>นางสาวประภาพร  อินทร์พวง</t>
  </si>
  <si>
    <t>18196</t>
  </si>
  <si>
    <t>นางสาววณิชชา  ไชยศาสตร์</t>
  </si>
  <si>
    <t>18197</t>
  </si>
  <si>
    <t>นายอวิรุทธิ์  สุกะลา</t>
  </si>
  <si>
    <t>18516</t>
  </si>
  <si>
    <t>นายธนพล  จุลทะกอง</t>
  </si>
  <si>
    <t>19045</t>
  </si>
  <si>
    <t>นายณัฐกิตติ์  โพธิ์ขาว</t>
  </si>
  <si>
    <t>19046</t>
  </si>
  <si>
    <t>นายปราโมทย์  บุญมาก</t>
  </si>
  <si>
    <t>19047</t>
  </si>
  <si>
    <t>นายภาคิน  กิจธิมน</t>
  </si>
  <si>
    <t>19048</t>
  </si>
  <si>
    <t>นายภามินร์  กิจธิมน</t>
  </si>
  <si>
    <t>19049</t>
  </si>
  <si>
    <t>นายรัฐรวี  ใจซื่อ</t>
  </si>
  <si>
    <t>19052</t>
  </si>
  <si>
    <t>นางสาวจิรัญญา  จันทะดวง</t>
  </si>
  <si>
    <t>19053</t>
  </si>
  <si>
    <t>นางสาวธัญชนก  ภูจำเนียร</t>
  </si>
  <si>
    <t>19054</t>
  </si>
  <si>
    <t>นางสาวธันยารัตน์  บุญรอด</t>
  </si>
  <si>
    <t>19055</t>
  </si>
  <si>
    <t>นางสาวนัทธิชา  อิ่มพูล</t>
  </si>
  <si>
    <t>19058</t>
  </si>
  <si>
    <t>นางสาวปภาวิน  สายคำวงษ์</t>
  </si>
  <si>
    <t>19060</t>
  </si>
  <si>
    <t>นางสาวลดา  มาลัยทอง</t>
  </si>
  <si>
    <t>19061</t>
  </si>
  <si>
    <t>นางสาววรรณษา  ไชยสุข</t>
  </si>
  <si>
    <t>19064</t>
  </si>
  <si>
    <t>นางสาวอุมากร  หงษ์สุวรรณ</t>
  </si>
  <si>
    <t>19490</t>
  </si>
  <si>
    <t>นางสาวเสาวภา  จำปาอ่อน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</si>
</sst>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  <font>
      <sz val="14"/>
      <color indexed="8"/>
      <name val="TH SarabunPSK"/>
      <family val="2"/>
      <charset val="222"/>
    </font>
    <font>
      <sz val="14"/>
      <name val="TH SarabunPSK"/>
      <family val="2"/>
      <charset val="222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52">
    <xf numFmtId="0" fontId="0" fillId="0" borderId="0" xfId="0" applyFont="1" applyAlignment="1"/>
    <xf numFmtId="0" fontId="19" fillId="2" borderId="0" xfId="0" applyFont="1" applyFill="1" applyBorder="1"/>
    <xf numFmtId="0" fontId="20" fillId="3" borderId="0" xfId="0" applyFont="1" applyFill="1" applyBorder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Border="1" applyAlignment="1">
      <alignment vertical="center" shrinkToFit="1"/>
    </xf>
    <xf numFmtId="0" fontId="21" fillId="8" borderId="0" xfId="0" applyFont="1" applyFill="1" applyBorder="1"/>
    <xf numFmtId="0" fontId="20" fillId="9" borderId="0" xfId="0" applyFont="1" applyFill="1" applyBorder="1"/>
    <xf numFmtId="0" fontId="21" fillId="9" borderId="0" xfId="0" applyFont="1" applyFill="1" applyBorder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Border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Border="1" applyAlignment="1">
      <alignment horizontal="center" vertical="center" shrinkToFit="1"/>
    </xf>
    <xf numFmtId="0" fontId="21" fillId="9" borderId="0" xfId="0" applyFont="1" applyFill="1" applyBorder="1" applyAlignment="1">
      <alignment vertical="center" shrinkToFit="1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 applyBorder="1"/>
    <xf numFmtId="0" fontId="24" fillId="12" borderId="0" xfId="0" applyFont="1" applyFill="1" applyBorder="1"/>
    <xf numFmtId="0" fontId="23" fillId="3" borderId="0" xfId="0" applyFont="1" applyFill="1" applyBorder="1"/>
    <xf numFmtId="0" fontId="24" fillId="3" borderId="0" xfId="0" applyFont="1" applyFill="1" applyBorder="1"/>
    <xf numFmtId="0" fontId="25" fillId="3" borderId="0" xfId="0" applyFont="1" applyFill="1" applyBorder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 applyBorder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 applyBorder="1"/>
    <xf numFmtId="0" fontId="23" fillId="3" borderId="25" xfId="0" applyFont="1" applyFill="1" applyBorder="1"/>
    <xf numFmtId="0" fontId="26" fillId="3" borderId="0" xfId="0" applyFont="1" applyFill="1" applyBorder="1"/>
    <xf numFmtId="0" fontId="27" fillId="3" borderId="0" xfId="0" applyFont="1" applyFill="1" applyBorder="1"/>
    <xf numFmtId="0" fontId="27" fillId="3" borderId="0" xfId="0" applyFont="1" applyFill="1" applyBorder="1" applyAlignment="1">
      <alignment horizontal="center"/>
    </xf>
    <xf numFmtId="0" fontId="23" fillId="13" borderId="0" xfId="0" applyFont="1" applyFill="1" applyBorder="1"/>
    <xf numFmtId="0" fontId="31" fillId="3" borderId="0" xfId="0" applyFont="1" applyFill="1" applyBorder="1"/>
    <xf numFmtId="0" fontId="32" fillId="3" borderId="0" xfId="0" applyFont="1" applyFill="1" applyBorder="1"/>
    <xf numFmtId="0" fontId="32" fillId="0" borderId="0" xfId="0" applyFont="1"/>
    <xf numFmtId="0" fontId="33" fillId="3" borderId="0" xfId="0" applyFont="1" applyFill="1" applyBorder="1"/>
    <xf numFmtId="0" fontId="33" fillId="0" borderId="0" xfId="0" applyFont="1" applyAlignment="1"/>
    <xf numFmtId="0" fontId="33" fillId="0" borderId="0" xfId="0" applyFont="1"/>
    <xf numFmtId="0" fontId="32" fillId="12" borderId="0" xfId="0" applyFont="1" applyFill="1" applyBorder="1"/>
    <xf numFmtId="0" fontId="32" fillId="0" borderId="0" xfId="0" applyFont="1" applyAlignment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 applyBorder="1"/>
    <xf numFmtId="0" fontId="34" fillId="14" borderId="0" xfId="0" applyFont="1" applyFill="1" applyBorder="1"/>
    <xf numFmtId="0" fontId="33" fillId="15" borderId="0" xfId="0" applyFont="1" applyFill="1" applyBorder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 applyBorder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Border="1" applyAlignment="1">
      <alignment vertical="center" shrinkToFit="1"/>
    </xf>
    <xf numFmtId="0" fontId="33" fillId="18" borderId="0" xfId="0" applyFont="1" applyFill="1" applyBorder="1" applyAlignment="1">
      <alignment vertical="center" shrinkToFit="1"/>
    </xf>
    <xf numFmtId="0" fontId="33" fillId="8" borderId="0" xfId="0" applyFont="1" applyFill="1" applyBorder="1"/>
    <xf numFmtId="0" fontId="33" fillId="18" borderId="0" xfId="0" applyFont="1" applyFill="1" applyBorder="1"/>
    <xf numFmtId="0" fontId="33" fillId="19" borderId="0" xfId="0" applyFont="1" applyFill="1"/>
    <xf numFmtId="0" fontId="33" fillId="19" borderId="0" xfId="0" applyFont="1" applyFill="1" applyAlignment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 applyBorder="1"/>
    <xf numFmtId="0" fontId="33" fillId="20" borderId="0" xfId="0" applyFont="1" applyFill="1" applyBorder="1"/>
    <xf numFmtId="0" fontId="33" fillId="21" borderId="0" xfId="0" applyFont="1" applyFill="1" applyBorder="1" applyAlignment="1">
      <alignment vertical="center" shrinkToFit="1"/>
    </xf>
    <xf numFmtId="0" fontId="33" fillId="21" borderId="0" xfId="0" applyFont="1" applyFill="1" applyBorder="1"/>
    <xf numFmtId="0" fontId="33" fillId="22" borderId="0" xfId="0" applyFont="1" applyFill="1"/>
    <xf numFmtId="0" fontId="33" fillId="22" borderId="0" xfId="0" applyFont="1" applyFill="1" applyAlignment="1"/>
    <xf numFmtId="0" fontId="33" fillId="23" borderId="0" xfId="0" applyFont="1" applyFill="1" applyBorder="1"/>
    <xf numFmtId="0" fontId="33" fillId="25" borderId="0" xfId="0" applyFont="1" applyFill="1" applyBorder="1" applyAlignment="1">
      <alignment vertical="center" shrinkToFit="1"/>
    </xf>
    <xf numFmtId="0" fontId="33" fillId="25" borderId="0" xfId="0" applyFont="1" applyFill="1" applyBorder="1"/>
    <xf numFmtId="0" fontId="33" fillId="26" borderId="0" xfId="0" applyFont="1" applyFill="1"/>
    <xf numFmtId="0" fontId="33" fillId="26" borderId="0" xfId="0" applyFont="1" applyFill="1" applyAlignment="1"/>
    <xf numFmtId="0" fontId="34" fillId="27" borderId="0" xfId="0" applyFont="1" applyFill="1" applyBorder="1"/>
    <xf numFmtId="0" fontId="15" fillId="28" borderId="0" xfId="0" applyFont="1" applyFill="1" applyBorder="1"/>
    <xf numFmtId="0" fontId="36" fillId="28" borderId="0" xfId="0" applyFont="1" applyFill="1" applyBorder="1"/>
    <xf numFmtId="0" fontId="15" fillId="12" borderId="0" xfId="0" applyFont="1" applyFill="1" applyBorder="1"/>
    <xf numFmtId="0" fontId="37" fillId="28" borderId="0" xfId="0" applyFont="1" applyFill="1" applyBorder="1"/>
    <xf numFmtId="0" fontId="15" fillId="8" borderId="35" xfId="0" applyFont="1" applyFill="1" applyBorder="1"/>
    <xf numFmtId="0" fontId="15" fillId="28" borderId="0" xfId="0" applyFont="1" applyFill="1" applyBorder="1" applyAlignment="1">
      <alignment horizontal="left"/>
    </xf>
    <xf numFmtId="0" fontId="32" fillId="28" borderId="0" xfId="0" applyFont="1" applyFill="1" applyBorder="1"/>
    <xf numFmtId="0" fontId="15" fillId="0" borderId="0" xfId="0" applyFont="1" applyFill="1" applyBorder="1"/>
    <xf numFmtId="0" fontId="17" fillId="0" borderId="0" xfId="0" applyFont="1" applyFill="1" applyBorder="1"/>
    <xf numFmtId="0" fontId="32" fillId="0" borderId="0" xfId="0" applyFont="1" applyFill="1" applyBorder="1"/>
    <xf numFmtId="0" fontId="15" fillId="0" borderId="0" xfId="0" applyFont="1" applyFill="1" applyBorder="1" applyAlignment="1">
      <alignment horizontal="right"/>
    </xf>
    <xf numFmtId="49" fontId="15" fillId="0" borderId="0" xfId="0" applyNumberFormat="1" applyFont="1" applyFill="1" applyBorder="1" applyAlignment="1">
      <alignment horizontal="left"/>
    </xf>
    <xf numFmtId="0" fontId="31" fillId="8" borderId="0" xfId="0" applyFont="1" applyFill="1" applyBorder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Border="1" applyAlignment="1">
      <alignment horizontal="left"/>
    </xf>
    <xf numFmtId="0" fontId="32" fillId="8" borderId="36" xfId="0" applyFont="1" applyFill="1" applyBorder="1"/>
    <xf numFmtId="0" fontId="38" fillId="0" borderId="0" xfId="0" applyFont="1" applyAlignment="1"/>
    <xf numFmtId="0" fontId="33" fillId="2" borderId="0" xfId="0" applyFont="1" applyFill="1" applyBorder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Border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Fill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Border="1" applyProtection="1">
      <protection locked="0"/>
    </xf>
    <xf numFmtId="0" fontId="33" fillId="15" borderId="0" xfId="0" applyFont="1" applyFill="1" applyBorder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Border="1" applyAlignment="1" applyProtection="1">
      <alignment vertical="center" shrinkToFit="1"/>
      <protection locked="0"/>
    </xf>
    <xf numFmtId="0" fontId="33" fillId="18" borderId="0" xfId="0" applyFont="1" applyFill="1" applyBorder="1" applyProtection="1">
      <protection locked="0"/>
    </xf>
    <xf numFmtId="0" fontId="33" fillId="19" borderId="0" xfId="0" applyFont="1" applyFill="1" applyProtection="1">
      <protection locked="0"/>
    </xf>
    <xf numFmtId="0" fontId="33" fillId="19" borderId="0" xfId="0" applyFont="1" applyFill="1" applyAlignment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</xf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33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center"/>
    </xf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41" fillId="28" borderId="0" xfId="0" applyFont="1" applyFill="1" applyBorder="1" applyAlignment="1">
      <alignment horizontal="left" vertical="top" wrapText="1"/>
    </xf>
    <xf numFmtId="0" fontId="15" fillId="0" borderId="0" xfId="0" applyFont="1" applyBorder="1"/>
    <xf numFmtId="49" fontId="32" fillId="0" borderId="0" xfId="0" applyNumberFormat="1" applyFont="1" applyFill="1" applyBorder="1" applyAlignment="1">
      <alignment horizontal="left"/>
    </xf>
    <xf numFmtId="0" fontId="15" fillId="0" borderId="0" xfId="0" applyFont="1" applyFill="1" applyBorder="1"/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Fill="1" applyBorder="1" applyAlignment="1">
      <alignment horizontal="center"/>
    </xf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34" fillId="2" borderId="0" xfId="0" applyFont="1" applyFill="1" applyBorder="1" applyAlignment="1">
      <alignment horizontal="center"/>
    </xf>
    <xf numFmtId="0" fontId="18" fillId="0" borderId="0" xfId="0" applyFont="1" applyBorder="1"/>
    <xf numFmtId="0" fontId="34" fillId="7" borderId="0" xfId="0" applyFont="1" applyFill="1" applyBorder="1" applyAlignment="1">
      <alignment horizontal="center"/>
    </xf>
    <xf numFmtId="0" fontId="33" fillId="6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3" fillId="5" borderId="13" xfId="0" applyFont="1" applyFill="1" applyBorder="1" applyAlignment="1">
      <alignment horizontal="center" vertical="center" wrapText="1"/>
    </xf>
    <xf numFmtId="0" fontId="33" fillId="9" borderId="11" xfId="0" applyFont="1" applyFill="1" applyBorder="1" applyAlignment="1">
      <alignment horizontal="center" vertical="center"/>
    </xf>
    <xf numFmtId="0" fontId="14" fillId="0" borderId="30" xfId="0" applyFont="1" applyBorder="1"/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3" fillId="6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33" fillId="9" borderId="13" xfId="0" applyFont="1" applyFill="1" applyBorder="1" applyAlignment="1">
      <alignment horizontal="center" vertical="center" textRotation="90" wrapText="1"/>
    </xf>
    <xf numFmtId="0" fontId="34" fillId="5" borderId="30" xfId="0" applyFont="1" applyFill="1" applyBorder="1" applyAlignment="1">
      <alignment horizontal="center" vertical="center" wrapText="1"/>
    </xf>
    <xf numFmtId="0" fontId="14" fillId="0" borderId="39" xfId="0" applyFont="1" applyBorder="1"/>
    <xf numFmtId="0" fontId="34" fillId="6" borderId="11" xfId="0" applyFont="1" applyFill="1" applyBorder="1" applyAlignment="1">
      <alignment horizontal="center" shrinkToFit="1"/>
    </xf>
    <xf numFmtId="0" fontId="14" fillId="0" borderId="48" xfId="0" applyFont="1" applyBorder="1"/>
    <xf numFmtId="0" fontId="33" fillId="6" borderId="11" xfId="0" applyFont="1" applyFill="1" applyBorder="1" applyAlignment="1">
      <alignment horizontal="center" vertical="center" shrinkToFi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4" borderId="13" xfId="0" applyFont="1" applyFill="1" applyBorder="1" applyAlignment="1">
      <alignment horizontal="center" vertical="center" textRotation="90" wrapText="1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0" xfId="0" applyFont="1" applyBorder="1"/>
    <xf numFmtId="0" fontId="14" fillId="32" borderId="0" xfId="0" applyFont="1" applyFill="1" applyBorder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34" fillId="9" borderId="45" xfId="0" applyFont="1" applyFill="1" applyBorder="1" applyAlignment="1">
      <alignment horizontal="center"/>
    </xf>
    <xf numFmtId="0" fontId="34" fillId="9" borderId="47" xfId="0" applyFont="1" applyFill="1" applyBorder="1" applyAlignment="1">
      <alignment horizontal="center"/>
    </xf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2" fillId="36" borderId="0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Border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22" fillId="4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35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35" borderId="13" xfId="0" applyFont="1" applyFill="1" applyBorder="1" applyAlignment="1">
      <alignment horizontal="center" vertical="center" textRotation="90" wrapText="1"/>
    </xf>
    <xf numFmtId="0" fontId="1" fillId="0" borderId="15" xfId="0" applyFont="1" applyBorder="1"/>
    <xf numFmtId="0" fontId="1" fillId="0" borderId="19" xfId="0" applyFont="1" applyBorder="1"/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1" fillId="0" borderId="30" xfId="0" applyFont="1" applyBorder="1"/>
    <xf numFmtId="0" fontId="1" fillId="0" borderId="39" xfId="0" applyFont="1" applyBorder="1"/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3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2" borderId="13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1" fillId="0" borderId="48" xfId="0" applyFont="1" applyBorder="1"/>
    <xf numFmtId="0" fontId="22" fillId="6" borderId="42" xfId="0" applyFont="1" applyFill="1" applyBorder="1" applyAlignment="1">
      <alignment horizontal="center" vertical="center" textRotation="90" wrapText="1"/>
    </xf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1" fillId="0" borderId="29" xfId="0" applyFont="1" applyBorder="1"/>
    <xf numFmtId="0" fontId="1" fillId="0" borderId="41" xfId="0" applyFont="1" applyBorder="1"/>
    <xf numFmtId="0" fontId="19" fillId="2" borderId="0" xfId="0" applyFont="1" applyFill="1" applyBorder="1" applyAlignment="1">
      <alignment horizontal="center"/>
    </xf>
    <xf numFmtId="0" fontId="1" fillId="0" borderId="0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13" xfId="0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22" fillId="4" borderId="42" xfId="0" applyFont="1" applyFill="1" applyBorder="1" applyAlignment="1">
      <alignment horizontal="center" vertical="center" textRotation="90" wrapText="1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/>
    </xf>
    <xf numFmtId="0" fontId="19" fillId="6" borderId="11" xfId="0" applyFont="1" applyFill="1" applyBorder="1" applyAlignment="1">
      <alignment horizontal="center" shrinkToFit="1"/>
    </xf>
    <xf numFmtId="0" fontId="19" fillId="9" borderId="47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  <xf numFmtId="0" fontId="44" fillId="0" borderId="7" xfId="0" applyFont="1" applyBorder="1" applyAlignment="1">
      <alignment horizontal="center" wrapText="1" readingOrder="1"/>
    </xf>
    <xf numFmtId="0" fontId="44" fillId="0" borderId="7" xfId="0" applyFont="1" applyBorder="1" applyAlignment="1">
      <alignment horizontal="left" wrapText="1" readingOrder="1"/>
    </xf>
    <xf numFmtId="0" fontId="45" fillId="0" borderId="7" xfId="0" applyFont="1" applyBorder="1" applyAlignment="1">
      <alignment horizontal="center" vertical="center"/>
    </xf>
    <xf numFmtId="0" fontId="45" fillId="0" borderId="7" xfId="0" applyFont="1" applyBorder="1" applyAlignment="1"/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/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/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/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/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/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/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/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/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/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/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/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998"/>
  <sheetViews>
    <sheetView showGridLines="0" tabSelected="1" workbookViewId="0">
      <selection activeCell="Q11" sqref="Q11:T11"/>
    </sheetView>
  </sheetViews>
  <sheetFormatPr defaultColWidth="12.625" defaultRowHeight="15" customHeight="1"/>
  <cols>
    <col min="1" max="1" width="2.625" style="84" customWidth="1"/>
    <col min="2" max="2" width="4.375" style="84" customWidth="1"/>
    <col min="3" max="3" width="4.875" style="84" customWidth="1"/>
    <col min="4" max="4" width="16" style="84" customWidth="1"/>
    <col min="5" max="5" width="7.875" style="84" customWidth="1"/>
    <col min="6" max="6" width="5.375" style="84" customWidth="1"/>
    <col min="7" max="7" width="5.5" style="84" customWidth="1"/>
    <col min="8" max="8" width="5.375" style="84" customWidth="1"/>
    <col min="9" max="9" width="5.875" style="84" customWidth="1"/>
    <col min="10" max="10" width="5.375" style="84" customWidth="1"/>
    <col min="11" max="11" width="5.5" style="84" customWidth="1"/>
    <col min="12" max="12" width="6" style="84" customWidth="1"/>
    <col min="13" max="13" width="6.125" style="84" customWidth="1"/>
    <col min="14" max="14" width="4" style="84" customWidth="1"/>
    <col min="15" max="15" width="2.375" style="84" customWidth="1"/>
    <col min="16" max="16" width="13.25" style="84" customWidth="1"/>
    <col min="17" max="26" width="7.875" style="84" customWidth="1"/>
    <col min="27" max="16384" width="12.625" style="84"/>
  </cols>
  <sheetData>
    <row r="1" spans="1:26" ht="51.75" customHeight="1">
      <c r="A1" s="180"/>
      <c r="B1" s="180"/>
      <c r="C1" s="180" t="s">
        <v>313</v>
      </c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</row>
    <row r="2" spans="1:26" ht="33.75" customHeight="1">
      <c r="A2" s="180"/>
      <c r="B2" s="180"/>
      <c r="C2" s="181" t="s">
        <v>236</v>
      </c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74"/>
      <c r="Q2" s="173"/>
      <c r="R2" s="173"/>
      <c r="S2" s="173"/>
      <c r="T2" s="173"/>
      <c r="U2" s="173"/>
      <c r="V2" s="173"/>
      <c r="W2" s="173"/>
      <c r="X2" s="173"/>
      <c r="Y2" s="173"/>
      <c r="Z2" s="173"/>
    </row>
    <row r="3" spans="1:26" ht="10.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ht="45.75" customHeight="1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261"/>
      <c r="Q4" s="262"/>
      <c r="R4" s="262"/>
      <c r="S4" s="262"/>
      <c r="T4" s="262"/>
      <c r="U4" s="262"/>
      <c r="V4" s="262"/>
      <c r="W4" s="173"/>
      <c r="X4" s="173"/>
      <c r="Y4" s="173"/>
      <c r="Z4" s="173"/>
    </row>
    <row r="5" spans="1:26" ht="24.95" customHeight="1">
      <c r="A5" s="180"/>
      <c r="B5" s="181" t="s">
        <v>0</v>
      </c>
      <c r="C5" s="180"/>
      <c r="D5" s="182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75" t="s">
        <v>1</v>
      </c>
      <c r="Q5" s="175"/>
      <c r="R5" s="175"/>
      <c r="S5" s="176"/>
      <c r="T5" s="173"/>
      <c r="U5" s="173"/>
      <c r="V5" s="173"/>
      <c r="W5" s="173"/>
      <c r="X5" s="173"/>
      <c r="Y5" s="173"/>
      <c r="Z5" s="173"/>
    </row>
    <row r="6" spans="1:26" ht="24.95" customHeight="1">
      <c r="A6" s="180"/>
      <c r="B6" s="181" t="s">
        <v>2</v>
      </c>
      <c r="C6" s="183" t="s">
        <v>3</v>
      </c>
      <c r="D6" s="184" t="s">
        <v>237</v>
      </c>
      <c r="E6" s="181" t="s">
        <v>4</v>
      </c>
      <c r="F6" s="263" t="s">
        <v>317</v>
      </c>
      <c r="G6" s="264"/>
      <c r="H6" s="264"/>
      <c r="I6" s="264"/>
      <c r="J6" s="180"/>
      <c r="K6" s="180"/>
      <c r="L6" s="180"/>
      <c r="M6" s="180"/>
      <c r="N6" s="180"/>
      <c r="O6" s="180"/>
      <c r="P6" s="177" t="s">
        <v>5</v>
      </c>
      <c r="Q6" s="248" t="s">
        <v>315</v>
      </c>
      <c r="R6" s="249"/>
      <c r="S6" s="249"/>
      <c r="T6" s="249"/>
      <c r="U6" s="249"/>
      <c r="V6" s="249"/>
      <c r="W6" s="173"/>
      <c r="X6" s="173"/>
      <c r="Y6" s="173"/>
      <c r="Z6" s="173"/>
    </row>
    <row r="7" spans="1:26" ht="24.95" customHeight="1">
      <c r="A7" s="180"/>
      <c r="B7" s="181" t="s">
        <v>6</v>
      </c>
      <c r="C7" s="182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5/4 ปีการศึกษา 2566    </v>
      </c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77" t="s">
        <v>7</v>
      </c>
      <c r="Q7" s="248" t="s">
        <v>316</v>
      </c>
      <c r="R7" s="249"/>
      <c r="S7" s="249"/>
      <c r="T7" s="249"/>
      <c r="U7" s="249"/>
      <c r="V7" s="249"/>
      <c r="W7" s="173"/>
      <c r="X7" s="173"/>
      <c r="Y7" s="173"/>
      <c r="Z7" s="173"/>
    </row>
    <row r="8" spans="1:26" ht="24.95" customHeight="1">
      <c r="A8" s="180"/>
      <c r="B8" s="182" t="str">
        <f>"เรียน  ผู้อำนวยการ"&amp;Q6</f>
        <v>เรียน  ผู้อำนวยการโรงเรียนเมืองกาฬสินธุ์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</row>
    <row r="9" spans="1:26" ht="24.95" customHeight="1">
      <c r="A9" s="180"/>
      <c r="B9" s="182" t="str">
        <f>"       ด้วย ข้าพเจ้า "&amp;Q11&amp;"    ตำแหน่ง " &amp;Q12&amp;" "&amp;Q6</f>
        <v xml:space="preserve">       ด้วย ข้าพเจ้า นางนุชนภา  ชาแสน    ตำแหน่ง ครู โรงเรียนเมืองกาฬสินธุ์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77" t="s">
        <v>8</v>
      </c>
      <c r="Q9" s="248" t="s">
        <v>318</v>
      </c>
      <c r="R9" s="249"/>
      <c r="S9" s="173"/>
      <c r="T9" s="173"/>
      <c r="U9" s="173"/>
      <c r="V9" s="173"/>
      <c r="W9" s="173"/>
      <c r="X9" s="173"/>
      <c r="Y9" s="173"/>
      <c r="Z9" s="173"/>
    </row>
    <row r="10" spans="1:26" ht="24.95" customHeight="1">
      <c r="A10" s="180"/>
      <c r="B10" s="182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5/4 ปีการศึกษา 2566   เสร็จสิ้นแล้ว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77" t="s">
        <v>10</v>
      </c>
      <c r="Q10" s="248">
        <v>2566</v>
      </c>
      <c r="R10" s="249"/>
      <c r="S10" s="178"/>
      <c r="T10" s="178"/>
      <c r="U10" s="173"/>
      <c r="V10" s="173"/>
      <c r="W10" s="173"/>
      <c r="X10" s="173"/>
      <c r="Y10" s="173"/>
      <c r="Z10" s="173"/>
    </row>
    <row r="11" spans="1:26" ht="24.95" customHeight="1">
      <c r="A11" s="180"/>
      <c r="B11" s="180" t="s">
        <v>11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77" t="s">
        <v>12</v>
      </c>
      <c r="Q11" s="248" t="s">
        <v>319</v>
      </c>
      <c r="R11" s="249"/>
      <c r="S11" s="249"/>
      <c r="T11" s="249"/>
      <c r="U11" s="173"/>
      <c r="V11" s="173"/>
      <c r="W11" s="173"/>
      <c r="X11" s="173"/>
      <c r="Y11" s="173"/>
      <c r="Z11" s="173"/>
    </row>
    <row r="12" spans="1:26" ht="24.95" customHeight="1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77" t="s">
        <v>13</v>
      </c>
      <c r="Q12" s="248" t="s">
        <v>14</v>
      </c>
      <c r="R12" s="249"/>
      <c r="S12" s="249"/>
      <c r="T12" s="173"/>
      <c r="U12" s="173"/>
      <c r="V12" s="173"/>
      <c r="W12" s="173"/>
      <c r="X12" s="173"/>
      <c r="Y12" s="173"/>
      <c r="Z12" s="173"/>
    </row>
    <row r="13" spans="1:26" ht="24.95" customHeight="1">
      <c r="A13" s="180"/>
      <c r="B13" s="250" t="s">
        <v>15</v>
      </c>
      <c r="C13" s="251"/>
      <c r="D13" s="252"/>
      <c r="E13" s="256" t="s">
        <v>16</v>
      </c>
      <c r="F13" s="258" t="s">
        <v>17</v>
      </c>
      <c r="G13" s="259"/>
      <c r="H13" s="259"/>
      <c r="I13" s="259"/>
      <c r="J13" s="259"/>
      <c r="K13" s="259"/>
      <c r="L13" s="259"/>
      <c r="M13" s="260"/>
      <c r="N13" s="180"/>
      <c r="O13" s="180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48" customHeight="1">
      <c r="A14" s="180"/>
      <c r="B14" s="253"/>
      <c r="C14" s="254"/>
      <c r="D14" s="255"/>
      <c r="E14" s="257"/>
      <c r="F14" s="210" t="s">
        <v>18</v>
      </c>
      <c r="G14" s="211" t="s">
        <v>19</v>
      </c>
      <c r="H14" s="212" t="s">
        <v>20</v>
      </c>
      <c r="I14" s="213" t="s">
        <v>19</v>
      </c>
      <c r="J14" s="214" t="s">
        <v>21</v>
      </c>
      <c r="K14" s="215" t="s">
        <v>19</v>
      </c>
      <c r="L14" s="216" t="s">
        <v>22</v>
      </c>
      <c r="M14" s="217" t="s">
        <v>19</v>
      </c>
      <c r="N14" s="180"/>
      <c r="O14" s="180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24.95" customHeight="1">
      <c r="A15" s="180"/>
      <c r="B15" s="218" t="s">
        <v>23</v>
      </c>
      <c r="C15" s="218"/>
      <c r="D15" s="218"/>
      <c r="E15" s="219">
        <f>COUNTA(นักเรียน!$C$6:$C$50)</f>
        <v>36</v>
      </c>
      <c r="F15" s="220">
        <f>COUNTIFS(สรุปผลสมรรถนะ!$E$6:E42,3)</f>
        <v>0</v>
      </c>
      <c r="G15" s="221">
        <f>IF(ISERROR($F$15*100/$E$15),"-",ROUND(F15*100/$E$15,3))</f>
        <v>0</v>
      </c>
      <c r="H15" s="222">
        <f>COUNTIFS(สรุปผลสมรรถนะ!E6:E42,2)</f>
        <v>0</v>
      </c>
      <c r="I15" s="223">
        <f>IF(ISERROR($H$15*100/$E$15),"-",ROUND($H$15*100/$E$15,2))</f>
        <v>0</v>
      </c>
      <c r="J15" s="224" t="str">
        <f>IF(COUNTIF(สรุปผลสมรรถนะ!$E$6:$E$50,"1")=0,"-",COUNTIF(สรุปผลสมรรถนะ!$E$6:$E$50,"1"))</f>
        <v>-</v>
      </c>
      <c r="K15" s="225" t="str">
        <f>IF(ISERROR($J$15*100/$E$15),"-",ROUND($J$15*100/$E$15,1))</f>
        <v>-</v>
      </c>
      <c r="L15" s="226" t="str">
        <f>IF(COUNTIF(สรุปผลสมรรถนะ!$E$6:$E$50,"0")=0,"-",COUNTIF(สรุปผลสมรรถนะ!$E$6:$E$50,"0"))</f>
        <v>-</v>
      </c>
      <c r="M15" s="227" t="str">
        <f>IF(ISERROR(L15*100/E15),"-",ROUND(L15*100/E15,2))</f>
        <v>-</v>
      </c>
      <c r="N15" s="180"/>
      <c r="O15" s="180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24.95" customHeight="1">
      <c r="A16" s="180"/>
      <c r="B16" s="218" t="s">
        <v>24</v>
      </c>
      <c r="C16" s="218"/>
      <c r="D16" s="218"/>
      <c r="E16" s="219">
        <f>COUNTA(นักเรียน!$C$6:$C$50)</f>
        <v>36</v>
      </c>
      <c r="F16" s="220">
        <f>COUNTIFS(สรุปผลสมรรถนะ!$F$6:F42,3)</f>
        <v>0</v>
      </c>
      <c r="G16" s="221">
        <f>IF(ISERROR($F$16*100/$E$16),"-",ROUND($F$16*100/$E$16,3))</f>
        <v>0</v>
      </c>
      <c r="H16" s="222">
        <f>COUNTIFS(สรุปผลสมรรถนะ!F6:F42,2)</f>
        <v>0</v>
      </c>
      <c r="I16" s="223">
        <f>IF(ISERROR($H$16*100/$E$16),"-",ROUND($H$16*100/$E$16,2))</f>
        <v>0</v>
      </c>
      <c r="J16" s="224" t="str">
        <f>IF(COUNTIF(สรุปผลสมรรถนะ!$F$6:$F$50,"1")=0,"-",COUNTIF(สรุปผลสมรรถนะ!$F$6:$F$50,"1"))</f>
        <v>-</v>
      </c>
      <c r="K16" s="225" t="str">
        <f>IF(ISERROR($J$16*100/$E$16),"-",ROUND($J$16*100/$E$16,1))</f>
        <v>-</v>
      </c>
      <c r="L16" s="226" t="str">
        <f>IF(COUNTIF(สรุปผลสมรรถนะ!$F$6:$F$50,"0")=0,"-",COUNTIF(สรุปผลสมรรถนะ!$F$6:$F$50,"0"))</f>
        <v>-</v>
      </c>
      <c r="M16" s="227" t="str">
        <f>IF(ISERROR(L16*100/E16),"-",ROUND(L16*100/E16,2))</f>
        <v>-</v>
      </c>
      <c r="N16" s="180"/>
      <c r="O16" s="180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24.95" customHeight="1">
      <c r="A17" s="180"/>
      <c r="B17" s="218" t="s">
        <v>25</v>
      </c>
      <c r="C17" s="218"/>
      <c r="D17" s="218"/>
      <c r="E17" s="219">
        <f>COUNTA(นักเรียน!$C$6:$C$50)</f>
        <v>36</v>
      </c>
      <c r="F17" s="220">
        <f>COUNTIFS(สรุปผลสมรรถนะ!$G$6:G42,3)</f>
        <v>0</v>
      </c>
      <c r="G17" s="221">
        <f>IF(ISERROR($F$17*100/$E$17),"-",ROUND($F$17*100/$E$17,3))</f>
        <v>0</v>
      </c>
      <c r="H17" s="222">
        <f>COUNTIFS(สรุปผลสมรรถนะ!G6:G42,2)</f>
        <v>0</v>
      </c>
      <c r="I17" s="223">
        <f>IF(ISERROR($H$17*100/$E$17),"-",ROUND($H$17*100/$E$17,2))</f>
        <v>0</v>
      </c>
      <c r="J17" s="224" t="str">
        <f>IF(COUNTIF(สรุปผลสมรรถนะ!$G$6:$G$50,"1")=0,"-",COUNTIF(สรุปผลสมรรถนะ!$G$6:$G$50,"1"))</f>
        <v>-</v>
      </c>
      <c r="K17" s="225" t="str">
        <f>IF(ISERROR($J$17*100/$E$17),"-",ROUND($J$17*100/$E$17,1))</f>
        <v>-</v>
      </c>
      <c r="L17" s="226" t="str">
        <f>IF(COUNTIF(สรุปผลสมรรถนะ!$G$6:$G$50,"0")=0,"-",COUNTIF(สรุปผลสมรรถนะ!$G$6:$G$50,"0"))</f>
        <v>-</v>
      </c>
      <c r="M17" s="227" t="str">
        <f>IF(ISERROR(L17*100/E17),"-",ROUND(L17*100/E17,2))</f>
        <v>-</v>
      </c>
      <c r="N17" s="180"/>
      <c r="O17" s="180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24.95" customHeight="1">
      <c r="A18" s="180"/>
      <c r="B18" s="218" t="s">
        <v>26</v>
      </c>
      <c r="C18" s="218"/>
      <c r="D18" s="218"/>
      <c r="E18" s="219">
        <f>COUNTA(นักเรียน!$C$6:$C$50)</f>
        <v>36</v>
      </c>
      <c r="F18" s="220">
        <f>COUNTIFS(สรุปผลสมรรถนะ!$H$6:H42,3)</f>
        <v>0</v>
      </c>
      <c r="G18" s="221">
        <f>IF(ISERROR($F$18*100/$E$18),"-",ROUND($F$18*100/$E$18,3))</f>
        <v>0</v>
      </c>
      <c r="H18" s="222">
        <f>COUNTIFS(สรุปผลสมรรถนะ!H6:H42,2)</f>
        <v>1</v>
      </c>
      <c r="I18" s="223">
        <f>IF(ISERROR($H$18*100/$E$18),"-",ROUND($H$18*100/$E$18,2))</f>
        <v>2.78</v>
      </c>
      <c r="J18" s="224" t="str">
        <f>IF(COUNTIF(สรุปผลสมรรถนะ!$H$6:$H$50,"1")=0,"-",COUNTIF(สรุปผลสมรรถนะ!$H$6:$H$50,"1"))</f>
        <v>-</v>
      </c>
      <c r="K18" s="225" t="str">
        <f>IF(ISERROR($J$18*100/$E$18),"-",ROUND($J$18*100/$E$18,1))</f>
        <v>-</v>
      </c>
      <c r="L18" s="226" t="str">
        <f>IF(COUNTIF(สรุปผลสมรรถนะ!$H$6:$H$50,"0")=0,"-",COUNTIF(สรุปผลสมรรถนะ!$H$6:$H$50,"0"))</f>
        <v>-</v>
      </c>
      <c r="M18" s="227" t="str">
        <f>IF(ISERROR(L18*100/E18),"-",ROUND(L18*100/E18,2))</f>
        <v>-</v>
      </c>
      <c r="N18" s="180"/>
      <c r="O18" s="180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24.95" customHeight="1">
      <c r="A19" s="180"/>
      <c r="B19" s="218" t="s">
        <v>27</v>
      </c>
      <c r="C19" s="218"/>
      <c r="D19" s="218"/>
      <c r="E19" s="219">
        <f>COUNTA(นักเรียน!$C$6:$C$50)</f>
        <v>36</v>
      </c>
      <c r="F19" s="220">
        <f>COUNTIFS(สรุปผลสมรรถนะ!$I$6:I42,3)</f>
        <v>0</v>
      </c>
      <c r="G19" s="221">
        <f>IF(ISERROR($F$19*100/$E$19),"-",ROUND($F$19*100/$E$19,3))</f>
        <v>0</v>
      </c>
      <c r="H19" s="222">
        <f>COUNTIFS(สรุปผลสมรรถนะ!I6:I42,2)</f>
        <v>0</v>
      </c>
      <c r="I19" s="223">
        <f>IF(ISERROR($H$19*100/$E$19),"-",ROUND($H$19*100/$E$19,2))</f>
        <v>0</v>
      </c>
      <c r="J19" s="224" t="str">
        <f>IF(COUNTIF(สรุปผลสมรรถนะ!$I$6:$I$50,"1")=0,"-",COUNTIF(สรุปผลสมรรถนะ!$I$6:$I$50,"1"))</f>
        <v>-</v>
      </c>
      <c r="K19" s="225" t="str">
        <f>IF(ISERROR($J$19*100/$E$19),"-",ROUND($J$19*100/$E$19,1))</f>
        <v>-</v>
      </c>
      <c r="L19" s="226" t="str">
        <f>IF(COUNTIF(สรุปผลสมรรถนะ!$I$6:$I$50,"0")=0,"-",COUNTIF(สรุปผลสมรรถนะ!$I$6:$I$50,"0"))</f>
        <v>-</v>
      </c>
      <c r="M19" s="227" t="str">
        <f>IF(ISERROR(L19*100/E19),"-",ROUND(L19*100/E19,2))</f>
        <v>-</v>
      </c>
      <c r="N19" s="180"/>
      <c r="O19" s="180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24.95" customHeight="1">
      <c r="A20" s="180"/>
      <c r="B20" s="265" t="s">
        <v>28</v>
      </c>
      <c r="C20" s="266"/>
      <c r="D20" s="266"/>
      <c r="E20" s="267"/>
      <c r="F20" s="220" t="str">
        <f>IF(SUM($F$15:$F$19)=0,"-",SUM($F$15:$F$19))</f>
        <v>-</v>
      </c>
      <c r="G20" s="228" t="e">
        <f>($F$20*100/($E$19*5))</f>
        <v>#VALUE!</v>
      </c>
      <c r="H20" s="222">
        <f>IF(SUM($H$15:$H$19)=0,"-",SUM($H$15:$H$19))</f>
        <v>1</v>
      </c>
      <c r="I20" s="228">
        <f>($H$20*100/($E$19*5))</f>
        <v>0.55555555555555558</v>
      </c>
      <c r="J20" s="224" t="str">
        <f>IF(SUM($J$15:$J$19)=0,"-",SUM($J$15:$J$19))</f>
        <v>-</v>
      </c>
      <c r="K20" s="228" t="e">
        <f>($J$20*100/($E$19*5))</f>
        <v>#VALUE!</v>
      </c>
      <c r="L20" s="226" t="str">
        <f>IF(SUM(L15:L19)=0,"-",SUM(L15:L19))</f>
        <v>-</v>
      </c>
      <c r="M20" s="229" t="e">
        <f>($L$20*100/($K$19*5))</f>
        <v>#VALUE!</v>
      </c>
      <c r="N20" s="180"/>
      <c r="O20" s="180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24.95" customHeight="1">
      <c r="A21" s="180"/>
      <c r="B21" s="265" t="s">
        <v>29</v>
      </c>
      <c r="C21" s="266"/>
      <c r="D21" s="266"/>
      <c r="E21" s="267"/>
      <c r="F21" s="269" t="e">
        <f>(100*($F$20+$H$20))/($E$19*5)</f>
        <v>#VALUE!</v>
      </c>
      <c r="G21" s="266"/>
      <c r="H21" s="266"/>
      <c r="I21" s="267"/>
      <c r="J21" s="230"/>
      <c r="K21" s="230"/>
      <c r="L21" s="230"/>
      <c r="M21" s="230"/>
      <c r="N21" s="180"/>
      <c r="O21" s="180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24.95" customHeight="1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24.95" customHeight="1">
      <c r="A23" s="180"/>
      <c r="B23" s="180" t="s">
        <v>30</v>
      </c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24.95" customHeight="1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24.95" customHeight="1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24.95" customHeight="1">
      <c r="A26" s="180"/>
      <c r="B26" s="180"/>
      <c r="C26" s="180"/>
      <c r="D26" s="180"/>
      <c r="E26" s="268" t="str">
        <f>สรุปผลสมรรถนะ!F52&amp;สรุปผลสมรรถนะ!J52</f>
        <v>(นางนุชนภา  ชาแสน)</v>
      </c>
      <c r="F26" s="268"/>
      <c r="G26" s="268"/>
      <c r="H26" s="268"/>
      <c r="I26" s="268"/>
      <c r="J26" s="268"/>
      <c r="K26" s="268"/>
      <c r="L26" s="268"/>
      <c r="M26" s="268"/>
      <c r="N26" s="180"/>
      <c r="O26" s="180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24.95" customHeight="1">
      <c r="A27" s="180"/>
      <c r="B27" s="180"/>
      <c r="C27" s="180"/>
      <c r="D27" s="180"/>
      <c r="E27" s="180"/>
      <c r="F27" s="268" t="str">
        <f>"ตำแหน่ง  "&amp;Q12</f>
        <v>ตำแหน่ง  ครู</v>
      </c>
      <c r="G27" s="264"/>
      <c r="H27" s="264"/>
      <c r="I27" s="264"/>
      <c r="J27" s="264"/>
      <c r="K27" s="264"/>
      <c r="L27" s="180"/>
      <c r="M27" s="180"/>
      <c r="N27" s="180"/>
      <c r="O27" s="180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24.95" customHeight="1">
      <c r="A28" s="180"/>
      <c r="B28" s="180"/>
      <c r="C28" s="180"/>
      <c r="D28" s="180"/>
      <c r="E28" s="180"/>
      <c r="F28" s="268" t="s">
        <v>314</v>
      </c>
      <c r="G28" s="264"/>
      <c r="H28" s="264"/>
      <c r="I28" s="264"/>
      <c r="J28" s="264"/>
      <c r="K28" s="264"/>
      <c r="L28" s="180"/>
      <c r="M28" s="180"/>
      <c r="N28" s="180"/>
      <c r="O28" s="180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21" customHeight="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21" customHeight="1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21" customHeight="1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21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21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21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21" customHeight="1">
      <c r="A35" s="173"/>
      <c r="B35" s="173"/>
      <c r="C35" s="173"/>
      <c r="D35" s="173"/>
      <c r="E35" s="179">
        <f>SUM(E15:E19)</f>
        <v>180</v>
      </c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21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21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21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21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21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21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21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21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21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21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21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</row>
    <row r="47" spans="1:26" ht="21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</row>
    <row r="48" spans="1:26" ht="21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</row>
    <row r="49" spans="1:26" ht="21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</row>
    <row r="50" spans="1:26" ht="21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spans="1:26" ht="21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</row>
    <row r="52" spans="1:26" ht="21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</row>
    <row r="53" spans="1:26" ht="21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</row>
    <row r="54" spans="1:26" ht="21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spans="1:26" ht="21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</row>
    <row r="56" spans="1:26" ht="21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</row>
    <row r="57" spans="1:26" ht="21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</row>
    <row r="58" spans="1:26" ht="21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</row>
    <row r="59" spans="1:26" ht="21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</row>
    <row r="60" spans="1:26" ht="21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</row>
    <row r="61" spans="1:26" ht="21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</row>
    <row r="62" spans="1:26" ht="21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</row>
    <row r="63" spans="1:26" ht="21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</row>
    <row r="64" spans="1:26" ht="21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spans="1:26" ht="21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</row>
    <row r="66" spans="1:26" ht="21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</row>
    <row r="67" spans="1:26" ht="21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</row>
    <row r="68" spans="1:26" ht="21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</row>
    <row r="69" spans="1:26" ht="21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1:26" ht="21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1:26" ht="21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1:26" ht="21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3" spans="1:26" ht="21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</row>
    <row r="74" spans="1:26" ht="21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</row>
    <row r="75" spans="1:26" ht="21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</row>
    <row r="76" spans="1:26" ht="21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</row>
    <row r="77" spans="1:26" ht="21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</row>
    <row r="78" spans="1:26" ht="21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</row>
    <row r="79" spans="1:26" ht="21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</row>
    <row r="80" spans="1:26" ht="21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</row>
    <row r="81" spans="1:26" ht="21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</row>
    <row r="82" spans="1:26" ht="21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</row>
    <row r="83" spans="1:26" ht="21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</row>
    <row r="84" spans="1:26" ht="21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</row>
    <row r="85" spans="1:26" ht="21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</row>
    <row r="86" spans="1:26" ht="21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</row>
    <row r="87" spans="1:26" ht="21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</row>
    <row r="88" spans="1:26" ht="21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</row>
    <row r="89" spans="1:26" ht="21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</row>
    <row r="90" spans="1:26" ht="21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</row>
    <row r="91" spans="1:26" ht="21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</row>
    <row r="92" spans="1:26" ht="21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</row>
    <row r="93" spans="1:26" ht="21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</row>
    <row r="94" spans="1:26" ht="21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</row>
    <row r="95" spans="1:26" ht="21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</row>
    <row r="96" spans="1:26" ht="21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</row>
    <row r="97" spans="1:26" ht="21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</row>
    <row r="98" spans="1:26" ht="21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</row>
    <row r="99" spans="1:26" ht="21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</row>
    <row r="100" spans="1:26" ht="21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</row>
    <row r="101" spans="1:26" ht="21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</row>
    <row r="102" spans="1:26" ht="21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</row>
    <row r="103" spans="1:26" ht="21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</row>
    <row r="104" spans="1:26" ht="21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</row>
    <row r="105" spans="1:26" ht="21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</row>
    <row r="106" spans="1:26" ht="21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</row>
    <row r="107" spans="1:26" ht="21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</row>
    <row r="108" spans="1:26" ht="21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</row>
    <row r="109" spans="1:26" ht="21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</row>
    <row r="110" spans="1:26" ht="21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</row>
    <row r="111" spans="1:26" ht="21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</row>
    <row r="112" spans="1:26" ht="21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</row>
    <row r="113" spans="1:26" ht="21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</row>
    <row r="114" spans="1:26" ht="21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</row>
    <row r="115" spans="1:26" ht="21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</row>
    <row r="116" spans="1:26" ht="21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</row>
    <row r="117" spans="1:26" ht="21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</row>
    <row r="118" spans="1:26" ht="21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</row>
    <row r="119" spans="1:26" ht="21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</row>
    <row r="120" spans="1:26" ht="21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</row>
    <row r="121" spans="1:26" ht="21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</row>
    <row r="122" spans="1:26" ht="21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</row>
    <row r="123" spans="1:26" ht="21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</row>
    <row r="124" spans="1:26" ht="21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</row>
    <row r="125" spans="1:26" ht="21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</row>
    <row r="126" spans="1:26" ht="21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</row>
    <row r="127" spans="1:26" ht="21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</row>
    <row r="128" spans="1:26" ht="21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</row>
    <row r="129" spans="1:26" ht="21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</row>
    <row r="130" spans="1:26" ht="21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</row>
    <row r="131" spans="1:26" ht="21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</row>
    <row r="132" spans="1:26" ht="21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</row>
    <row r="133" spans="1:26" ht="21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</row>
    <row r="134" spans="1:26" ht="21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</row>
    <row r="135" spans="1:26" ht="21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</row>
    <row r="136" spans="1:26" ht="21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</row>
    <row r="137" spans="1:26" ht="21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</row>
    <row r="138" spans="1:26" ht="21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</row>
    <row r="139" spans="1:26" ht="21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</row>
    <row r="140" spans="1:26" ht="21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</row>
    <row r="141" spans="1:26" ht="21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</row>
    <row r="142" spans="1:26" ht="21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</row>
    <row r="143" spans="1:26" ht="21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</row>
    <row r="144" spans="1:26" ht="21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</row>
    <row r="145" spans="1:26" ht="21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</row>
    <row r="146" spans="1:26" ht="21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</row>
    <row r="147" spans="1:26" ht="21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</row>
    <row r="148" spans="1:26" ht="21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</row>
    <row r="149" spans="1:26" ht="21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</row>
    <row r="150" spans="1:26" ht="21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</row>
    <row r="151" spans="1:26" ht="21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</row>
    <row r="152" spans="1:26" ht="21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</row>
    <row r="153" spans="1:26" ht="21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</row>
    <row r="154" spans="1:26" ht="21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</row>
    <row r="155" spans="1:26" ht="21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</row>
    <row r="156" spans="1:26" ht="21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</row>
    <row r="157" spans="1:26" ht="21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</row>
    <row r="158" spans="1:26" ht="21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</row>
    <row r="159" spans="1:26" ht="21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</row>
    <row r="160" spans="1:26" ht="21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</row>
    <row r="161" spans="1:26" ht="21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</row>
    <row r="162" spans="1:26" ht="21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</row>
    <row r="163" spans="1:26" ht="21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ht="21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</row>
    <row r="165" spans="1:26" ht="21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</row>
    <row r="166" spans="1:26" ht="21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</row>
    <row r="167" spans="1:26" ht="21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</row>
    <row r="168" spans="1:26" ht="21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</row>
    <row r="169" spans="1:26" ht="21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</row>
    <row r="170" spans="1:26" ht="21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</row>
    <row r="171" spans="1:26" ht="21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</row>
    <row r="172" spans="1:26" ht="21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</row>
    <row r="173" spans="1:26" ht="21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</row>
    <row r="174" spans="1:26" ht="21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</row>
    <row r="175" spans="1:26" ht="21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</row>
    <row r="176" spans="1:26" ht="21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</row>
    <row r="177" spans="1:26" ht="21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</row>
    <row r="178" spans="1:26" ht="21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</row>
    <row r="179" spans="1:26" ht="21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</row>
    <row r="180" spans="1:26" ht="21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</row>
    <row r="181" spans="1:26" ht="21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</row>
    <row r="182" spans="1:26" ht="21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</row>
    <row r="183" spans="1:26" ht="21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</row>
    <row r="184" spans="1:26" ht="21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</row>
    <row r="185" spans="1:26" ht="21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</row>
    <row r="186" spans="1:26" ht="21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</row>
    <row r="187" spans="1:26" ht="21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</row>
    <row r="188" spans="1:26" ht="21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</row>
    <row r="189" spans="1:26" ht="21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</row>
    <row r="190" spans="1:26" ht="21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</row>
    <row r="191" spans="1:26" ht="21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</row>
    <row r="192" spans="1:26" ht="21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</row>
    <row r="193" spans="1:26" ht="21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</row>
    <row r="194" spans="1:26" ht="21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</row>
    <row r="195" spans="1:26" ht="21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</row>
    <row r="196" spans="1:26" ht="21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</row>
    <row r="197" spans="1:26" ht="21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</row>
    <row r="198" spans="1:26" ht="21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</row>
    <row r="199" spans="1:26" ht="21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</row>
    <row r="200" spans="1:26" ht="21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</row>
    <row r="201" spans="1:26" ht="21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</row>
    <row r="202" spans="1:26" ht="21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</row>
    <row r="203" spans="1:26" ht="21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</row>
    <row r="204" spans="1:26" ht="21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</row>
    <row r="205" spans="1:26" ht="21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</row>
    <row r="206" spans="1:26" ht="21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</row>
    <row r="207" spans="1:26" ht="21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</row>
    <row r="208" spans="1:26" ht="21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</row>
    <row r="209" spans="1:26" ht="21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</row>
    <row r="210" spans="1:26" ht="21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</row>
    <row r="211" spans="1:26" ht="21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</row>
    <row r="212" spans="1:26" ht="21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</row>
    <row r="213" spans="1:26" ht="21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</row>
    <row r="214" spans="1:26" ht="21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</row>
    <row r="215" spans="1:26" ht="21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</row>
    <row r="216" spans="1:26" ht="21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</row>
    <row r="217" spans="1:26" ht="21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</row>
    <row r="218" spans="1:26" ht="21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</row>
    <row r="219" spans="1:26" ht="21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</row>
    <row r="220" spans="1:26" ht="21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</row>
    <row r="221" spans="1:26" ht="21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</row>
    <row r="222" spans="1:26" ht="21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</row>
    <row r="223" spans="1:26" ht="21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</row>
    <row r="224" spans="1:26" ht="21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</row>
    <row r="225" spans="1:26" ht="21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</row>
    <row r="226" spans="1:26" ht="21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</row>
    <row r="227" spans="1:26" ht="21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</row>
    <row r="228" spans="1:26" ht="21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</row>
    <row r="229" spans="1:26" ht="21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</row>
    <row r="230" spans="1:26" ht="21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</row>
    <row r="231" spans="1:26" ht="21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</row>
    <row r="232" spans="1:26" ht="21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</row>
    <row r="233" spans="1:26" ht="21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</row>
    <row r="234" spans="1:26" ht="21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</row>
    <row r="235" spans="1:26" ht="21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</row>
    <row r="236" spans="1:26" ht="21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</row>
    <row r="237" spans="1:26" ht="21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</row>
    <row r="238" spans="1:26" ht="21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</row>
    <row r="239" spans="1:26" ht="21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</row>
    <row r="240" spans="1:26" ht="21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</row>
    <row r="241" spans="1:26" ht="21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</row>
    <row r="242" spans="1:26" ht="21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</row>
    <row r="243" spans="1:26" ht="21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</row>
    <row r="244" spans="1:26" ht="21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</row>
    <row r="245" spans="1:26" ht="21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</row>
    <row r="246" spans="1:26" ht="21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</row>
    <row r="247" spans="1:26" ht="21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</row>
    <row r="248" spans="1:26" ht="21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</row>
    <row r="249" spans="1:26" ht="21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</row>
    <row r="250" spans="1:26" ht="21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</row>
    <row r="251" spans="1:26" ht="21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</row>
    <row r="252" spans="1:26" ht="21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</row>
    <row r="253" spans="1:26" ht="21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</row>
    <row r="254" spans="1:26" ht="21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</row>
    <row r="255" spans="1:26" ht="21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</row>
    <row r="256" spans="1:26" ht="21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</row>
    <row r="257" spans="1:26" ht="21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</row>
    <row r="258" spans="1:26" ht="21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</row>
    <row r="259" spans="1:26" ht="21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</row>
    <row r="260" spans="1:26" ht="21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</row>
    <row r="261" spans="1:26" ht="21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</row>
    <row r="262" spans="1:26" ht="21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</row>
    <row r="263" spans="1:26" ht="21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</row>
    <row r="264" spans="1:26" ht="21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</row>
    <row r="265" spans="1:26" ht="21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</row>
    <row r="266" spans="1:26" ht="21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</row>
    <row r="267" spans="1:26" ht="21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</row>
    <row r="268" spans="1:26" ht="21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</row>
    <row r="269" spans="1:26" ht="21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</row>
    <row r="270" spans="1:26" ht="21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</row>
    <row r="271" spans="1:26" ht="21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</row>
    <row r="272" spans="1:26" ht="21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</row>
    <row r="273" spans="1:26" ht="21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</row>
    <row r="274" spans="1:26" ht="21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</row>
    <row r="275" spans="1:26" ht="21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</row>
    <row r="276" spans="1:26" ht="21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</row>
    <row r="277" spans="1:26" ht="21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</row>
    <row r="278" spans="1:26" ht="21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</row>
    <row r="279" spans="1:26" ht="21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</row>
    <row r="280" spans="1:26" ht="21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</row>
    <row r="281" spans="1:26" ht="21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</row>
    <row r="282" spans="1:26" ht="21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</row>
    <row r="283" spans="1:26" ht="21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</row>
    <row r="284" spans="1:26" ht="21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</row>
    <row r="285" spans="1:26" ht="21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</row>
    <row r="286" spans="1:26" ht="21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</row>
    <row r="287" spans="1:26" ht="21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</row>
    <row r="288" spans="1:26" ht="21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</row>
    <row r="289" spans="1:26" ht="21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</row>
    <row r="290" spans="1:26" ht="21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</row>
    <row r="291" spans="1:26" ht="21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</row>
    <row r="292" spans="1:26" ht="21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</row>
    <row r="293" spans="1:26" ht="21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</row>
    <row r="294" spans="1:26" ht="21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</row>
    <row r="295" spans="1:26" ht="21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</row>
    <row r="296" spans="1:26" ht="21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</row>
    <row r="297" spans="1:26" ht="21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</row>
    <row r="298" spans="1:26" ht="21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</row>
    <row r="299" spans="1:26" ht="21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</row>
    <row r="300" spans="1:26" ht="21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</row>
    <row r="301" spans="1:26" ht="21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</row>
    <row r="302" spans="1:26" ht="21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</row>
    <row r="303" spans="1:26" ht="21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</row>
    <row r="304" spans="1:26" ht="21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</row>
    <row r="305" spans="1:26" ht="21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</row>
    <row r="306" spans="1:26" ht="21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</row>
    <row r="307" spans="1:26" ht="21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</row>
    <row r="308" spans="1:26" ht="21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</row>
    <row r="309" spans="1:26" ht="21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</row>
    <row r="310" spans="1:26" ht="21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</row>
    <row r="311" spans="1:26" ht="21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</row>
    <row r="312" spans="1:26" ht="21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</row>
    <row r="313" spans="1:26" ht="21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</row>
    <row r="314" spans="1:26" ht="21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</row>
    <row r="315" spans="1:26" ht="21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</row>
    <row r="316" spans="1:26" ht="21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</row>
    <row r="317" spans="1:26" ht="21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</row>
    <row r="318" spans="1:26" ht="21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</row>
    <row r="319" spans="1:26" ht="21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</row>
    <row r="320" spans="1:26" ht="21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</row>
    <row r="321" spans="1:26" ht="21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</row>
    <row r="322" spans="1:26" ht="21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</row>
    <row r="323" spans="1:26" ht="21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</row>
    <row r="324" spans="1:26" ht="21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</row>
    <row r="325" spans="1:26" ht="21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</row>
    <row r="326" spans="1:26" ht="21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</row>
    <row r="327" spans="1:26" ht="21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</row>
    <row r="328" spans="1:26" ht="21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</row>
    <row r="329" spans="1:26" ht="21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</row>
    <row r="330" spans="1:26" ht="21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</row>
    <row r="331" spans="1:26" ht="21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</row>
    <row r="332" spans="1:26" ht="21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</row>
    <row r="333" spans="1:26" ht="21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</row>
    <row r="334" spans="1:26" ht="21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</row>
    <row r="335" spans="1:26" ht="21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</row>
    <row r="336" spans="1:26" ht="21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</row>
    <row r="337" spans="1:26" ht="21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</row>
    <row r="338" spans="1:26" ht="21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</row>
    <row r="339" spans="1:26" ht="21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</row>
    <row r="340" spans="1:26" ht="21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</row>
    <row r="341" spans="1:26" ht="21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</row>
    <row r="342" spans="1:26" ht="21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</row>
    <row r="343" spans="1:26" ht="21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</row>
    <row r="344" spans="1:26" ht="21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</row>
    <row r="345" spans="1:26" ht="21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</row>
    <row r="346" spans="1:26" ht="21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</row>
    <row r="347" spans="1:26" ht="21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</row>
    <row r="348" spans="1:26" ht="21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</row>
    <row r="349" spans="1:26" ht="21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</row>
    <row r="350" spans="1:26" ht="21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</row>
    <row r="351" spans="1:26" ht="21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</row>
    <row r="352" spans="1:26" ht="21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</row>
    <row r="353" spans="1:26" ht="21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</row>
    <row r="354" spans="1:26" ht="21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</row>
    <row r="355" spans="1:26" ht="21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</row>
    <row r="356" spans="1:26" ht="21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</row>
    <row r="357" spans="1:26" ht="21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</row>
    <row r="358" spans="1:26" ht="21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</row>
    <row r="359" spans="1:26" ht="21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</row>
    <row r="360" spans="1:26" ht="21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</row>
    <row r="361" spans="1:26" ht="21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</row>
    <row r="362" spans="1:26" ht="21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</row>
    <row r="363" spans="1:26" ht="21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</row>
    <row r="364" spans="1:26" ht="21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</row>
    <row r="365" spans="1:26" ht="21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</row>
    <row r="366" spans="1:26" ht="21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</row>
    <row r="367" spans="1:26" ht="21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</row>
    <row r="368" spans="1:26" ht="21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</row>
    <row r="369" spans="1:26" ht="21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</row>
    <row r="370" spans="1:26" ht="21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</row>
    <row r="371" spans="1:26" ht="21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</row>
    <row r="372" spans="1:26" ht="21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</row>
    <row r="373" spans="1:26" ht="21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</row>
    <row r="374" spans="1:26" ht="21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</row>
    <row r="375" spans="1:26" ht="21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</row>
    <row r="376" spans="1:26" ht="21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</row>
    <row r="377" spans="1:26" ht="21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</row>
    <row r="378" spans="1:26" ht="21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</row>
    <row r="379" spans="1:26" ht="21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</row>
    <row r="380" spans="1:26" ht="21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</row>
    <row r="381" spans="1:26" ht="21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</row>
    <row r="382" spans="1:26" ht="21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</row>
    <row r="383" spans="1:26" ht="21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</row>
    <row r="384" spans="1:26" ht="21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</row>
    <row r="385" spans="1:26" ht="21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</row>
    <row r="386" spans="1:26" ht="21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</row>
    <row r="387" spans="1:26" ht="21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</row>
    <row r="388" spans="1:26" ht="21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</row>
    <row r="389" spans="1:26" ht="21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</row>
    <row r="390" spans="1:26" ht="21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</row>
    <row r="391" spans="1:26" ht="21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</row>
    <row r="392" spans="1:26" ht="21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</row>
    <row r="393" spans="1:26" ht="21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</row>
    <row r="394" spans="1:26" ht="21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</row>
    <row r="395" spans="1:26" ht="21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</row>
    <row r="396" spans="1:26" ht="21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</row>
    <row r="397" spans="1:26" ht="21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</row>
    <row r="398" spans="1:26" ht="21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</row>
    <row r="399" spans="1:26" ht="21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</row>
    <row r="400" spans="1:26" ht="21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</row>
    <row r="401" spans="1:26" ht="21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</row>
    <row r="402" spans="1:26" ht="21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</row>
    <row r="403" spans="1:26" ht="21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</row>
    <row r="404" spans="1:26" ht="21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</row>
    <row r="405" spans="1:26" ht="21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</row>
    <row r="406" spans="1:26" ht="21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</row>
    <row r="407" spans="1:26" ht="21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</row>
    <row r="408" spans="1:26" ht="21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</row>
    <row r="409" spans="1:26" ht="21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</row>
    <row r="410" spans="1:26" ht="21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</row>
    <row r="411" spans="1:26" ht="21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</row>
    <row r="412" spans="1:26" ht="21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</row>
    <row r="413" spans="1:26" ht="21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</row>
    <row r="414" spans="1:26" ht="21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</row>
    <row r="415" spans="1:26" ht="21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</row>
    <row r="416" spans="1:26" ht="21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</row>
    <row r="417" spans="1:26" ht="21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</row>
    <row r="418" spans="1:26" ht="21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</row>
    <row r="419" spans="1:26" ht="21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</row>
    <row r="420" spans="1:26" ht="21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</row>
    <row r="421" spans="1:26" ht="21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</row>
    <row r="422" spans="1:26" ht="21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</row>
    <row r="423" spans="1:26" ht="21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</row>
    <row r="424" spans="1:26" ht="21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</row>
    <row r="425" spans="1:26" ht="21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</row>
    <row r="426" spans="1:26" ht="21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</row>
    <row r="427" spans="1:26" ht="21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</row>
    <row r="428" spans="1:26" ht="21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</row>
    <row r="429" spans="1:26" ht="21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</row>
    <row r="430" spans="1:26" ht="21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</row>
    <row r="431" spans="1:26" ht="21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</row>
    <row r="432" spans="1:26" ht="21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</row>
    <row r="433" spans="1:26" ht="21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</row>
    <row r="434" spans="1:26" ht="21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</row>
    <row r="435" spans="1:26" ht="21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</row>
    <row r="436" spans="1:26" ht="21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</row>
    <row r="437" spans="1:26" ht="21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</row>
    <row r="438" spans="1:26" ht="21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</row>
    <row r="439" spans="1:26" ht="21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</row>
    <row r="440" spans="1:26" ht="21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</row>
    <row r="441" spans="1:26" ht="21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</row>
    <row r="442" spans="1:26" ht="21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</row>
    <row r="443" spans="1:26" ht="21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</row>
    <row r="444" spans="1:26" ht="21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</row>
    <row r="445" spans="1:26" ht="21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</row>
    <row r="446" spans="1:26" ht="21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</row>
    <row r="447" spans="1:26" ht="21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</row>
    <row r="448" spans="1:26" ht="21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</row>
    <row r="449" spans="1:26" ht="21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</row>
    <row r="450" spans="1:26" ht="21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</row>
    <row r="451" spans="1:26" ht="21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</row>
    <row r="452" spans="1:26" ht="21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</row>
    <row r="453" spans="1:26" ht="21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</row>
    <row r="454" spans="1:26" ht="21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</row>
    <row r="455" spans="1:26" ht="21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</row>
    <row r="456" spans="1:26" ht="21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</row>
    <row r="457" spans="1:26" ht="21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</row>
    <row r="458" spans="1:26" ht="21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</row>
    <row r="459" spans="1:26" ht="21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</row>
    <row r="460" spans="1:26" ht="21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</row>
    <row r="461" spans="1:26" ht="21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</row>
    <row r="462" spans="1:26" ht="21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</row>
    <row r="463" spans="1:26" ht="21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</row>
    <row r="464" spans="1:26" ht="21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</row>
    <row r="465" spans="1:26" ht="21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</row>
    <row r="466" spans="1:26" ht="21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</row>
    <row r="467" spans="1:26" ht="21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</row>
    <row r="468" spans="1:26" ht="21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</row>
    <row r="469" spans="1:26" ht="21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</row>
    <row r="470" spans="1:26" ht="21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</row>
    <row r="471" spans="1:26" ht="21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</row>
    <row r="472" spans="1:26" ht="21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</row>
    <row r="473" spans="1:26" ht="21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</row>
    <row r="474" spans="1:26" ht="21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</row>
    <row r="475" spans="1:26" ht="21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</row>
    <row r="476" spans="1:26" ht="21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</row>
    <row r="477" spans="1:26" ht="21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</row>
    <row r="478" spans="1:26" ht="21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</row>
    <row r="479" spans="1:26" ht="21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</row>
    <row r="480" spans="1:26" ht="21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</row>
    <row r="481" spans="1:26" ht="21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</row>
    <row r="482" spans="1:26" ht="21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</row>
    <row r="483" spans="1:26" ht="21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</row>
    <row r="484" spans="1:26" ht="21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</row>
    <row r="485" spans="1:26" ht="21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</row>
    <row r="486" spans="1:26" ht="21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</row>
    <row r="487" spans="1:26" ht="21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</row>
    <row r="488" spans="1:26" ht="21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</row>
    <row r="489" spans="1:26" ht="21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</row>
    <row r="490" spans="1:26" ht="21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</row>
    <row r="491" spans="1:26" ht="21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</row>
    <row r="492" spans="1:26" ht="21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</row>
    <row r="493" spans="1:26" ht="21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</row>
    <row r="494" spans="1:26" ht="21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</row>
    <row r="495" spans="1:26" ht="21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</row>
    <row r="496" spans="1:26" ht="21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</row>
    <row r="497" spans="1:26" ht="21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</row>
    <row r="498" spans="1:26" ht="21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</row>
    <row r="499" spans="1:26" ht="21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</row>
    <row r="500" spans="1:26" ht="21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</row>
    <row r="501" spans="1:26" ht="21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</row>
    <row r="502" spans="1:26" ht="21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</row>
    <row r="503" spans="1:26" ht="21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</row>
    <row r="504" spans="1:26" ht="21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</row>
    <row r="505" spans="1:26" ht="21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</row>
    <row r="506" spans="1:26" ht="21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</row>
    <row r="507" spans="1:26" ht="21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</row>
    <row r="508" spans="1:26" ht="21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</row>
    <row r="509" spans="1:26" ht="21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</row>
    <row r="510" spans="1:26" ht="21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</row>
    <row r="511" spans="1:26" ht="21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</row>
    <row r="512" spans="1:26" ht="21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</row>
    <row r="513" spans="1:26" ht="21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</row>
    <row r="514" spans="1:26" ht="21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</row>
    <row r="515" spans="1:26" ht="21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</row>
    <row r="516" spans="1:26" ht="21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</row>
    <row r="517" spans="1:26" ht="21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</row>
    <row r="518" spans="1:26" ht="21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</row>
    <row r="519" spans="1:26" ht="21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</row>
    <row r="520" spans="1:26" ht="21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</row>
    <row r="521" spans="1:26" ht="21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</row>
    <row r="522" spans="1:26" ht="21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</row>
    <row r="523" spans="1:26" ht="21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</row>
    <row r="524" spans="1:26" ht="21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</row>
    <row r="525" spans="1:26" ht="21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</row>
    <row r="526" spans="1:26" ht="21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</row>
    <row r="527" spans="1:26" ht="21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</row>
    <row r="528" spans="1:26" ht="21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</row>
    <row r="529" spans="1:26" ht="21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</row>
    <row r="530" spans="1:26" ht="21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</row>
    <row r="531" spans="1:26" ht="21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</row>
    <row r="532" spans="1:26" ht="21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</row>
    <row r="533" spans="1:26" ht="21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</row>
    <row r="534" spans="1:26" ht="21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</row>
    <row r="535" spans="1:26" ht="21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</row>
    <row r="536" spans="1:26" ht="21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</row>
    <row r="537" spans="1:26" ht="21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</row>
    <row r="538" spans="1:26" ht="21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</row>
    <row r="539" spans="1:26" ht="21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</row>
    <row r="540" spans="1:26" ht="21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</row>
    <row r="541" spans="1:26" ht="21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</row>
    <row r="542" spans="1:26" ht="21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</row>
    <row r="543" spans="1:26" ht="21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</row>
    <row r="544" spans="1:26" ht="21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</row>
    <row r="545" spans="1:26" ht="21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</row>
    <row r="546" spans="1:26" ht="21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</row>
    <row r="547" spans="1:26" ht="21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</row>
    <row r="548" spans="1:26" ht="21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</row>
    <row r="549" spans="1:26" ht="21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</row>
    <row r="550" spans="1:26" ht="21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</row>
    <row r="551" spans="1:26" ht="21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</row>
    <row r="552" spans="1:26" ht="21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</row>
    <row r="553" spans="1:26" ht="21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</row>
    <row r="554" spans="1:26" ht="21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</row>
    <row r="555" spans="1:26" ht="21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</row>
    <row r="556" spans="1:26" ht="21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</row>
    <row r="557" spans="1:26" ht="21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</row>
    <row r="558" spans="1:26" ht="21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</row>
    <row r="559" spans="1:26" ht="21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</row>
    <row r="560" spans="1:26" ht="21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</row>
    <row r="561" spans="1:26" ht="21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</row>
    <row r="562" spans="1:26" ht="21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</row>
    <row r="563" spans="1:26" ht="21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</row>
    <row r="564" spans="1:26" ht="21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</row>
    <row r="565" spans="1:26" ht="21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</row>
    <row r="566" spans="1:26" ht="21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</row>
    <row r="567" spans="1:26" ht="21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</row>
    <row r="568" spans="1:26" ht="21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</row>
    <row r="569" spans="1:26" ht="21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</row>
    <row r="570" spans="1:26" ht="21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</row>
    <row r="571" spans="1:26" ht="21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</row>
    <row r="572" spans="1:26" ht="21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</row>
    <row r="573" spans="1:26" ht="21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</row>
    <row r="574" spans="1:26" ht="21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</row>
    <row r="575" spans="1:26" ht="21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</row>
    <row r="576" spans="1:26" ht="21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</row>
    <row r="577" spans="1:26" ht="21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</row>
    <row r="578" spans="1:26" ht="21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</row>
    <row r="579" spans="1:26" ht="21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</row>
    <row r="580" spans="1:26" ht="21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</row>
    <row r="581" spans="1:26" ht="21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</row>
    <row r="582" spans="1:26" ht="21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</row>
    <row r="583" spans="1:26" ht="21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</row>
    <row r="584" spans="1:26" ht="21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</row>
    <row r="585" spans="1:26" ht="21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</row>
    <row r="586" spans="1:26" ht="21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</row>
    <row r="587" spans="1:26" ht="21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</row>
    <row r="588" spans="1:26" ht="21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</row>
    <row r="589" spans="1:26" ht="21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</row>
    <row r="590" spans="1:26" ht="21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</row>
    <row r="591" spans="1:26" ht="21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</row>
    <row r="592" spans="1:26" ht="21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</row>
    <row r="593" spans="1:26" ht="21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</row>
    <row r="594" spans="1:26" ht="21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</row>
    <row r="595" spans="1:26" ht="21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</row>
    <row r="596" spans="1:26" ht="21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</row>
    <row r="597" spans="1:26" ht="21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</row>
    <row r="598" spans="1:26" ht="21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</row>
    <row r="599" spans="1:26" ht="21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</row>
    <row r="600" spans="1:26" ht="21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</row>
    <row r="601" spans="1:26" ht="21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</row>
    <row r="602" spans="1:26" ht="21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</row>
    <row r="603" spans="1:26" ht="21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</row>
    <row r="604" spans="1:26" ht="21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</row>
    <row r="605" spans="1:26" ht="21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</row>
    <row r="606" spans="1:26" ht="21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</row>
    <row r="607" spans="1:26" ht="21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</row>
    <row r="608" spans="1:26" ht="21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</row>
    <row r="609" spans="1:26" ht="21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</row>
    <row r="610" spans="1:26" ht="21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</row>
    <row r="611" spans="1:26" ht="21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</row>
    <row r="612" spans="1:26" ht="21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</row>
    <row r="613" spans="1:26" ht="21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</row>
    <row r="614" spans="1:26" ht="21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</row>
    <row r="615" spans="1:26" ht="21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</row>
    <row r="616" spans="1:26" ht="21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</row>
    <row r="617" spans="1:26" ht="21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</row>
    <row r="618" spans="1:26" ht="21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</row>
    <row r="619" spans="1:26" ht="21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</row>
    <row r="620" spans="1:26" ht="21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</row>
    <row r="621" spans="1:26" ht="21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</row>
    <row r="622" spans="1:26" ht="21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</row>
    <row r="623" spans="1:26" ht="21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</row>
    <row r="624" spans="1:26" ht="21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</row>
    <row r="625" spans="1:26" ht="21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</row>
    <row r="626" spans="1:26" ht="21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</row>
    <row r="627" spans="1:26" ht="21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</row>
    <row r="628" spans="1:26" ht="21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</row>
    <row r="629" spans="1:26" ht="21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</row>
    <row r="630" spans="1:26" ht="21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</row>
    <row r="631" spans="1:26" ht="21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</row>
    <row r="632" spans="1:26" ht="21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</row>
    <row r="633" spans="1:26" ht="21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</row>
    <row r="634" spans="1:26" ht="21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</row>
    <row r="635" spans="1:26" ht="21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</row>
    <row r="636" spans="1:26" ht="21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</row>
    <row r="637" spans="1:26" ht="21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</row>
    <row r="638" spans="1:26" ht="21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</row>
    <row r="639" spans="1:26" ht="21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</row>
    <row r="640" spans="1:26" ht="21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</row>
    <row r="641" spans="1:26" ht="21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</row>
    <row r="642" spans="1:26" ht="21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</row>
    <row r="643" spans="1:26" ht="21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</row>
    <row r="644" spans="1:26" ht="21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</row>
    <row r="645" spans="1:26" ht="21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</row>
    <row r="646" spans="1:26" ht="21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</row>
    <row r="647" spans="1:26" ht="21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</row>
    <row r="648" spans="1:26" ht="21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</row>
    <row r="649" spans="1:26" ht="21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</row>
    <row r="650" spans="1:26" ht="21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</row>
    <row r="651" spans="1:26" ht="21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</row>
    <row r="652" spans="1:26" ht="21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</row>
    <row r="653" spans="1:26" ht="21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</row>
    <row r="654" spans="1:26" ht="21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</row>
    <row r="655" spans="1:26" ht="21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</row>
    <row r="656" spans="1:26" ht="21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</row>
    <row r="657" spans="1:26" ht="21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</row>
    <row r="658" spans="1:26" ht="21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</row>
    <row r="659" spans="1:26" ht="21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</row>
    <row r="660" spans="1:26" ht="21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</row>
    <row r="661" spans="1:26" ht="21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</row>
    <row r="662" spans="1:26" ht="21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</row>
    <row r="663" spans="1:26" ht="21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</row>
    <row r="664" spans="1:26" ht="21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</row>
    <row r="665" spans="1:26" ht="21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</row>
    <row r="666" spans="1:26" ht="21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</row>
    <row r="667" spans="1:26" ht="21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</row>
    <row r="668" spans="1:26" ht="21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</row>
    <row r="669" spans="1:26" ht="21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</row>
    <row r="670" spans="1:26" ht="21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</row>
    <row r="671" spans="1:26" ht="21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</row>
    <row r="672" spans="1:26" ht="21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</row>
    <row r="673" spans="1:26" ht="21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</row>
    <row r="674" spans="1:26" ht="21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</row>
    <row r="675" spans="1:26" ht="21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</row>
    <row r="676" spans="1:26" ht="21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</row>
    <row r="677" spans="1:26" ht="21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</row>
    <row r="678" spans="1:26" ht="21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</row>
    <row r="679" spans="1:26" ht="21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</row>
    <row r="680" spans="1:26" ht="21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</row>
    <row r="681" spans="1:26" ht="21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</row>
    <row r="682" spans="1:26" ht="21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</row>
    <row r="683" spans="1:26" ht="21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</row>
    <row r="684" spans="1:26" ht="21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</row>
    <row r="685" spans="1:26" ht="21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</row>
    <row r="686" spans="1:26" ht="21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</row>
    <row r="687" spans="1:26" ht="21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</row>
    <row r="688" spans="1:26" ht="21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</row>
    <row r="689" spans="1:26" ht="21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</row>
    <row r="690" spans="1:26" ht="21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</row>
    <row r="691" spans="1:26" ht="21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</row>
    <row r="692" spans="1:26" ht="21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</row>
    <row r="693" spans="1:26" ht="21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</row>
    <row r="694" spans="1:26" ht="21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</row>
    <row r="695" spans="1:26" ht="21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</row>
    <row r="696" spans="1:26" ht="21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</row>
    <row r="697" spans="1:26" ht="21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</row>
    <row r="698" spans="1:26" ht="21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</row>
    <row r="699" spans="1:26" ht="21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</row>
    <row r="700" spans="1:26" ht="21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</row>
    <row r="701" spans="1:26" ht="21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</row>
    <row r="702" spans="1:26" ht="21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</row>
    <row r="703" spans="1:26" ht="21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</row>
    <row r="704" spans="1:26" ht="21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</row>
    <row r="705" spans="1:26" ht="21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</row>
    <row r="706" spans="1:26" ht="21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</row>
    <row r="707" spans="1:26" ht="21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</row>
    <row r="708" spans="1:26" ht="21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</row>
    <row r="709" spans="1:26" ht="21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</row>
    <row r="710" spans="1:26" ht="21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</row>
    <row r="711" spans="1:26" ht="21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</row>
    <row r="712" spans="1:26" ht="21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</row>
    <row r="713" spans="1:26" ht="21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</row>
    <row r="714" spans="1:26" ht="21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</row>
    <row r="715" spans="1:26" ht="21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</row>
    <row r="716" spans="1:26" ht="21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</row>
    <row r="717" spans="1:26" ht="21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</row>
    <row r="718" spans="1:26" ht="21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</row>
    <row r="719" spans="1:26" ht="21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</row>
    <row r="720" spans="1:26" ht="21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</row>
    <row r="721" spans="1:26" ht="21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</row>
    <row r="722" spans="1:26" ht="21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</row>
    <row r="723" spans="1:26" ht="21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</row>
    <row r="724" spans="1:26" ht="21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</row>
    <row r="725" spans="1:26" ht="21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</row>
    <row r="726" spans="1:26" ht="21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</row>
    <row r="727" spans="1:26" ht="21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</row>
    <row r="728" spans="1:26" ht="21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</row>
    <row r="729" spans="1:26" ht="21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</row>
    <row r="730" spans="1:26" ht="21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</row>
    <row r="731" spans="1:26" ht="21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</row>
    <row r="732" spans="1:26" ht="21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</row>
    <row r="733" spans="1:26" ht="21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</row>
    <row r="734" spans="1:26" ht="21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</row>
    <row r="735" spans="1:26" ht="21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</row>
    <row r="736" spans="1:26" ht="21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</row>
    <row r="737" spans="1:26" ht="21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</row>
    <row r="738" spans="1:26" ht="21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</row>
    <row r="739" spans="1:26" ht="21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</row>
    <row r="740" spans="1:26" ht="21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</row>
    <row r="741" spans="1:26" ht="21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</row>
    <row r="742" spans="1:26" ht="21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</row>
    <row r="743" spans="1:26" ht="21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</row>
    <row r="744" spans="1:26" ht="21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</row>
    <row r="745" spans="1:26" ht="21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</row>
    <row r="746" spans="1:26" ht="21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</row>
    <row r="747" spans="1:26" ht="21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</row>
    <row r="748" spans="1:26" ht="21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</row>
    <row r="749" spans="1:26" ht="21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</row>
    <row r="750" spans="1:26" ht="21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</row>
    <row r="751" spans="1:26" ht="21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</row>
    <row r="752" spans="1:26" ht="21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</row>
    <row r="753" spans="1:26" ht="21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</row>
    <row r="754" spans="1:26" ht="21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</row>
    <row r="755" spans="1:26" ht="21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</row>
    <row r="756" spans="1:26" ht="21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</row>
    <row r="757" spans="1:26" ht="21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</row>
    <row r="758" spans="1:26" ht="21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</row>
    <row r="759" spans="1:26" ht="21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</row>
    <row r="760" spans="1:26" ht="21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</row>
    <row r="761" spans="1:26" ht="21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</row>
    <row r="762" spans="1:26" ht="21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</row>
    <row r="763" spans="1:26" ht="21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</row>
    <row r="764" spans="1:26" ht="21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</row>
    <row r="765" spans="1:26" ht="21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</row>
    <row r="766" spans="1:26" ht="21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</row>
    <row r="767" spans="1:26" ht="21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</row>
    <row r="768" spans="1:26" ht="21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</row>
    <row r="769" spans="1:26" ht="21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</row>
    <row r="770" spans="1:26" ht="21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</row>
    <row r="771" spans="1:26" ht="21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</row>
    <row r="772" spans="1:26" ht="21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</row>
    <row r="773" spans="1:26" ht="21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</row>
    <row r="774" spans="1:26" ht="21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</row>
    <row r="775" spans="1:26" ht="21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</row>
    <row r="776" spans="1:26" ht="21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</row>
    <row r="777" spans="1:26" ht="21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</row>
    <row r="778" spans="1:26" ht="21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</row>
    <row r="779" spans="1:26" ht="21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</row>
    <row r="780" spans="1:26" ht="21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</row>
    <row r="781" spans="1:26" ht="21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</row>
    <row r="782" spans="1:26" ht="21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</row>
    <row r="783" spans="1:26" ht="21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</row>
    <row r="784" spans="1:26" ht="21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</row>
    <row r="785" spans="1:26" ht="21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</row>
    <row r="786" spans="1:26" ht="21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</row>
    <row r="787" spans="1:26" ht="21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</row>
    <row r="788" spans="1:26" ht="21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</row>
    <row r="789" spans="1:26" ht="21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</row>
    <row r="790" spans="1:26" ht="21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</row>
    <row r="791" spans="1:26" ht="21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</row>
    <row r="792" spans="1:26" ht="21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</row>
    <row r="793" spans="1:26" ht="21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</row>
    <row r="794" spans="1:26" ht="21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</row>
    <row r="795" spans="1:26" ht="21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</row>
    <row r="796" spans="1:26" ht="21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</row>
    <row r="797" spans="1:26" ht="21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</row>
    <row r="798" spans="1:26" ht="21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</row>
    <row r="799" spans="1:26" ht="21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</row>
    <row r="800" spans="1:26" ht="21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</row>
    <row r="801" spans="1:26" ht="21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</row>
    <row r="802" spans="1:26" ht="21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</row>
    <row r="803" spans="1:26" ht="21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</row>
    <row r="804" spans="1:26" ht="21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</row>
    <row r="805" spans="1:26" ht="21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</row>
    <row r="806" spans="1:26" ht="21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</row>
    <row r="807" spans="1:26" ht="21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</row>
    <row r="808" spans="1:26" ht="21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</row>
    <row r="809" spans="1:26" ht="21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</row>
    <row r="810" spans="1:26" ht="21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</row>
    <row r="811" spans="1:26" ht="21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</row>
    <row r="812" spans="1:26" ht="21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</row>
    <row r="813" spans="1:26" ht="21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</row>
    <row r="814" spans="1:26" ht="21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</row>
    <row r="815" spans="1:26" ht="21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</row>
    <row r="816" spans="1:26" ht="21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</row>
    <row r="817" spans="1:26" ht="21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</row>
    <row r="818" spans="1:26" ht="21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</row>
    <row r="819" spans="1:26" ht="21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</row>
    <row r="820" spans="1:26" ht="21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</row>
    <row r="821" spans="1:26" ht="21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</row>
    <row r="822" spans="1:26" ht="21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</row>
    <row r="823" spans="1:26" ht="21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</row>
    <row r="824" spans="1:26" ht="21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</row>
    <row r="825" spans="1:26" ht="21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</row>
    <row r="826" spans="1:26" ht="21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</row>
    <row r="827" spans="1:26" ht="21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</row>
    <row r="828" spans="1:26" ht="21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</row>
    <row r="829" spans="1:26" ht="21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</row>
    <row r="830" spans="1:26" ht="21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</row>
    <row r="831" spans="1:26" ht="21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</row>
    <row r="832" spans="1:26" ht="21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</row>
    <row r="833" spans="1:26" ht="21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</row>
    <row r="834" spans="1:26" ht="21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</row>
    <row r="835" spans="1:26" ht="21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</row>
    <row r="836" spans="1:26" ht="21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</row>
    <row r="837" spans="1:26" ht="21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</row>
    <row r="838" spans="1:26" ht="21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</row>
    <row r="839" spans="1:26" ht="21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</row>
    <row r="840" spans="1:26" ht="21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</row>
    <row r="841" spans="1:26" ht="21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</row>
    <row r="842" spans="1:26" ht="21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</row>
    <row r="843" spans="1:26" ht="21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</row>
    <row r="844" spans="1:26" ht="21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</row>
    <row r="845" spans="1:26" ht="21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</row>
    <row r="846" spans="1:26" ht="21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</row>
    <row r="847" spans="1:26" ht="21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</row>
    <row r="848" spans="1:26" ht="21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</row>
    <row r="849" spans="1:26" ht="21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</row>
    <row r="850" spans="1:26" ht="21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</row>
    <row r="851" spans="1:26" ht="21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</row>
    <row r="852" spans="1:26" ht="21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</row>
    <row r="853" spans="1:26" ht="21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</row>
    <row r="854" spans="1:26" ht="21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</row>
    <row r="855" spans="1:26" ht="21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</row>
    <row r="856" spans="1:26" ht="21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</row>
    <row r="857" spans="1:26" ht="21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</row>
    <row r="858" spans="1:26" ht="21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</row>
    <row r="859" spans="1:26" ht="21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</row>
    <row r="860" spans="1:26" ht="21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</row>
    <row r="861" spans="1:26" ht="21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</row>
    <row r="862" spans="1:26" ht="21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</row>
    <row r="863" spans="1:26" ht="21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</row>
    <row r="864" spans="1:26" ht="21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</row>
    <row r="865" spans="1:26" ht="21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</row>
    <row r="866" spans="1:26" ht="21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</row>
    <row r="867" spans="1:26" ht="21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</row>
    <row r="868" spans="1:26" ht="21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</row>
    <row r="869" spans="1:26" ht="21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</row>
    <row r="870" spans="1:26" ht="21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</row>
    <row r="871" spans="1:26" ht="21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</row>
    <row r="872" spans="1:26" ht="21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</row>
    <row r="873" spans="1:26" ht="21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</row>
    <row r="874" spans="1:26" ht="21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</row>
    <row r="875" spans="1:26" ht="21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</row>
    <row r="876" spans="1:26" ht="21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</row>
    <row r="877" spans="1:26" ht="21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</row>
    <row r="878" spans="1:26" ht="21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</row>
    <row r="879" spans="1:26" ht="21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</row>
    <row r="880" spans="1:26" ht="21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</row>
    <row r="881" spans="1:26" ht="21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</row>
    <row r="882" spans="1:26" ht="21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</row>
    <row r="883" spans="1:26" ht="21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</row>
    <row r="884" spans="1:26" ht="21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</row>
    <row r="885" spans="1:26" ht="21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</row>
    <row r="886" spans="1:26" ht="21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</row>
    <row r="887" spans="1:26" ht="21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</row>
    <row r="888" spans="1:26" ht="21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</row>
    <row r="889" spans="1:26" ht="21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</row>
    <row r="890" spans="1:26" ht="21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</row>
    <row r="891" spans="1:26" ht="21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</row>
    <row r="892" spans="1:26" ht="21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</row>
    <row r="893" spans="1:26" ht="21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</row>
    <row r="894" spans="1:26" ht="21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</row>
    <row r="895" spans="1:26" ht="21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</row>
    <row r="896" spans="1:26" ht="21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</row>
    <row r="897" spans="1:26" ht="21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</row>
    <row r="898" spans="1:26" ht="21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</row>
    <row r="899" spans="1:26" ht="21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</row>
    <row r="900" spans="1:26" ht="21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</row>
    <row r="901" spans="1:26" ht="21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</row>
    <row r="902" spans="1:26" ht="21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</row>
    <row r="903" spans="1:26" ht="21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</row>
    <row r="904" spans="1:26" ht="21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</row>
    <row r="905" spans="1:26" ht="21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</row>
    <row r="906" spans="1:26" ht="21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</row>
    <row r="907" spans="1:26" ht="21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</row>
    <row r="908" spans="1:26" ht="21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</row>
    <row r="909" spans="1:26" ht="21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</row>
    <row r="910" spans="1:26" ht="21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</row>
    <row r="911" spans="1:26" ht="21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</row>
    <row r="912" spans="1:26" ht="21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</row>
    <row r="913" spans="1:26" ht="21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</row>
    <row r="914" spans="1:26" ht="21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</row>
    <row r="915" spans="1:26" ht="21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</row>
    <row r="916" spans="1:26" ht="21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</row>
    <row r="917" spans="1:26" ht="21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</row>
    <row r="918" spans="1:26" ht="21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</row>
    <row r="919" spans="1:26" ht="21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</row>
    <row r="920" spans="1:26" ht="21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</row>
    <row r="921" spans="1:26" ht="21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</row>
    <row r="922" spans="1:26" ht="21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</row>
    <row r="923" spans="1:26" ht="21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</row>
    <row r="924" spans="1:26" ht="21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</row>
    <row r="925" spans="1:26" ht="21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</row>
    <row r="926" spans="1:26" ht="21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</row>
    <row r="927" spans="1:26" ht="21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</row>
    <row r="928" spans="1:26" ht="21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</row>
    <row r="929" spans="1:26" ht="21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</row>
    <row r="930" spans="1:26" ht="21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</row>
    <row r="931" spans="1:26" ht="21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</row>
    <row r="932" spans="1:26" ht="21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</row>
    <row r="933" spans="1:26" ht="21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</row>
    <row r="934" spans="1:26" ht="21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</row>
    <row r="935" spans="1:26" ht="21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</row>
    <row r="936" spans="1:26" ht="21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</row>
    <row r="937" spans="1:26" ht="21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</row>
    <row r="938" spans="1:26" ht="21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</row>
    <row r="939" spans="1:26" ht="21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</row>
    <row r="940" spans="1:26" ht="21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</row>
    <row r="941" spans="1:26" ht="21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</row>
    <row r="942" spans="1:26" ht="21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</row>
    <row r="943" spans="1:26" ht="21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</row>
    <row r="944" spans="1:26" ht="21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</row>
    <row r="945" spans="1:26" ht="21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</row>
    <row r="946" spans="1:26" ht="21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</row>
    <row r="947" spans="1:26" ht="21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</row>
    <row r="948" spans="1:26" ht="21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</row>
    <row r="949" spans="1:26" ht="21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</row>
    <row r="950" spans="1:26" ht="21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</row>
    <row r="951" spans="1:26" ht="21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</row>
    <row r="952" spans="1:26" ht="21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</row>
    <row r="953" spans="1:26" ht="21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</row>
    <row r="954" spans="1:26" ht="21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</row>
    <row r="955" spans="1:26" ht="21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</row>
    <row r="956" spans="1:26" ht="21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</row>
    <row r="957" spans="1:26" ht="21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</row>
    <row r="958" spans="1:26" ht="21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</row>
    <row r="959" spans="1:26" ht="21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</row>
    <row r="960" spans="1:26" ht="21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</row>
    <row r="961" spans="1:26" ht="21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</row>
    <row r="962" spans="1:26" ht="21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</row>
    <row r="963" spans="1:26" ht="21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</row>
    <row r="964" spans="1:26" ht="21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</row>
    <row r="965" spans="1:26" ht="21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</row>
    <row r="966" spans="1:26" ht="21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</row>
    <row r="967" spans="1:26" ht="21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</row>
    <row r="968" spans="1:26" ht="21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</row>
    <row r="969" spans="1:26" ht="21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</row>
    <row r="970" spans="1:26" ht="21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</row>
    <row r="971" spans="1:26" ht="21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</row>
    <row r="972" spans="1:26" ht="21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</row>
    <row r="973" spans="1:26" ht="21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</row>
    <row r="974" spans="1:26" ht="21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</row>
    <row r="975" spans="1:26" ht="21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</row>
    <row r="976" spans="1:26" ht="21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</row>
    <row r="977" spans="1:26" ht="21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</row>
    <row r="978" spans="1:26" ht="21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</row>
    <row r="979" spans="1:26" ht="21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</row>
    <row r="980" spans="1:26" ht="21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</row>
    <row r="981" spans="1:26" ht="21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</row>
    <row r="982" spans="1:26" ht="21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</row>
    <row r="983" spans="1:26" ht="21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</row>
    <row r="984" spans="1:26" ht="21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</row>
    <row r="985" spans="1:26" ht="21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</row>
    <row r="986" spans="1:26" ht="21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</row>
    <row r="987" spans="1:26" ht="21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</row>
    <row r="988" spans="1:26" ht="21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</row>
    <row r="989" spans="1:26" ht="21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</row>
    <row r="990" spans="1:26" ht="21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</row>
    <row r="991" spans="1:26" ht="21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</row>
    <row r="992" spans="1:26" ht="21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</row>
    <row r="993" spans="1:26" ht="21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</row>
    <row r="994" spans="1:26" ht="21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</row>
    <row r="995" spans="1:26" ht="21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</row>
    <row r="996" spans="1:26" ht="21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</row>
    <row r="997" spans="1:26" ht="21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</row>
    <row r="998" spans="1:26" ht="21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</row>
  </sheetData>
  <mergeCells count="17">
    <mergeCell ref="B20:E20"/>
    <mergeCell ref="E26:M26"/>
    <mergeCell ref="F27:K27"/>
    <mergeCell ref="F28:K28"/>
    <mergeCell ref="Q12:S12"/>
    <mergeCell ref="F21:I21"/>
    <mergeCell ref="B21:E21"/>
    <mergeCell ref="P4:V4"/>
    <mergeCell ref="F6:I6"/>
    <mergeCell ref="Q6:V6"/>
    <mergeCell ref="Q7:V7"/>
    <mergeCell ref="Q9:R9"/>
    <mergeCell ref="Q11:T11"/>
    <mergeCell ref="Q10:R10"/>
    <mergeCell ref="B13:D14"/>
    <mergeCell ref="E13:E14"/>
    <mergeCell ref="F13:M13"/>
  </mergeCells>
  <dataValidations count="2">
    <dataValidation type="list" allowBlank="1" showErrorMessage="1" sqref="Q10">
      <formula1>edu_years</formula1>
    </dataValidation>
    <dataValidation type="list" allowBlank="1" showErrorMessage="1" sqref="Q9">
      <formula1>grade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topLeftCell="A29" workbookViewId="0">
      <selection activeCell="B6" sqref="B6:C41"/>
    </sheetView>
  </sheetViews>
  <sheetFormatPr defaultColWidth="12.625" defaultRowHeight="15" customHeight="1"/>
  <cols>
    <col min="1" max="1" width="3.625" style="194" customWidth="1"/>
    <col min="2" max="2" width="7.375" style="194" customWidth="1"/>
    <col min="3" max="3" width="20.875" style="194" customWidth="1"/>
    <col min="4" max="18" width="3.875" style="194" customWidth="1"/>
    <col min="19" max="26" width="20.375" style="194" customWidth="1"/>
    <col min="27" max="16384" width="12.625" style="194"/>
  </cols>
  <sheetData>
    <row r="1" spans="1:26" ht="19.5" customHeight="1">
      <c r="A1" s="124"/>
      <c r="B1" s="270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124"/>
      <c r="S1" s="82"/>
      <c r="T1" s="82"/>
      <c r="U1" s="82"/>
      <c r="V1" s="82"/>
      <c r="W1" s="82"/>
      <c r="X1" s="82"/>
      <c r="Y1" s="82"/>
      <c r="Z1" s="82"/>
    </row>
    <row r="2" spans="1:26" ht="19.5" customHeight="1">
      <c r="A2" s="124"/>
      <c r="B2" s="124"/>
      <c r="C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5/4 ปีการศึกษา 2566         </v>
      </c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124"/>
      <c r="S2" s="82"/>
      <c r="T2" s="82"/>
      <c r="U2" s="82"/>
      <c r="V2" s="82"/>
      <c r="W2" s="82"/>
      <c r="X2" s="82"/>
      <c r="Y2" s="82"/>
      <c r="Z2" s="82"/>
    </row>
    <row r="3" spans="1:2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2.5" customHeight="1">
      <c r="A4" s="195"/>
      <c r="B4" s="196"/>
      <c r="C4" s="196"/>
      <c r="D4" s="272"/>
      <c r="E4" s="271"/>
      <c r="F4" s="271"/>
      <c r="G4" s="271"/>
      <c r="H4" s="271"/>
      <c r="I4" s="272"/>
      <c r="J4" s="271"/>
      <c r="K4" s="271"/>
      <c r="L4" s="271"/>
      <c r="M4" s="271"/>
      <c r="N4" s="272"/>
      <c r="O4" s="271"/>
      <c r="P4" s="271"/>
      <c r="Q4" s="271"/>
      <c r="R4" s="271"/>
      <c r="S4" s="82"/>
      <c r="T4" s="82"/>
      <c r="U4" s="82"/>
      <c r="V4" s="82"/>
      <c r="W4" s="82"/>
      <c r="X4" s="82"/>
      <c r="Y4" s="82"/>
      <c r="Z4" s="82"/>
    </row>
    <row r="5" spans="1:26" ht="60" customHeight="1">
      <c r="A5" s="197" t="s">
        <v>2</v>
      </c>
      <c r="B5" s="198" t="str">
        <f>สรุปผลสมรรถนะ!C4</f>
        <v>เลขประจำตัวนักเรียน</v>
      </c>
      <c r="C5" s="199" t="s">
        <v>31</v>
      </c>
      <c r="D5" s="200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79"/>
      <c r="T5" s="79"/>
      <c r="U5" s="79"/>
      <c r="V5" s="79"/>
      <c r="W5" s="79"/>
      <c r="X5" s="79"/>
      <c r="Y5" s="79"/>
      <c r="Z5" s="79"/>
    </row>
    <row r="6" spans="1:26" ht="15.75" customHeight="1">
      <c r="A6" s="131">
        <v>1</v>
      </c>
      <c r="B6" s="448" t="s">
        <v>320</v>
      </c>
      <c r="C6" s="449" t="s">
        <v>321</v>
      </c>
      <c r="D6" s="204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  <c r="T6" s="206"/>
      <c r="U6" s="206"/>
      <c r="V6" s="206"/>
      <c r="W6" s="206"/>
      <c r="X6" s="206"/>
      <c r="Y6" s="206"/>
      <c r="Z6" s="206"/>
    </row>
    <row r="7" spans="1:26" ht="15.75" customHeight="1">
      <c r="A7" s="131">
        <v>2</v>
      </c>
      <c r="B7" s="448" t="s">
        <v>322</v>
      </c>
      <c r="C7" s="449" t="s">
        <v>323</v>
      </c>
      <c r="D7" s="204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6"/>
      <c r="T7" s="206"/>
      <c r="U7" s="206"/>
      <c r="V7" s="206"/>
      <c r="W7" s="206"/>
      <c r="X7" s="206"/>
      <c r="Y7" s="206"/>
      <c r="Z7" s="206"/>
    </row>
    <row r="8" spans="1:26" ht="15.75" customHeight="1">
      <c r="A8" s="131">
        <v>3</v>
      </c>
      <c r="B8" s="448" t="s">
        <v>324</v>
      </c>
      <c r="C8" s="449" t="s">
        <v>325</v>
      </c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6"/>
      <c r="T8" s="206"/>
      <c r="U8" s="206"/>
      <c r="V8" s="206"/>
      <c r="W8" s="206"/>
      <c r="X8" s="206"/>
      <c r="Y8" s="206"/>
      <c r="Z8" s="206"/>
    </row>
    <row r="9" spans="1:26" ht="15.75" customHeight="1">
      <c r="A9" s="131">
        <v>4</v>
      </c>
      <c r="B9" s="448" t="s">
        <v>326</v>
      </c>
      <c r="C9" s="449" t="s">
        <v>327</v>
      </c>
      <c r="D9" s="204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6"/>
      <c r="T9" s="206"/>
      <c r="U9" s="206"/>
      <c r="V9" s="206"/>
      <c r="W9" s="206"/>
      <c r="X9" s="206"/>
      <c r="Y9" s="206"/>
      <c r="Z9" s="206"/>
    </row>
    <row r="10" spans="1:26" ht="15.75" customHeight="1">
      <c r="A10" s="131">
        <v>5</v>
      </c>
      <c r="B10" s="448" t="s">
        <v>328</v>
      </c>
      <c r="C10" s="449" t="s">
        <v>329</v>
      </c>
      <c r="D10" s="204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6"/>
      <c r="T10" s="206"/>
      <c r="U10" s="206"/>
      <c r="V10" s="206"/>
      <c r="W10" s="206"/>
      <c r="X10" s="206"/>
      <c r="Y10" s="206"/>
      <c r="Z10" s="206"/>
    </row>
    <row r="11" spans="1:26" ht="15.75" customHeight="1">
      <c r="A11" s="131">
        <v>6</v>
      </c>
      <c r="B11" s="448" t="s">
        <v>330</v>
      </c>
      <c r="C11" s="449" t="s">
        <v>331</v>
      </c>
      <c r="D11" s="204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6"/>
      <c r="T11" s="206"/>
      <c r="U11" s="206"/>
      <c r="V11" s="206"/>
      <c r="W11" s="206"/>
      <c r="X11" s="206"/>
      <c r="Y11" s="206"/>
      <c r="Z11" s="206"/>
    </row>
    <row r="12" spans="1:26" ht="15.75" customHeight="1">
      <c r="A12" s="131">
        <v>7</v>
      </c>
      <c r="B12" s="448" t="s">
        <v>332</v>
      </c>
      <c r="C12" s="449" t="s">
        <v>333</v>
      </c>
      <c r="D12" s="204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6"/>
      <c r="T12" s="206"/>
      <c r="U12" s="206"/>
      <c r="V12" s="206"/>
      <c r="W12" s="206"/>
      <c r="X12" s="206"/>
      <c r="Y12" s="206"/>
      <c r="Z12" s="206"/>
    </row>
    <row r="13" spans="1:26" ht="15.75" customHeight="1">
      <c r="A13" s="131">
        <v>8</v>
      </c>
      <c r="B13" s="448" t="s">
        <v>334</v>
      </c>
      <c r="C13" s="449" t="s">
        <v>335</v>
      </c>
      <c r="D13" s="204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6"/>
      <c r="T13" s="206"/>
      <c r="U13" s="206"/>
      <c r="V13" s="206"/>
      <c r="W13" s="206"/>
      <c r="X13" s="206"/>
      <c r="Y13" s="206"/>
      <c r="Z13" s="206"/>
    </row>
    <row r="14" spans="1:26" ht="15.75" customHeight="1">
      <c r="A14" s="131">
        <v>9</v>
      </c>
      <c r="B14" s="448" t="s">
        <v>336</v>
      </c>
      <c r="C14" s="449" t="s">
        <v>337</v>
      </c>
      <c r="D14" s="204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6"/>
      <c r="T14" s="206"/>
      <c r="U14" s="206"/>
      <c r="V14" s="206"/>
      <c r="W14" s="206"/>
      <c r="X14" s="206"/>
      <c r="Y14" s="206"/>
      <c r="Z14" s="206"/>
    </row>
    <row r="15" spans="1:26" ht="15.75" customHeight="1">
      <c r="A15" s="131">
        <v>10</v>
      </c>
      <c r="B15" s="448" t="s">
        <v>338</v>
      </c>
      <c r="C15" s="449" t="s">
        <v>339</v>
      </c>
      <c r="D15" s="204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6"/>
      <c r="T15" s="206"/>
      <c r="U15" s="206"/>
      <c r="V15" s="206"/>
      <c r="W15" s="206"/>
      <c r="X15" s="206"/>
      <c r="Y15" s="206"/>
      <c r="Z15" s="206"/>
    </row>
    <row r="16" spans="1:26" ht="15.75" customHeight="1">
      <c r="A16" s="131">
        <v>11</v>
      </c>
      <c r="B16" s="448" t="s">
        <v>340</v>
      </c>
      <c r="C16" s="449" t="s">
        <v>341</v>
      </c>
      <c r="D16" s="204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6"/>
      <c r="T16" s="206"/>
      <c r="U16" s="206"/>
      <c r="V16" s="206"/>
      <c r="W16" s="206"/>
      <c r="X16" s="206"/>
      <c r="Y16" s="206"/>
      <c r="Z16" s="206"/>
    </row>
    <row r="17" spans="1:26" ht="15.75" customHeight="1">
      <c r="A17" s="131">
        <v>12</v>
      </c>
      <c r="B17" s="448" t="s">
        <v>342</v>
      </c>
      <c r="C17" s="449" t="s">
        <v>343</v>
      </c>
      <c r="D17" s="204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6"/>
      <c r="T17" s="206"/>
      <c r="U17" s="206"/>
      <c r="V17" s="206"/>
      <c r="W17" s="206"/>
      <c r="X17" s="206"/>
      <c r="Y17" s="206"/>
      <c r="Z17" s="206"/>
    </row>
    <row r="18" spans="1:26" ht="15.75" customHeight="1">
      <c r="A18" s="131">
        <v>13</v>
      </c>
      <c r="B18" s="448" t="s">
        <v>344</v>
      </c>
      <c r="C18" s="449" t="s">
        <v>345</v>
      </c>
      <c r="D18" s="204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6"/>
      <c r="T18" s="206"/>
      <c r="U18" s="206"/>
      <c r="V18" s="206"/>
      <c r="W18" s="206"/>
      <c r="X18" s="206"/>
      <c r="Y18" s="206"/>
      <c r="Z18" s="206"/>
    </row>
    <row r="19" spans="1:26" ht="15.75" customHeight="1">
      <c r="A19" s="131">
        <v>14</v>
      </c>
      <c r="B19" s="448" t="s">
        <v>346</v>
      </c>
      <c r="C19" s="449" t="s">
        <v>347</v>
      </c>
      <c r="D19" s="204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131">
        <v>15</v>
      </c>
      <c r="B20" s="448" t="s">
        <v>348</v>
      </c>
      <c r="C20" s="449" t="s">
        <v>349</v>
      </c>
      <c r="D20" s="204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131">
        <v>16</v>
      </c>
      <c r="B21" s="448" t="s">
        <v>350</v>
      </c>
      <c r="C21" s="449" t="s">
        <v>351</v>
      </c>
      <c r="D21" s="204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131">
        <v>17</v>
      </c>
      <c r="B22" s="448" t="s">
        <v>352</v>
      </c>
      <c r="C22" s="449" t="s">
        <v>353</v>
      </c>
      <c r="D22" s="204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131">
        <v>18</v>
      </c>
      <c r="B23" s="448" t="s">
        <v>354</v>
      </c>
      <c r="C23" s="449" t="s">
        <v>355</v>
      </c>
      <c r="D23" s="204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131">
        <v>19</v>
      </c>
      <c r="B24" s="448" t="s">
        <v>356</v>
      </c>
      <c r="C24" s="449" t="s">
        <v>357</v>
      </c>
      <c r="D24" s="204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131">
        <v>20</v>
      </c>
      <c r="B25" s="448" t="s">
        <v>358</v>
      </c>
      <c r="C25" s="449" t="s">
        <v>359</v>
      </c>
      <c r="D25" s="204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131">
        <v>21</v>
      </c>
      <c r="B26" s="448" t="s">
        <v>360</v>
      </c>
      <c r="C26" s="449" t="s">
        <v>361</v>
      </c>
      <c r="D26" s="204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131">
        <v>22</v>
      </c>
      <c r="B27" s="448" t="s">
        <v>362</v>
      </c>
      <c r="C27" s="449" t="s">
        <v>363</v>
      </c>
      <c r="D27" s="204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131">
        <v>23</v>
      </c>
      <c r="B28" s="448" t="s">
        <v>364</v>
      </c>
      <c r="C28" s="449" t="s">
        <v>365</v>
      </c>
      <c r="D28" s="204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131">
        <v>24</v>
      </c>
      <c r="B29" s="448" t="s">
        <v>366</v>
      </c>
      <c r="C29" s="449" t="s">
        <v>367</v>
      </c>
      <c r="D29" s="204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131">
        <v>25</v>
      </c>
      <c r="B30" s="448" t="s">
        <v>368</v>
      </c>
      <c r="C30" s="449" t="s">
        <v>369</v>
      </c>
      <c r="D30" s="204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131">
        <v>26</v>
      </c>
      <c r="B31" s="448" t="s">
        <v>370</v>
      </c>
      <c r="C31" s="449" t="s">
        <v>371</v>
      </c>
      <c r="D31" s="204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131">
        <v>27</v>
      </c>
      <c r="B32" s="448" t="s">
        <v>372</v>
      </c>
      <c r="C32" s="449" t="s">
        <v>373</v>
      </c>
      <c r="D32" s="204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131">
        <v>28</v>
      </c>
      <c r="B33" s="448" t="s">
        <v>374</v>
      </c>
      <c r="C33" s="449" t="s">
        <v>375</v>
      </c>
      <c r="D33" s="204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131">
        <v>29</v>
      </c>
      <c r="B34" s="448" t="s">
        <v>376</v>
      </c>
      <c r="C34" s="449" t="s">
        <v>377</v>
      </c>
      <c r="D34" s="204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131">
        <v>30</v>
      </c>
      <c r="B35" s="448" t="s">
        <v>378</v>
      </c>
      <c r="C35" s="449" t="s">
        <v>379</v>
      </c>
      <c r="D35" s="204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131">
        <v>31</v>
      </c>
      <c r="B36" s="448" t="s">
        <v>380</v>
      </c>
      <c r="C36" s="449" t="s">
        <v>381</v>
      </c>
      <c r="D36" s="204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131">
        <v>32</v>
      </c>
      <c r="B37" s="448" t="s">
        <v>382</v>
      </c>
      <c r="C37" s="449" t="s">
        <v>383</v>
      </c>
      <c r="D37" s="204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131">
        <v>33</v>
      </c>
      <c r="B38" s="448" t="s">
        <v>384</v>
      </c>
      <c r="C38" s="449" t="s">
        <v>385</v>
      </c>
      <c r="D38" s="204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131">
        <v>34</v>
      </c>
      <c r="B39" s="448" t="s">
        <v>386</v>
      </c>
      <c r="C39" s="449" t="s">
        <v>387</v>
      </c>
      <c r="D39" s="204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131">
        <v>35</v>
      </c>
      <c r="B40" s="448" t="s">
        <v>388</v>
      </c>
      <c r="C40" s="449" t="s">
        <v>389</v>
      </c>
      <c r="D40" s="204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131">
        <v>36</v>
      </c>
      <c r="B41" s="448" t="s">
        <v>390</v>
      </c>
      <c r="C41" s="449" t="s">
        <v>391</v>
      </c>
      <c r="D41" s="204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131">
        <v>37</v>
      </c>
      <c r="B42" s="450"/>
      <c r="C42" s="451"/>
      <c r="D42" s="204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131">
        <v>38</v>
      </c>
      <c r="B43" s="448"/>
      <c r="C43" s="449"/>
      <c r="D43" s="204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7"/>
      <c r="T43" s="207"/>
      <c r="U43" s="207"/>
      <c r="V43" s="207"/>
      <c r="W43" s="207"/>
      <c r="X43" s="207"/>
      <c r="Y43" s="207"/>
      <c r="Z43" s="207"/>
    </row>
    <row r="44" spans="1:26" ht="15.75" customHeight="1">
      <c r="A44" s="131">
        <v>39</v>
      </c>
      <c r="B44" s="448"/>
      <c r="C44" s="449"/>
      <c r="D44" s="204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7"/>
      <c r="T44" s="207"/>
      <c r="U44" s="207"/>
      <c r="V44" s="207"/>
      <c r="W44" s="207"/>
      <c r="X44" s="207"/>
      <c r="Y44" s="207"/>
      <c r="Z44" s="207"/>
    </row>
    <row r="45" spans="1:26" ht="15.75" customHeight="1">
      <c r="A45" s="131">
        <v>40</v>
      </c>
      <c r="B45" s="448"/>
      <c r="C45" s="449"/>
      <c r="D45" s="204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7"/>
      <c r="T45" s="207"/>
      <c r="U45" s="207"/>
      <c r="V45" s="207"/>
      <c r="W45" s="207"/>
      <c r="X45" s="207"/>
      <c r="Y45" s="207"/>
      <c r="Z45" s="207"/>
    </row>
    <row r="46" spans="1:26" ht="15.75" customHeight="1">
      <c r="A46" s="131">
        <v>41</v>
      </c>
      <c r="B46" s="247"/>
      <c r="C46" s="246"/>
      <c r="D46" s="204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7"/>
      <c r="T46" s="207"/>
      <c r="U46" s="207"/>
      <c r="V46" s="207"/>
      <c r="W46" s="207"/>
      <c r="X46" s="207"/>
      <c r="Y46" s="207"/>
      <c r="Z46" s="207"/>
    </row>
    <row r="47" spans="1:26" ht="15.75" customHeight="1">
      <c r="A47" s="131">
        <v>42</v>
      </c>
      <c r="B47" s="202"/>
      <c r="C47" s="203"/>
      <c r="D47" s="204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7"/>
      <c r="T47" s="207"/>
      <c r="U47" s="207"/>
      <c r="V47" s="207"/>
      <c r="W47" s="207"/>
      <c r="X47" s="207"/>
      <c r="Y47" s="207"/>
      <c r="Z47" s="207"/>
    </row>
    <row r="48" spans="1:26" ht="15.75" customHeight="1">
      <c r="A48" s="131">
        <v>43</v>
      </c>
      <c r="B48" s="202"/>
      <c r="C48" s="203"/>
      <c r="D48" s="204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7"/>
      <c r="T48" s="207"/>
      <c r="U48" s="207"/>
      <c r="V48" s="207"/>
      <c r="W48" s="207"/>
      <c r="X48" s="207"/>
      <c r="Y48" s="207"/>
      <c r="Z48" s="207"/>
    </row>
    <row r="49" spans="1:26" ht="15.75" customHeight="1">
      <c r="A49" s="131">
        <v>44</v>
      </c>
      <c r="B49" s="202"/>
      <c r="C49" s="203"/>
      <c r="D49" s="204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7"/>
      <c r="T49" s="207"/>
      <c r="U49" s="207"/>
      <c r="V49" s="207"/>
      <c r="W49" s="207"/>
      <c r="X49" s="207"/>
      <c r="Y49" s="207"/>
      <c r="Z49" s="207"/>
    </row>
    <row r="50" spans="1:26" ht="15.75" customHeight="1">
      <c r="A50" s="131">
        <v>45</v>
      </c>
      <c r="B50" s="202"/>
      <c r="C50" s="203"/>
      <c r="D50" s="204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7"/>
      <c r="T50" s="207"/>
      <c r="U50" s="207"/>
      <c r="V50" s="207"/>
      <c r="W50" s="207"/>
      <c r="X50" s="207"/>
      <c r="Y50" s="207"/>
      <c r="Z50" s="207"/>
    </row>
    <row r="51" spans="1:26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7"/>
      <c r="T51" s="207"/>
      <c r="U51" s="207"/>
      <c r="V51" s="207"/>
      <c r="W51" s="207"/>
      <c r="X51" s="207"/>
      <c r="Y51" s="207"/>
      <c r="Z51" s="207"/>
    </row>
    <row r="52" spans="1:26" ht="22.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2.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2.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2.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2.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2.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2.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2.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2.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2.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2.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2.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2.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2.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2.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2.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2.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2.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2.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2.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2.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2.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2.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2.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2.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2.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2.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2.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2.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2.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2.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2.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2.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2.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2.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2.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2.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2.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2.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2.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2.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2.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2.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2.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2.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2.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2.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2.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2.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2.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2.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2.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2.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2.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2.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2.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2.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2.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2.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2.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2.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2.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2.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2.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2.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2.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2.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2.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2.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2.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2.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2.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2.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2.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2.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2.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2.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2.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2.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2.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2.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2.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2.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2.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2.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2.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2.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2.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2.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2.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2.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2.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2.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2.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2.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2.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2.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2.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2.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2.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2.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2.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2.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2.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2.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2.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2.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2.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2.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2.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2.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2.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2.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2.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2.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2.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2.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2.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2.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2.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2.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2.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2.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2.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2.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2.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2.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2.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2.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2.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2.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2.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2.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2.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2.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2.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2.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2.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2.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2.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2.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2.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2.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2.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2.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2.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2.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2.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2.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2.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2.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2.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2.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2.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2.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2.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2.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2.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2.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2.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2.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2.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2.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2.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2.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2.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2.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2.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2.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2.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2.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2.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2.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2.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2.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2.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2.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2.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2.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2.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2.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2.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2.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2.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2.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2.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2.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2.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2.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2.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2.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2.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2.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2.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2.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2.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2.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2.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2.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2.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2.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2.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2.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2.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2.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2.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2.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2.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2.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2.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2.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2.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2.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2.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2.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2.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2.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2.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2.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2.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2.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2.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2.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2.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2.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2.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2.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2.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2.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2.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2.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2.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2.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2.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2.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2.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2.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2.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2.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2.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2.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2.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2.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2.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2.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2.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2.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2.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2.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2.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2.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2.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2.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2.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2.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2.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2.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2.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2.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2.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2.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2.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2.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2.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2.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2.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2.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2.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2.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2.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2.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2.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2.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2.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2.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2.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2.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2.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2.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2.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2.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2.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2.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2.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2.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2.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2.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2.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2.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2.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2.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2.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2.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2.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2.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2.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2.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2.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2.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2.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2.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2.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2.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2.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2.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2.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2.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2.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2.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2.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2.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2.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2.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2.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2.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2.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2.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2.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2.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2.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2.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2.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2.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2.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2.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2.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2.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2.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2.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2.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2.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2.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2.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2.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2.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2.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2.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2.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2.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2.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2.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2.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2.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2.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2.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2.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2.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2.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2.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2.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2.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2.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2.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2.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2.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2.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2.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2.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2.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2.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2.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2.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2.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2.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2.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2.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2.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2.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2.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2.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2.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2.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2.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2.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2.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2.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2.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2.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2.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2.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2.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2.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2.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2.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2.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2.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2.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2.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2.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2.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2.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2.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2.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2.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2.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2.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2.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2.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2.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2.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2.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2.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2.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2.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2.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2.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2.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2.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2.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2.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2.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2.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2.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2.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2.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2.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2.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2.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2.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2.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2.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2.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2.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2.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2.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2.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2.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2.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2.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2.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2.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2.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2.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2.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2.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2.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2.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2.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2.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2.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2.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2.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2.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2.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2.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2.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2.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2.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2.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2.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2.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2.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2.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2.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2.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2.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2.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2.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2.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2.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2.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2.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2.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2.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2.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2.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2.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2.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2.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2.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2.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2.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2.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2.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2.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2.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2.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2.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2.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2.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2.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2.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2.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2.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2.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2.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2.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2.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2.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2.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2.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2.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2.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2.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2.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2.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2.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2.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2.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2.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2.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2.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2.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2.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2.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2.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2.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2.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2.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2.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2.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2.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2.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2.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2.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2.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2.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2.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2.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2.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2.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2.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2.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2.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2.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2.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2.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2.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2.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2.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2.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2.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2.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2.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2.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2.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2.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2.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2.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2.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2.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2.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2.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2.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2.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2.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2.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2.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2.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2.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2.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2.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2.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2.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2.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2.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2.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2.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2.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2.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2.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2.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2.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2.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2.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2.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2.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2.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2.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2.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2.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2.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2.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2.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2.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2.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2.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2.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2.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2.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2.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2.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2.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2.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2.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2.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2.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2.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2.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2.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2.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2.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2.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2.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2.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2.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2.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2.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2.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2.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2.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2.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2.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2.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2.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2.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2.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2.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2.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2.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2.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2.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2.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2.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2.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2.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2.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2.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2.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2.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2.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2.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2.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2.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2.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2.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2.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2.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2.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2.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2.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2.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2.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2.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2.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2.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2.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2.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2.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2.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2.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2.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2.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2.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2.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2.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2.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2.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2.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2.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2.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2.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2.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2.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2.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2.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2.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2.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2.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2.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2.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2.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2.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2.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2.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2.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2.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2.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2.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2.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2.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2.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2.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2.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2.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2.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2.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2.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2.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2.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2.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2.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2.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2.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2.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2.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2.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2.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2.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2.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2.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2.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2.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2.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2.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2.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2.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2.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2.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2.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2.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2.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2.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2.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2.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2.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2.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2.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2.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2.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2.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2.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2.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2.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2.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2.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2.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2.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2.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2.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2.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2.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2.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2.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2.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2.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2.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2.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2.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2.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2.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2.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2.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2.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2.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2.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2.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2.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2.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2.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2.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2.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2.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2.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2.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2.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2.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2.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2.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2.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2.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2.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2.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2.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2.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2.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2.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2.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2.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2.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2.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2.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2.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2.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2.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2.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2.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2.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2.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2.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2.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2.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2.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2.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2.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2.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2.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2.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2.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2.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2.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2.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2.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2.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2.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2.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2.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2.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2.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2.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2.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2.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2.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2.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2.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2.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2.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2.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2.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2.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2.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2.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2.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2.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2.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2.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2.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2.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2.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2.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2.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2.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2.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2.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2.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2.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2.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2.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2.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2.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2.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2.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2.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2.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2.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2.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2.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2.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2.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2.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2.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2.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2.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2.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2.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2.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2.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2.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2.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2.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2.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2.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2.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2.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2.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2.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2.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2.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2.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2.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2.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2.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2.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2.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2.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2.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2.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2.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2.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2.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2.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2.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2.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2.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2.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2.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2.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2.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2.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2.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2.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2.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2.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2.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2.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2.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2.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2.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2.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2.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2.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2.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2.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2.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2.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2.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2.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2.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2.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2.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2.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2.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2.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2.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2.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2.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2.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2.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2.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2.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2.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2.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2.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2.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2.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2.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2.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2.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2.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2.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2.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2.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2.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2.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2.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2.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2.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2.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2.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2.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2.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2.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2.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2.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2.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2.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2.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2.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2.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2.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2.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2.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2.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2.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2.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2.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2.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2.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2.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2.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2.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2.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2.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2.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2.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2.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2.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2.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5">
    <mergeCell ref="B1:Q1"/>
    <mergeCell ref="C2:Q2"/>
    <mergeCell ref="D4:H4"/>
    <mergeCell ref="I4:M4"/>
    <mergeCell ref="N4:R4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6:R50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P1000"/>
  <sheetViews>
    <sheetView showGridLines="0" workbookViewId="0">
      <pane xSplit="3" ySplit="9" topLeftCell="AO24" activePane="bottomRight" state="frozen"/>
      <selection pane="topRight" activeCell="D1" sqref="D1"/>
      <selection pane="bottomLeft" activeCell="A10" sqref="A10"/>
      <selection pane="bottomRight" activeCell="B43" sqref="B43:BP45"/>
    </sheetView>
  </sheetViews>
  <sheetFormatPr defaultColWidth="12.625" defaultRowHeight="15" customHeight="1"/>
  <cols>
    <col min="1" max="1" width="3.625" style="81" customWidth="1"/>
    <col min="2" max="2" width="8.625" style="81" customWidth="1"/>
    <col min="3" max="3" width="20.875" style="81" customWidth="1"/>
    <col min="4" max="11" width="5.875" style="81" customWidth="1"/>
    <col min="12" max="12" width="10.375" style="81" customWidth="1"/>
    <col min="13" max="13" width="10.375" style="238" customWidth="1"/>
    <col min="14" max="19" width="5.125" style="81" customWidth="1"/>
    <col min="20" max="20" width="8" style="148" customWidth="1"/>
    <col min="21" max="34" width="2.875" style="81" customWidth="1"/>
    <col min="35" max="35" width="5" style="81" customWidth="1"/>
    <col min="36" max="36" width="3.25" style="81" customWidth="1"/>
    <col min="37" max="37" width="2.875" style="81" customWidth="1"/>
    <col min="38" max="38" width="4.375" style="81" customWidth="1"/>
    <col min="39" max="39" width="9.875" style="148" customWidth="1"/>
    <col min="40" max="40" width="11.125" style="81" customWidth="1"/>
    <col min="41" max="48" width="5.125" style="81" customWidth="1"/>
    <col min="49" max="49" width="10.875" style="81" customWidth="1"/>
    <col min="50" max="53" width="5.375" style="81" customWidth="1"/>
    <col min="54" max="54" width="9.625" style="148" customWidth="1"/>
    <col min="55" max="65" width="5.625" style="81" customWidth="1"/>
    <col min="66" max="66" width="9.25" style="148" customWidth="1"/>
    <col min="67" max="67" width="12.875" style="171" customWidth="1"/>
    <col min="68" max="68" width="11.75" style="166" customWidth="1"/>
    <col min="69" max="16384" width="12.625" style="81"/>
  </cols>
  <sheetData>
    <row r="1" spans="1:68" ht="19.5" customHeight="1">
      <c r="A1" s="124"/>
      <c r="B1" s="124"/>
      <c r="C1" s="270" t="s">
        <v>32</v>
      </c>
      <c r="D1" s="349"/>
      <c r="E1" s="349"/>
      <c r="F1" s="349"/>
      <c r="G1" s="349"/>
      <c r="H1" s="349"/>
      <c r="I1" s="349"/>
      <c r="J1" s="349"/>
      <c r="K1" s="349"/>
      <c r="L1" s="124"/>
      <c r="M1" s="232"/>
      <c r="N1" s="270" t="s">
        <v>32</v>
      </c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161"/>
      <c r="AN1" s="270" t="s">
        <v>32</v>
      </c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161"/>
      <c r="BC1" s="270" t="s">
        <v>32</v>
      </c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</row>
    <row r="2" spans="1:68" ht="19.5" customHeight="1">
      <c r="A2" s="124"/>
      <c r="B2" s="124"/>
      <c r="C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5/4 ปีการศึกษา 2566         </v>
      </c>
      <c r="D2" s="349"/>
      <c r="E2" s="349"/>
      <c r="F2" s="349"/>
      <c r="G2" s="349"/>
      <c r="H2" s="349"/>
      <c r="I2" s="349"/>
      <c r="J2" s="349"/>
      <c r="K2" s="349"/>
      <c r="L2" s="124"/>
      <c r="M2" s="232"/>
      <c r="N2" s="124"/>
      <c r="O2" s="124"/>
      <c r="P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5/4 ปีการศึกษา 2566         </v>
      </c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50"/>
      <c r="AK2" s="350"/>
      <c r="AL2" s="350"/>
      <c r="AM2" s="125"/>
      <c r="AN2" s="124"/>
      <c r="AO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5/4 ปีการศึกษา 2566         </v>
      </c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124"/>
      <c r="BA2" s="124"/>
      <c r="BB2" s="125"/>
      <c r="BC2" s="124"/>
      <c r="BD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5/4 ปีการศึกษา 2566         </v>
      </c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172"/>
    </row>
    <row r="3" spans="1:68" ht="7.5" customHeight="1" thickBo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233"/>
      <c r="N3" s="80"/>
      <c r="O3" s="80"/>
      <c r="P3" s="80"/>
      <c r="Q3" s="80"/>
      <c r="R3" s="80"/>
      <c r="S3" s="80"/>
      <c r="T3" s="126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126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126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126"/>
      <c r="BO3" s="167"/>
      <c r="BP3" s="162"/>
    </row>
    <row r="4" spans="1:68" ht="21" customHeight="1">
      <c r="A4" s="328" t="s">
        <v>2</v>
      </c>
      <c r="B4" s="329" t="str">
        <f>สรุปผลสมรรถนะ!C4</f>
        <v>เลขประจำตัวนักเรียน</v>
      </c>
      <c r="C4" s="331" t="s">
        <v>31</v>
      </c>
      <c r="D4" s="330" t="s">
        <v>33</v>
      </c>
      <c r="E4" s="314"/>
      <c r="F4" s="314"/>
      <c r="G4" s="314"/>
      <c r="H4" s="314"/>
      <c r="I4" s="314"/>
      <c r="J4" s="314"/>
      <c r="K4" s="314"/>
      <c r="L4" s="315"/>
      <c r="M4" s="338" t="s">
        <v>299</v>
      </c>
      <c r="N4" s="333" t="s">
        <v>34</v>
      </c>
      <c r="O4" s="314"/>
      <c r="P4" s="314"/>
      <c r="Q4" s="314"/>
      <c r="R4" s="314"/>
      <c r="S4" s="315"/>
      <c r="T4" s="296" t="s">
        <v>300</v>
      </c>
      <c r="U4" s="313" t="s">
        <v>35</v>
      </c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5"/>
      <c r="AM4" s="296" t="s">
        <v>304</v>
      </c>
      <c r="AN4" s="348" t="s">
        <v>36</v>
      </c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5"/>
      <c r="BB4" s="296" t="s">
        <v>307</v>
      </c>
      <c r="BC4" s="358" t="s">
        <v>37</v>
      </c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62" t="s">
        <v>308</v>
      </c>
      <c r="BO4" s="351" t="s">
        <v>38</v>
      </c>
      <c r="BP4" s="354" t="s">
        <v>39</v>
      </c>
    </row>
    <row r="5" spans="1:68" ht="22.5" customHeight="1">
      <c r="A5" s="274"/>
      <c r="B5" s="274"/>
      <c r="C5" s="280"/>
      <c r="D5" s="334" t="s">
        <v>40</v>
      </c>
      <c r="E5" s="278"/>
      <c r="F5" s="278"/>
      <c r="G5" s="287"/>
      <c r="H5" s="341" t="s">
        <v>41</v>
      </c>
      <c r="I5" s="287"/>
      <c r="J5" s="342" t="s">
        <v>42</v>
      </c>
      <c r="K5" s="287"/>
      <c r="L5" s="127" t="s">
        <v>43</v>
      </c>
      <c r="M5" s="339"/>
      <c r="N5" s="346" t="s">
        <v>40</v>
      </c>
      <c r="O5" s="278"/>
      <c r="P5" s="287"/>
      <c r="Q5" s="347" t="s">
        <v>41</v>
      </c>
      <c r="R5" s="278"/>
      <c r="S5" s="289"/>
      <c r="T5" s="297"/>
      <c r="U5" s="303" t="s">
        <v>40</v>
      </c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  <c r="AI5" s="287"/>
      <c r="AJ5" s="322" t="s">
        <v>41</v>
      </c>
      <c r="AK5" s="323"/>
      <c r="AL5" s="324"/>
      <c r="AM5" s="297"/>
      <c r="AN5" s="128" t="s">
        <v>40</v>
      </c>
      <c r="AO5" s="299" t="s">
        <v>41</v>
      </c>
      <c r="AP5" s="278"/>
      <c r="AQ5" s="287"/>
      <c r="AR5" s="299" t="s">
        <v>42</v>
      </c>
      <c r="AS5" s="278"/>
      <c r="AT5" s="278"/>
      <c r="AU5" s="278"/>
      <c r="AV5" s="287"/>
      <c r="AW5" s="129" t="s">
        <v>43</v>
      </c>
      <c r="AX5" s="288" t="s">
        <v>44</v>
      </c>
      <c r="AY5" s="287"/>
      <c r="AZ5" s="288" t="s">
        <v>45</v>
      </c>
      <c r="BA5" s="289"/>
      <c r="BB5" s="297"/>
      <c r="BC5" s="359" t="s">
        <v>40</v>
      </c>
      <c r="BD5" s="278"/>
      <c r="BE5" s="278"/>
      <c r="BF5" s="287"/>
      <c r="BG5" s="357" t="s">
        <v>41</v>
      </c>
      <c r="BH5" s="278"/>
      <c r="BI5" s="278"/>
      <c r="BJ5" s="278"/>
      <c r="BK5" s="278"/>
      <c r="BL5" s="278"/>
      <c r="BM5" s="278"/>
      <c r="BN5" s="363"/>
      <c r="BO5" s="352"/>
      <c r="BP5" s="355"/>
    </row>
    <row r="6" spans="1:68" ht="16.5" customHeight="1">
      <c r="A6" s="274"/>
      <c r="B6" s="274"/>
      <c r="C6" s="280"/>
      <c r="D6" s="344" t="s">
        <v>46</v>
      </c>
      <c r="E6" s="278"/>
      <c r="F6" s="278"/>
      <c r="G6" s="287"/>
      <c r="H6" s="345" t="s">
        <v>46</v>
      </c>
      <c r="I6" s="287"/>
      <c r="J6" s="345" t="s">
        <v>46</v>
      </c>
      <c r="K6" s="287"/>
      <c r="L6" s="140" t="s">
        <v>46</v>
      </c>
      <c r="M6" s="339"/>
      <c r="N6" s="336" t="s">
        <v>46</v>
      </c>
      <c r="O6" s="278"/>
      <c r="P6" s="287"/>
      <c r="Q6" s="335" t="s">
        <v>46</v>
      </c>
      <c r="R6" s="278"/>
      <c r="S6" s="289"/>
      <c r="T6" s="297"/>
      <c r="U6" s="304" t="s">
        <v>46</v>
      </c>
      <c r="V6" s="278"/>
      <c r="W6" s="278"/>
      <c r="X6" s="278"/>
      <c r="Y6" s="278"/>
      <c r="Z6" s="278"/>
      <c r="AA6" s="278"/>
      <c r="AB6" s="278"/>
      <c r="AC6" s="278"/>
      <c r="AD6" s="305"/>
      <c r="AE6" s="305"/>
      <c r="AF6" s="278"/>
      <c r="AG6" s="278"/>
      <c r="AH6" s="278"/>
      <c r="AI6" s="287"/>
      <c r="AJ6" s="325" t="s">
        <v>46</v>
      </c>
      <c r="AK6" s="326"/>
      <c r="AL6" s="327"/>
      <c r="AM6" s="297"/>
      <c r="AN6" s="141" t="s">
        <v>46</v>
      </c>
      <c r="AO6" s="290" t="s">
        <v>46</v>
      </c>
      <c r="AP6" s="278"/>
      <c r="AQ6" s="287"/>
      <c r="AR6" s="290" t="s">
        <v>46</v>
      </c>
      <c r="AS6" s="278"/>
      <c r="AT6" s="278"/>
      <c r="AU6" s="278"/>
      <c r="AV6" s="287"/>
      <c r="AW6" s="142" t="s">
        <v>46</v>
      </c>
      <c r="AX6" s="290" t="s">
        <v>46</v>
      </c>
      <c r="AY6" s="287"/>
      <c r="AZ6" s="290" t="s">
        <v>46</v>
      </c>
      <c r="BA6" s="289"/>
      <c r="BB6" s="297"/>
      <c r="BC6" s="360" t="s">
        <v>46</v>
      </c>
      <c r="BD6" s="278"/>
      <c r="BE6" s="278"/>
      <c r="BF6" s="287"/>
      <c r="BG6" s="277" t="s">
        <v>46</v>
      </c>
      <c r="BH6" s="278"/>
      <c r="BI6" s="278"/>
      <c r="BJ6" s="278"/>
      <c r="BK6" s="278"/>
      <c r="BL6" s="278"/>
      <c r="BM6" s="278"/>
      <c r="BN6" s="363"/>
      <c r="BO6" s="352"/>
      <c r="BP6" s="355"/>
    </row>
    <row r="7" spans="1:68" ht="15.75" customHeight="1">
      <c r="A7" s="274"/>
      <c r="B7" s="274"/>
      <c r="C7" s="280"/>
      <c r="D7" s="332" t="s">
        <v>47</v>
      </c>
      <c r="E7" s="306" t="s">
        <v>48</v>
      </c>
      <c r="F7" s="306" t="s">
        <v>49</v>
      </c>
      <c r="G7" s="306" t="s">
        <v>50</v>
      </c>
      <c r="H7" s="306" t="s">
        <v>51</v>
      </c>
      <c r="I7" s="306" t="s">
        <v>52</v>
      </c>
      <c r="J7" s="306" t="s">
        <v>53</v>
      </c>
      <c r="K7" s="306" t="s">
        <v>54</v>
      </c>
      <c r="L7" s="343" t="s">
        <v>55</v>
      </c>
      <c r="M7" s="339"/>
      <c r="N7" s="337" t="s">
        <v>56</v>
      </c>
      <c r="O7" s="311" t="s">
        <v>57</v>
      </c>
      <c r="P7" s="311" t="s">
        <v>58</v>
      </c>
      <c r="Q7" s="311" t="s">
        <v>59</v>
      </c>
      <c r="R7" s="311" t="s">
        <v>60</v>
      </c>
      <c r="S7" s="312" t="s">
        <v>61</v>
      </c>
      <c r="T7" s="297"/>
      <c r="U7" s="318" t="s">
        <v>62</v>
      </c>
      <c r="V7" s="286"/>
      <c r="W7" s="286"/>
      <c r="X7" s="286"/>
      <c r="Y7" s="286"/>
      <c r="Z7" s="286"/>
      <c r="AA7" s="286"/>
      <c r="AB7" s="286"/>
      <c r="AC7" s="319"/>
      <c r="AD7" s="291" t="s">
        <v>63</v>
      </c>
      <c r="AE7" s="291"/>
      <c r="AF7" s="286" t="s">
        <v>64</v>
      </c>
      <c r="AG7" s="278"/>
      <c r="AH7" s="287"/>
      <c r="AI7" s="307" t="s">
        <v>65</v>
      </c>
      <c r="AJ7" s="320" t="s">
        <v>66</v>
      </c>
      <c r="AK7" s="321"/>
      <c r="AL7" s="321"/>
      <c r="AM7" s="297"/>
      <c r="AN7" s="282" t="s">
        <v>67</v>
      </c>
      <c r="AO7" s="273" t="s">
        <v>68</v>
      </c>
      <c r="AP7" s="273" t="s">
        <v>69</v>
      </c>
      <c r="AQ7" s="273" t="s">
        <v>70</v>
      </c>
      <c r="AR7" s="273" t="s">
        <v>71</v>
      </c>
      <c r="AS7" s="273" t="s">
        <v>72</v>
      </c>
      <c r="AT7" s="273" t="s">
        <v>73</v>
      </c>
      <c r="AU7" s="273" t="s">
        <v>305</v>
      </c>
      <c r="AV7" s="273" t="s">
        <v>306</v>
      </c>
      <c r="AW7" s="273" t="s">
        <v>74</v>
      </c>
      <c r="AX7" s="273" t="s">
        <v>75</v>
      </c>
      <c r="AY7" s="273" t="s">
        <v>76</v>
      </c>
      <c r="AZ7" s="273" t="s">
        <v>77</v>
      </c>
      <c r="BA7" s="300" t="s">
        <v>78</v>
      </c>
      <c r="BB7" s="297"/>
      <c r="BC7" s="361" t="s">
        <v>79</v>
      </c>
      <c r="BD7" s="285" t="s">
        <v>80</v>
      </c>
      <c r="BE7" s="285" t="s">
        <v>81</v>
      </c>
      <c r="BF7" s="285" t="s">
        <v>82</v>
      </c>
      <c r="BG7" s="285" t="s">
        <v>83</v>
      </c>
      <c r="BH7" s="285" t="s">
        <v>84</v>
      </c>
      <c r="BI7" s="285" t="s">
        <v>85</v>
      </c>
      <c r="BJ7" s="279" t="s">
        <v>86</v>
      </c>
      <c r="BK7" s="279" t="s">
        <v>310</v>
      </c>
      <c r="BL7" s="279" t="s">
        <v>311</v>
      </c>
      <c r="BM7" s="279" t="s">
        <v>312</v>
      </c>
      <c r="BN7" s="363"/>
      <c r="BO7" s="352"/>
      <c r="BP7" s="355"/>
    </row>
    <row r="8" spans="1:68" ht="15.75" customHeight="1">
      <c r="A8" s="274"/>
      <c r="B8" s="274"/>
      <c r="C8" s="280"/>
      <c r="D8" s="283"/>
      <c r="E8" s="274"/>
      <c r="F8" s="274"/>
      <c r="G8" s="274"/>
      <c r="H8" s="274"/>
      <c r="I8" s="274"/>
      <c r="J8" s="274"/>
      <c r="K8" s="274"/>
      <c r="L8" s="301"/>
      <c r="M8" s="339"/>
      <c r="N8" s="283"/>
      <c r="O8" s="274"/>
      <c r="P8" s="274"/>
      <c r="Q8" s="274"/>
      <c r="R8" s="274"/>
      <c r="S8" s="301"/>
      <c r="T8" s="297"/>
      <c r="U8" s="310" t="s">
        <v>87</v>
      </c>
      <c r="V8" s="276" t="s">
        <v>88</v>
      </c>
      <c r="W8" s="276" t="s">
        <v>89</v>
      </c>
      <c r="X8" s="316" t="s">
        <v>90</v>
      </c>
      <c r="Y8" s="278"/>
      <c r="Z8" s="287"/>
      <c r="AA8" s="276" t="s">
        <v>91</v>
      </c>
      <c r="AB8" s="276" t="s">
        <v>92</v>
      </c>
      <c r="AC8" s="317" t="s">
        <v>301</v>
      </c>
      <c r="AD8" s="292" t="s">
        <v>302</v>
      </c>
      <c r="AE8" s="294" t="s">
        <v>303</v>
      </c>
      <c r="AF8" s="276" t="s">
        <v>87</v>
      </c>
      <c r="AG8" s="276" t="s">
        <v>88</v>
      </c>
      <c r="AH8" s="276" t="s">
        <v>89</v>
      </c>
      <c r="AI8" s="308"/>
      <c r="AJ8" s="276" t="s">
        <v>87</v>
      </c>
      <c r="AK8" s="276" t="s">
        <v>88</v>
      </c>
      <c r="AL8" s="276" t="s">
        <v>89</v>
      </c>
      <c r="AM8" s="297"/>
      <c r="AN8" s="283"/>
      <c r="AO8" s="274"/>
      <c r="AP8" s="274"/>
      <c r="AQ8" s="274"/>
      <c r="AR8" s="274"/>
      <c r="AS8" s="274"/>
      <c r="AT8" s="274"/>
      <c r="AU8" s="274"/>
      <c r="AV8" s="274"/>
      <c r="AW8" s="274"/>
      <c r="AX8" s="274"/>
      <c r="AY8" s="274"/>
      <c r="AZ8" s="274"/>
      <c r="BA8" s="301"/>
      <c r="BB8" s="297"/>
      <c r="BC8" s="283"/>
      <c r="BD8" s="274"/>
      <c r="BE8" s="274"/>
      <c r="BF8" s="274"/>
      <c r="BG8" s="274"/>
      <c r="BH8" s="274"/>
      <c r="BI8" s="274"/>
      <c r="BJ8" s="280"/>
      <c r="BK8" s="280"/>
      <c r="BL8" s="280"/>
      <c r="BM8" s="280"/>
      <c r="BN8" s="363"/>
      <c r="BO8" s="352"/>
      <c r="BP8" s="355"/>
    </row>
    <row r="9" spans="1:68" ht="15.75" customHeight="1">
      <c r="A9" s="275"/>
      <c r="B9" s="275"/>
      <c r="C9" s="281"/>
      <c r="D9" s="284"/>
      <c r="E9" s="275"/>
      <c r="F9" s="275"/>
      <c r="G9" s="275"/>
      <c r="H9" s="275"/>
      <c r="I9" s="275"/>
      <c r="J9" s="275"/>
      <c r="K9" s="275"/>
      <c r="L9" s="302"/>
      <c r="M9" s="340"/>
      <c r="N9" s="284"/>
      <c r="O9" s="275"/>
      <c r="P9" s="275"/>
      <c r="Q9" s="275"/>
      <c r="R9" s="275"/>
      <c r="S9" s="302"/>
      <c r="T9" s="298"/>
      <c r="U9" s="284"/>
      <c r="V9" s="275"/>
      <c r="W9" s="275"/>
      <c r="X9" s="130">
        <v>4.0999999999999996</v>
      </c>
      <c r="Y9" s="130">
        <v>4.2</v>
      </c>
      <c r="Z9" s="130">
        <v>4.3</v>
      </c>
      <c r="AA9" s="275"/>
      <c r="AB9" s="275"/>
      <c r="AC9" s="293"/>
      <c r="AD9" s="293"/>
      <c r="AE9" s="295"/>
      <c r="AF9" s="275"/>
      <c r="AG9" s="275"/>
      <c r="AH9" s="275"/>
      <c r="AI9" s="309"/>
      <c r="AJ9" s="275"/>
      <c r="AK9" s="275"/>
      <c r="AL9" s="275"/>
      <c r="AM9" s="298"/>
      <c r="AN9" s="284"/>
      <c r="AO9" s="275"/>
      <c r="AP9" s="275"/>
      <c r="AQ9" s="275"/>
      <c r="AR9" s="275"/>
      <c r="AS9" s="275"/>
      <c r="AT9" s="275"/>
      <c r="AU9" s="275"/>
      <c r="AV9" s="275"/>
      <c r="AW9" s="275"/>
      <c r="AX9" s="275"/>
      <c r="AY9" s="275"/>
      <c r="AZ9" s="275"/>
      <c r="BA9" s="302"/>
      <c r="BB9" s="298"/>
      <c r="BC9" s="284"/>
      <c r="BD9" s="275"/>
      <c r="BE9" s="275"/>
      <c r="BF9" s="275"/>
      <c r="BG9" s="275"/>
      <c r="BH9" s="275"/>
      <c r="BI9" s="275"/>
      <c r="BJ9" s="281"/>
      <c r="BK9" s="281"/>
      <c r="BL9" s="281"/>
      <c r="BM9" s="281"/>
      <c r="BN9" s="364"/>
      <c r="BO9" s="353"/>
      <c r="BP9" s="356"/>
    </row>
    <row r="10" spans="1:68" ht="15.75" customHeight="1">
      <c r="A10" s="131">
        <v>1</v>
      </c>
      <c r="B10" s="132" t="str">
        <f>IF(นักเรียน!B6="","",นักเรียน!B6)</f>
        <v>17795</v>
      </c>
      <c r="C10" s="133" t="str">
        <f>IF(นักเรียน!C6="","",นักเรียน!C6)</f>
        <v>นายพลพิพัฒน์  ต่วนชะเอม</v>
      </c>
      <c r="D10" s="134"/>
      <c r="E10" s="135"/>
      <c r="F10" s="135"/>
      <c r="G10" s="135"/>
      <c r="H10" s="135"/>
      <c r="I10" s="135"/>
      <c r="J10" s="135"/>
      <c r="K10" s="135"/>
      <c r="L10" s="136"/>
      <c r="M10" s="239" t="e">
        <f>MODE(D10:L10)</f>
        <v>#N/A</v>
      </c>
      <c r="N10" s="134"/>
      <c r="O10" s="135"/>
      <c r="P10" s="135"/>
      <c r="Q10" s="135"/>
      <c r="R10" s="135"/>
      <c r="S10" s="136"/>
      <c r="T10" s="137" t="e">
        <f>MODE(M10:S10)</f>
        <v>#N/A</v>
      </c>
      <c r="U10" s="134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60"/>
      <c r="AK10" s="160"/>
      <c r="AL10" s="136"/>
      <c r="AM10" s="137" t="e">
        <f>MODE(U10:AL10)</f>
        <v>#N/A</v>
      </c>
      <c r="AN10" s="134">
        <v>1</v>
      </c>
      <c r="AO10" s="135">
        <v>1</v>
      </c>
      <c r="AP10" s="135">
        <v>1</v>
      </c>
      <c r="AQ10" s="135">
        <v>2</v>
      </c>
      <c r="AR10" s="135">
        <v>2</v>
      </c>
      <c r="AS10" s="135">
        <v>2</v>
      </c>
      <c r="AT10" s="135">
        <v>2</v>
      </c>
      <c r="AU10" s="135">
        <v>2</v>
      </c>
      <c r="AV10" s="135">
        <v>2</v>
      </c>
      <c r="AW10" s="135">
        <v>2</v>
      </c>
      <c r="AX10" s="135">
        <v>2</v>
      </c>
      <c r="AY10" s="135">
        <v>2</v>
      </c>
      <c r="AZ10" s="135">
        <v>2</v>
      </c>
      <c r="BA10" s="136">
        <v>2</v>
      </c>
      <c r="BB10" s="137">
        <f>MODE(AN10:BA10)</f>
        <v>2</v>
      </c>
      <c r="BC10" s="134"/>
      <c r="BD10" s="135"/>
      <c r="BE10" s="135"/>
      <c r="BF10" s="135"/>
      <c r="BG10" s="135"/>
      <c r="BH10" s="135"/>
      <c r="BI10" s="135"/>
      <c r="BJ10" s="160"/>
      <c r="BK10" s="160"/>
      <c r="BL10" s="160"/>
      <c r="BM10" s="160"/>
      <c r="BN10" s="240" t="e">
        <f>MODE(BC10:BM10)</f>
        <v>#N/A</v>
      </c>
      <c r="BO10" s="244" t="e">
        <f>MODE(M10,T10,AM10,BB10,BN10)</f>
        <v>#N/A</v>
      </c>
      <c r="BP10" s="243" t="e">
        <f t="shared" ref="BP10:BP31" si="0">IF(BO10="","",IF(BO10=3,"ดีเยี่ยม",IF(BO10=2,"ดี",IF(BO10=1,"พอใช้","ปรับปรุง"))))</f>
        <v>#N/A</v>
      </c>
    </row>
    <row r="11" spans="1:68" ht="15.75" customHeight="1">
      <c r="A11" s="131">
        <v>2</v>
      </c>
      <c r="B11" s="132" t="str">
        <f>IF(นักเรียน!B7="","",นักเรียน!B7)</f>
        <v>17797</v>
      </c>
      <c r="C11" s="133" t="str">
        <f>IF(นักเรียน!C7="","",นักเรียน!C7)</f>
        <v>นายภัทรพล  ภูผันผิน</v>
      </c>
      <c r="D11" s="134"/>
      <c r="E11" s="135"/>
      <c r="F11" s="135"/>
      <c r="G11" s="135"/>
      <c r="H11" s="135"/>
      <c r="I11" s="135"/>
      <c r="J11" s="135"/>
      <c r="K11" s="135"/>
      <c r="L11" s="136"/>
      <c r="M11" s="239" t="e">
        <f>MODE(D11:L11)</f>
        <v>#N/A</v>
      </c>
      <c r="N11" s="134"/>
      <c r="O11" s="135"/>
      <c r="P11" s="135"/>
      <c r="Q11" s="135"/>
      <c r="R11" s="135"/>
      <c r="S11" s="136"/>
      <c r="T11" s="137" t="e">
        <f t="shared" ref="T11:T31" si="1">MODE(M11:S11)</f>
        <v>#N/A</v>
      </c>
      <c r="U11" s="134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60"/>
      <c r="AK11" s="160"/>
      <c r="AL11" s="136"/>
      <c r="AM11" s="137" t="e">
        <f t="shared" ref="AM11:AM31" si="2">MODE(U11:AL11)</f>
        <v>#N/A</v>
      </c>
      <c r="AN11" s="134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6"/>
      <c r="BB11" s="137" t="e">
        <f t="shared" ref="BB11:BB31" si="3">MODE(AN11:BA11)</f>
        <v>#N/A</v>
      </c>
      <c r="BC11" s="134"/>
      <c r="BD11" s="135"/>
      <c r="BE11" s="135"/>
      <c r="BF11" s="135"/>
      <c r="BG11" s="135"/>
      <c r="BH11" s="135"/>
      <c r="BI11" s="135"/>
      <c r="BJ11" s="160"/>
      <c r="BK11" s="160"/>
      <c r="BL11" s="160"/>
      <c r="BM11" s="160"/>
      <c r="BN11" s="240" t="e">
        <f t="shared" ref="BN11:BN31" si="4">MODE(BC11:BM11)</f>
        <v>#N/A</v>
      </c>
      <c r="BO11" s="244" t="e">
        <f t="shared" ref="BO11:BO31" si="5">MODE(M11,T11,AM11,BB11,BN11)</f>
        <v>#N/A</v>
      </c>
      <c r="BP11" s="243" t="e">
        <f t="shared" si="0"/>
        <v>#N/A</v>
      </c>
    </row>
    <row r="12" spans="1:68" ht="15.75" customHeight="1">
      <c r="A12" s="131">
        <v>3</v>
      </c>
      <c r="B12" s="132" t="str">
        <f>IF(นักเรียน!B8="","",นักเรียน!B8)</f>
        <v>17798</v>
      </c>
      <c r="C12" s="133" t="str">
        <f>IF(นักเรียน!C8="","",นักเรียน!C8)</f>
        <v>นายภูชิศะ  ภูบินบก</v>
      </c>
      <c r="D12" s="134"/>
      <c r="E12" s="135"/>
      <c r="F12" s="135"/>
      <c r="G12" s="135"/>
      <c r="H12" s="135"/>
      <c r="I12" s="135"/>
      <c r="J12" s="135"/>
      <c r="K12" s="135"/>
      <c r="L12" s="136"/>
      <c r="M12" s="239" t="e">
        <f t="shared" ref="M12:M31" si="6">MODE(D12:L12)</f>
        <v>#N/A</v>
      </c>
      <c r="N12" s="134"/>
      <c r="O12" s="135"/>
      <c r="P12" s="135"/>
      <c r="Q12" s="135"/>
      <c r="R12" s="135"/>
      <c r="S12" s="136"/>
      <c r="T12" s="137" t="e">
        <f t="shared" si="1"/>
        <v>#N/A</v>
      </c>
      <c r="U12" s="134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60"/>
      <c r="AK12" s="160"/>
      <c r="AL12" s="136"/>
      <c r="AM12" s="137" t="e">
        <f t="shared" si="2"/>
        <v>#N/A</v>
      </c>
      <c r="AN12" s="134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6"/>
      <c r="BB12" s="137" t="e">
        <f t="shared" si="3"/>
        <v>#N/A</v>
      </c>
      <c r="BC12" s="134"/>
      <c r="BD12" s="135"/>
      <c r="BE12" s="135"/>
      <c r="BF12" s="135"/>
      <c r="BG12" s="135"/>
      <c r="BH12" s="135"/>
      <c r="BI12" s="135"/>
      <c r="BJ12" s="160"/>
      <c r="BK12" s="160"/>
      <c r="BL12" s="160"/>
      <c r="BM12" s="160"/>
      <c r="BN12" s="240" t="e">
        <f t="shared" si="4"/>
        <v>#N/A</v>
      </c>
      <c r="BO12" s="244" t="e">
        <f t="shared" si="5"/>
        <v>#N/A</v>
      </c>
      <c r="BP12" s="243" t="e">
        <f t="shared" si="0"/>
        <v>#N/A</v>
      </c>
    </row>
    <row r="13" spans="1:68" ht="15.75" customHeight="1">
      <c r="A13" s="131">
        <v>4</v>
      </c>
      <c r="B13" s="132" t="str">
        <f>IF(นักเรียน!B9="","",นักเรียน!B9)</f>
        <v>17840</v>
      </c>
      <c r="C13" s="133" t="str">
        <f>IF(นักเรียน!C9="","",นักเรียน!C9)</f>
        <v>นายเอกลักษณ์  ภูผาวง</v>
      </c>
      <c r="D13" s="134"/>
      <c r="E13" s="135"/>
      <c r="F13" s="135"/>
      <c r="G13" s="135"/>
      <c r="H13" s="135"/>
      <c r="I13" s="135"/>
      <c r="J13" s="135"/>
      <c r="K13" s="135"/>
      <c r="L13" s="136"/>
      <c r="M13" s="239" t="e">
        <f t="shared" si="6"/>
        <v>#N/A</v>
      </c>
      <c r="N13" s="134"/>
      <c r="O13" s="135"/>
      <c r="P13" s="135"/>
      <c r="Q13" s="135"/>
      <c r="R13" s="135"/>
      <c r="S13" s="136"/>
      <c r="T13" s="137" t="e">
        <f t="shared" si="1"/>
        <v>#N/A</v>
      </c>
      <c r="U13" s="134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60"/>
      <c r="AK13" s="160"/>
      <c r="AL13" s="136"/>
      <c r="AM13" s="137" t="e">
        <f t="shared" si="2"/>
        <v>#N/A</v>
      </c>
      <c r="AN13" s="134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6"/>
      <c r="BB13" s="137" t="e">
        <f t="shared" si="3"/>
        <v>#N/A</v>
      </c>
      <c r="BC13" s="134"/>
      <c r="BD13" s="135"/>
      <c r="BE13" s="135"/>
      <c r="BF13" s="135"/>
      <c r="BG13" s="135"/>
      <c r="BH13" s="135"/>
      <c r="BI13" s="135"/>
      <c r="BJ13" s="160"/>
      <c r="BK13" s="160"/>
      <c r="BL13" s="160"/>
      <c r="BM13" s="160"/>
      <c r="BN13" s="240" t="e">
        <f t="shared" si="4"/>
        <v>#N/A</v>
      </c>
      <c r="BO13" s="244" t="e">
        <f t="shared" si="5"/>
        <v>#N/A</v>
      </c>
      <c r="BP13" s="243" t="e">
        <f t="shared" si="0"/>
        <v>#N/A</v>
      </c>
    </row>
    <row r="14" spans="1:68" ht="15.75" customHeight="1">
      <c r="A14" s="131">
        <v>5</v>
      </c>
      <c r="B14" s="132" t="str">
        <f>IF(นักเรียน!B10="","",นักเรียน!B10)</f>
        <v>17850</v>
      </c>
      <c r="C14" s="133" t="str">
        <f>IF(นักเรียน!C10="","",นักเรียน!C10)</f>
        <v>นางสาวภัทรวดี  ภูบุญเอิบ</v>
      </c>
      <c r="D14" s="134"/>
      <c r="E14" s="135"/>
      <c r="F14" s="135"/>
      <c r="G14" s="135"/>
      <c r="H14" s="135"/>
      <c r="I14" s="135"/>
      <c r="J14" s="135"/>
      <c r="K14" s="135"/>
      <c r="L14" s="136"/>
      <c r="M14" s="239" t="e">
        <f t="shared" si="6"/>
        <v>#N/A</v>
      </c>
      <c r="N14" s="134"/>
      <c r="O14" s="135"/>
      <c r="P14" s="135"/>
      <c r="Q14" s="135"/>
      <c r="R14" s="135"/>
      <c r="S14" s="136"/>
      <c r="T14" s="137" t="e">
        <f t="shared" si="1"/>
        <v>#N/A</v>
      </c>
      <c r="U14" s="134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60"/>
      <c r="AK14" s="160"/>
      <c r="AL14" s="136"/>
      <c r="AM14" s="137" t="e">
        <f t="shared" si="2"/>
        <v>#N/A</v>
      </c>
      <c r="AN14" s="134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6"/>
      <c r="BB14" s="137" t="e">
        <f t="shared" si="3"/>
        <v>#N/A</v>
      </c>
      <c r="BC14" s="134"/>
      <c r="BD14" s="135"/>
      <c r="BE14" s="135"/>
      <c r="BF14" s="135"/>
      <c r="BG14" s="135"/>
      <c r="BH14" s="135"/>
      <c r="BI14" s="135"/>
      <c r="BJ14" s="160"/>
      <c r="BK14" s="160"/>
      <c r="BL14" s="160"/>
      <c r="BM14" s="160"/>
      <c r="BN14" s="240" t="e">
        <f t="shared" si="4"/>
        <v>#N/A</v>
      </c>
      <c r="BO14" s="244" t="e">
        <f t="shared" si="5"/>
        <v>#N/A</v>
      </c>
      <c r="BP14" s="243" t="e">
        <f t="shared" si="0"/>
        <v>#N/A</v>
      </c>
    </row>
    <row r="15" spans="1:68" ht="15.75" customHeight="1">
      <c r="A15" s="131">
        <v>6</v>
      </c>
      <c r="B15" s="132" t="str">
        <f>IF(นักเรียน!B11="","",นักเรียน!B11)</f>
        <v>17860</v>
      </c>
      <c r="C15" s="133" t="str">
        <f>IF(นักเรียน!C11="","",นักเรียน!C11)</f>
        <v>นางสาวสุชาดา  ปลดปลิด</v>
      </c>
      <c r="D15" s="134"/>
      <c r="E15" s="135"/>
      <c r="F15" s="135"/>
      <c r="G15" s="135"/>
      <c r="H15" s="135"/>
      <c r="I15" s="135"/>
      <c r="J15" s="135"/>
      <c r="K15" s="135"/>
      <c r="L15" s="136"/>
      <c r="M15" s="239" t="e">
        <f t="shared" si="6"/>
        <v>#N/A</v>
      </c>
      <c r="N15" s="134"/>
      <c r="O15" s="135"/>
      <c r="P15" s="135"/>
      <c r="Q15" s="135"/>
      <c r="R15" s="135"/>
      <c r="S15" s="136"/>
      <c r="T15" s="137" t="e">
        <f t="shared" si="1"/>
        <v>#N/A</v>
      </c>
      <c r="U15" s="134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60"/>
      <c r="AK15" s="160"/>
      <c r="AL15" s="136"/>
      <c r="AM15" s="137" t="e">
        <f t="shared" si="2"/>
        <v>#N/A</v>
      </c>
      <c r="AN15" s="134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6"/>
      <c r="BB15" s="137" t="e">
        <f t="shared" si="3"/>
        <v>#N/A</v>
      </c>
      <c r="BC15" s="134"/>
      <c r="BD15" s="135"/>
      <c r="BE15" s="135"/>
      <c r="BF15" s="135"/>
      <c r="BG15" s="135"/>
      <c r="BH15" s="135"/>
      <c r="BI15" s="135"/>
      <c r="BJ15" s="160"/>
      <c r="BK15" s="160"/>
      <c r="BL15" s="160"/>
      <c r="BM15" s="160"/>
      <c r="BN15" s="240" t="e">
        <f t="shared" si="4"/>
        <v>#N/A</v>
      </c>
      <c r="BO15" s="244" t="e">
        <f t="shared" si="5"/>
        <v>#N/A</v>
      </c>
      <c r="BP15" s="243" t="e">
        <f t="shared" si="0"/>
        <v>#N/A</v>
      </c>
    </row>
    <row r="16" spans="1:68" ht="15.75" customHeight="1">
      <c r="A16" s="131">
        <v>7</v>
      </c>
      <c r="B16" s="132" t="str">
        <f>IF(นักเรียน!B12="","",นักเรียน!B12)</f>
        <v>17884</v>
      </c>
      <c r="C16" s="133" t="str">
        <f>IF(นักเรียน!C12="","",นักเรียน!C12)</f>
        <v>นางสาวชนินทร์ดา  อันทะชัย</v>
      </c>
      <c r="D16" s="134"/>
      <c r="E16" s="135"/>
      <c r="F16" s="135"/>
      <c r="G16" s="135"/>
      <c r="H16" s="135"/>
      <c r="I16" s="135"/>
      <c r="J16" s="135"/>
      <c r="K16" s="135"/>
      <c r="L16" s="136"/>
      <c r="M16" s="239" t="e">
        <f t="shared" si="6"/>
        <v>#N/A</v>
      </c>
      <c r="N16" s="134"/>
      <c r="O16" s="135"/>
      <c r="P16" s="135"/>
      <c r="Q16" s="135"/>
      <c r="R16" s="135"/>
      <c r="S16" s="136"/>
      <c r="T16" s="137" t="e">
        <f t="shared" si="1"/>
        <v>#N/A</v>
      </c>
      <c r="U16" s="134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60"/>
      <c r="AK16" s="160"/>
      <c r="AL16" s="136"/>
      <c r="AM16" s="137" t="e">
        <f t="shared" si="2"/>
        <v>#N/A</v>
      </c>
      <c r="AN16" s="134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6"/>
      <c r="BB16" s="137" t="e">
        <f t="shared" si="3"/>
        <v>#N/A</v>
      </c>
      <c r="BC16" s="134"/>
      <c r="BD16" s="135"/>
      <c r="BE16" s="135"/>
      <c r="BF16" s="135"/>
      <c r="BG16" s="135"/>
      <c r="BH16" s="135"/>
      <c r="BI16" s="135"/>
      <c r="BJ16" s="160"/>
      <c r="BK16" s="160"/>
      <c r="BL16" s="160"/>
      <c r="BM16" s="160"/>
      <c r="BN16" s="240" t="e">
        <f t="shared" si="4"/>
        <v>#N/A</v>
      </c>
      <c r="BO16" s="244" t="e">
        <f t="shared" si="5"/>
        <v>#N/A</v>
      </c>
      <c r="BP16" s="243" t="e">
        <f t="shared" si="0"/>
        <v>#N/A</v>
      </c>
    </row>
    <row r="17" spans="1:68" ht="15.75" customHeight="1">
      <c r="A17" s="131">
        <v>8</v>
      </c>
      <c r="B17" s="132" t="str">
        <f>IF(นักเรียน!B13="","",นักเรียน!B13)</f>
        <v>17924</v>
      </c>
      <c r="C17" s="133" t="str">
        <f>IF(นักเรียน!C13="","",นักเรียน!C13)</f>
        <v>นายสถาพร  อินทร์พวง</v>
      </c>
      <c r="D17" s="134"/>
      <c r="E17" s="135"/>
      <c r="F17" s="135"/>
      <c r="G17" s="135"/>
      <c r="H17" s="135"/>
      <c r="I17" s="135"/>
      <c r="J17" s="135"/>
      <c r="K17" s="135"/>
      <c r="L17" s="136"/>
      <c r="M17" s="239" t="e">
        <f t="shared" si="6"/>
        <v>#N/A</v>
      </c>
      <c r="N17" s="134"/>
      <c r="O17" s="135"/>
      <c r="P17" s="135"/>
      <c r="Q17" s="135"/>
      <c r="R17" s="135"/>
      <c r="S17" s="136"/>
      <c r="T17" s="137" t="e">
        <f t="shared" si="1"/>
        <v>#N/A</v>
      </c>
      <c r="U17" s="134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60"/>
      <c r="AK17" s="160"/>
      <c r="AL17" s="136"/>
      <c r="AM17" s="137" t="e">
        <f t="shared" si="2"/>
        <v>#N/A</v>
      </c>
      <c r="AN17" s="134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6"/>
      <c r="BB17" s="137" t="e">
        <f t="shared" si="3"/>
        <v>#N/A</v>
      </c>
      <c r="BC17" s="134"/>
      <c r="BD17" s="135"/>
      <c r="BE17" s="135"/>
      <c r="BF17" s="135"/>
      <c r="BG17" s="135"/>
      <c r="BH17" s="135"/>
      <c r="BI17" s="135"/>
      <c r="BJ17" s="160"/>
      <c r="BK17" s="160"/>
      <c r="BL17" s="160"/>
      <c r="BM17" s="160"/>
      <c r="BN17" s="240" t="e">
        <f t="shared" si="4"/>
        <v>#N/A</v>
      </c>
      <c r="BO17" s="244" t="e">
        <f t="shared" si="5"/>
        <v>#N/A</v>
      </c>
      <c r="BP17" s="243" t="e">
        <f t="shared" si="0"/>
        <v>#N/A</v>
      </c>
    </row>
    <row r="18" spans="1:68" ht="15.75" customHeight="1">
      <c r="A18" s="131">
        <v>9</v>
      </c>
      <c r="B18" s="132" t="str">
        <f>IF(นักเรียน!B14="","",นักเรียน!B14)</f>
        <v>17928</v>
      </c>
      <c r="C18" s="133" t="str">
        <f>IF(นักเรียน!C14="","",นักเรียน!C14)</f>
        <v>นางสาวกชกร  ภูกิ่งเงิน</v>
      </c>
      <c r="D18" s="134"/>
      <c r="E18" s="135"/>
      <c r="F18" s="135"/>
      <c r="G18" s="135"/>
      <c r="H18" s="135"/>
      <c r="I18" s="135"/>
      <c r="J18" s="135"/>
      <c r="K18" s="135"/>
      <c r="L18" s="136"/>
      <c r="M18" s="239" t="e">
        <f t="shared" si="6"/>
        <v>#N/A</v>
      </c>
      <c r="N18" s="134"/>
      <c r="O18" s="135"/>
      <c r="P18" s="135"/>
      <c r="Q18" s="135"/>
      <c r="R18" s="135"/>
      <c r="S18" s="136"/>
      <c r="T18" s="137" t="e">
        <f t="shared" si="1"/>
        <v>#N/A</v>
      </c>
      <c r="U18" s="134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60"/>
      <c r="AK18" s="160"/>
      <c r="AL18" s="136"/>
      <c r="AM18" s="137" t="e">
        <f t="shared" si="2"/>
        <v>#N/A</v>
      </c>
      <c r="AN18" s="134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6"/>
      <c r="BB18" s="137" t="e">
        <f t="shared" si="3"/>
        <v>#N/A</v>
      </c>
      <c r="BC18" s="134"/>
      <c r="BD18" s="135"/>
      <c r="BE18" s="135"/>
      <c r="BF18" s="135"/>
      <c r="BG18" s="135"/>
      <c r="BH18" s="135"/>
      <c r="BI18" s="135"/>
      <c r="BJ18" s="160"/>
      <c r="BK18" s="160"/>
      <c r="BL18" s="160"/>
      <c r="BM18" s="160"/>
      <c r="BN18" s="240" t="e">
        <f t="shared" si="4"/>
        <v>#N/A</v>
      </c>
      <c r="BO18" s="244" t="e">
        <f t="shared" si="5"/>
        <v>#N/A</v>
      </c>
      <c r="BP18" s="243" t="e">
        <f t="shared" si="0"/>
        <v>#N/A</v>
      </c>
    </row>
    <row r="19" spans="1:68" ht="15.75" customHeight="1">
      <c r="A19" s="131">
        <v>10</v>
      </c>
      <c r="B19" s="132" t="str">
        <f>IF(นักเรียน!B15="","",นักเรียน!B15)</f>
        <v>17981</v>
      </c>
      <c r="C19" s="133" t="str">
        <f>IF(นักเรียน!C15="","",นักเรียน!C15)</f>
        <v>นางสาววิภาวรรณ  ชูจอหอ</v>
      </c>
      <c r="D19" s="134"/>
      <c r="E19" s="135"/>
      <c r="F19" s="135"/>
      <c r="G19" s="135"/>
      <c r="H19" s="135"/>
      <c r="I19" s="135"/>
      <c r="J19" s="135"/>
      <c r="K19" s="135"/>
      <c r="L19" s="136"/>
      <c r="M19" s="239" t="e">
        <f t="shared" si="6"/>
        <v>#N/A</v>
      </c>
      <c r="N19" s="134"/>
      <c r="O19" s="135"/>
      <c r="P19" s="135"/>
      <c r="Q19" s="135"/>
      <c r="R19" s="135"/>
      <c r="S19" s="136"/>
      <c r="T19" s="137" t="e">
        <f t="shared" si="1"/>
        <v>#N/A</v>
      </c>
      <c r="U19" s="134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60"/>
      <c r="AK19" s="160"/>
      <c r="AL19" s="136"/>
      <c r="AM19" s="137" t="e">
        <f t="shared" si="2"/>
        <v>#N/A</v>
      </c>
      <c r="AN19" s="134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6"/>
      <c r="BB19" s="137" t="e">
        <f t="shared" si="3"/>
        <v>#N/A</v>
      </c>
      <c r="BC19" s="134"/>
      <c r="BD19" s="135"/>
      <c r="BE19" s="135"/>
      <c r="BF19" s="135"/>
      <c r="BG19" s="135"/>
      <c r="BH19" s="135"/>
      <c r="BI19" s="135"/>
      <c r="BJ19" s="160"/>
      <c r="BK19" s="160"/>
      <c r="BL19" s="160"/>
      <c r="BM19" s="160"/>
      <c r="BN19" s="240" t="e">
        <f t="shared" si="4"/>
        <v>#N/A</v>
      </c>
      <c r="BO19" s="244" t="e">
        <f t="shared" si="5"/>
        <v>#N/A</v>
      </c>
      <c r="BP19" s="243" t="e">
        <f t="shared" si="0"/>
        <v>#N/A</v>
      </c>
    </row>
    <row r="20" spans="1:68" ht="15.75" customHeight="1">
      <c r="A20" s="131">
        <v>11</v>
      </c>
      <c r="B20" s="132" t="str">
        <f>IF(นักเรียน!B16="","",นักเรียน!B16)</f>
        <v>18009</v>
      </c>
      <c r="C20" s="133" t="str">
        <f>IF(นักเรียน!C16="","",นักเรียน!C16)</f>
        <v>นางสาวกชกร  ภูวิจิตร</v>
      </c>
      <c r="D20" s="134"/>
      <c r="E20" s="135"/>
      <c r="F20" s="135"/>
      <c r="G20" s="135"/>
      <c r="H20" s="135"/>
      <c r="I20" s="135"/>
      <c r="J20" s="135"/>
      <c r="K20" s="135"/>
      <c r="L20" s="136"/>
      <c r="M20" s="239" t="e">
        <f t="shared" si="6"/>
        <v>#N/A</v>
      </c>
      <c r="N20" s="134"/>
      <c r="O20" s="135"/>
      <c r="P20" s="135"/>
      <c r="Q20" s="135"/>
      <c r="R20" s="135"/>
      <c r="S20" s="136"/>
      <c r="T20" s="137" t="e">
        <f t="shared" si="1"/>
        <v>#N/A</v>
      </c>
      <c r="U20" s="134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60"/>
      <c r="AK20" s="160"/>
      <c r="AL20" s="136"/>
      <c r="AM20" s="137" t="e">
        <f t="shared" si="2"/>
        <v>#N/A</v>
      </c>
      <c r="AN20" s="134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6"/>
      <c r="BB20" s="137" t="e">
        <f t="shared" si="3"/>
        <v>#N/A</v>
      </c>
      <c r="BC20" s="134"/>
      <c r="BD20" s="135"/>
      <c r="BE20" s="135"/>
      <c r="BF20" s="135"/>
      <c r="BG20" s="135"/>
      <c r="BH20" s="135"/>
      <c r="BI20" s="135"/>
      <c r="BJ20" s="160"/>
      <c r="BK20" s="160"/>
      <c r="BL20" s="160"/>
      <c r="BM20" s="160"/>
      <c r="BN20" s="240" t="e">
        <f t="shared" si="4"/>
        <v>#N/A</v>
      </c>
      <c r="BO20" s="244" t="e">
        <f t="shared" si="5"/>
        <v>#N/A</v>
      </c>
      <c r="BP20" s="243" t="e">
        <f t="shared" si="0"/>
        <v>#N/A</v>
      </c>
    </row>
    <row r="21" spans="1:68" ht="15.75" customHeight="1">
      <c r="A21" s="131">
        <v>12</v>
      </c>
      <c r="B21" s="132" t="str">
        <f>IF(นักเรียน!B17="","",นักเรียน!B17)</f>
        <v>18039</v>
      </c>
      <c r="C21" s="133" t="str">
        <f>IF(นักเรียน!C17="","",นักเรียน!C17)</f>
        <v>นายราชพฤกษ์  อรมาศ</v>
      </c>
      <c r="D21" s="134"/>
      <c r="E21" s="135"/>
      <c r="F21" s="135"/>
      <c r="G21" s="135"/>
      <c r="H21" s="135"/>
      <c r="I21" s="135"/>
      <c r="J21" s="135"/>
      <c r="K21" s="135"/>
      <c r="L21" s="136"/>
      <c r="M21" s="239" t="e">
        <f t="shared" si="6"/>
        <v>#N/A</v>
      </c>
      <c r="N21" s="134"/>
      <c r="O21" s="135"/>
      <c r="P21" s="135"/>
      <c r="Q21" s="135"/>
      <c r="R21" s="135"/>
      <c r="S21" s="136"/>
      <c r="T21" s="137" t="e">
        <f t="shared" si="1"/>
        <v>#N/A</v>
      </c>
      <c r="U21" s="134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60"/>
      <c r="AK21" s="160"/>
      <c r="AL21" s="136"/>
      <c r="AM21" s="137" t="e">
        <f t="shared" si="2"/>
        <v>#N/A</v>
      </c>
      <c r="AN21" s="134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6"/>
      <c r="BB21" s="137" t="e">
        <f t="shared" si="3"/>
        <v>#N/A</v>
      </c>
      <c r="BC21" s="134"/>
      <c r="BD21" s="135"/>
      <c r="BE21" s="135"/>
      <c r="BF21" s="135"/>
      <c r="BG21" s="135"/>
      <c r="BH21" s="135"/>
      <c r="BI21" s="135"/>
      <c r="BJ21" s="160"/>
      <c r="BK21" s="160"/>
      <c r="BL21" s="160"/>
      <c r="BM21" s="160"/>
      <c r="BN21" s="240" t="e">
        <f t="shared" si="4"/>
        <v>#N/A</v>
      </c>
      <c r="BO21" s="244" t="e">
        <f t="shared" si="5"/>
        <v>#N/A</v>
      </c>
      <c r="BP21" s="243" t="e">
        <f t="shared" si="0"/>
        <v>#N/A</v>
      </c>
    </row>
    <row r="22" spans="1:68" ht="15.75" customHeight="1">
      <c r="A22" s="131">
        <v>13</v>
      </c>
      <c r="B22" s="132" t="str">
        <f>IF(นักเรียน!B18="","",นักเรียน!B18)</f>
        <v>18061</v>
      </c>
      <c r="C22" s="133" t="str">
        <f>IF(นักเรียน!C18="","",นักเรียน!C18)</f>
        <v>นางสาวอัญชิสา  พรมมงคล</v>
      </c>
      <c r="D22" s="134"/>
      <c r="E22" s="135"/>
      <c r="F22" s="135"/>
      <c r="G22" s="135"/>
      <c r="H22" s="135"/>
      <c r="I22" s="135"/>
      <c r="J22" s="135"/>
      <c r="K22" s="135"/>
      <c r="L22" s="136"/>
      <c r="M22" s="239" t="e">
        <f t="shared" si="6"/>
        <v>#N/A</v>
      </c>
      <c r="N22" s="134"/>
      <c r="O22" s="135"/>
      <c r="P22" s="135"/>
      <c r="Q22" s="135"/>
      <c r="R22" s="135"/>
      <c r="S22" s="136"/>
      <c r="T22" s="137" t="e">
        <f t="shared" si="1"/>
        <v>#N/A</v>
      </c>
      <c r="U22" s="134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60"/>
      <c r="AK22" s="160"/>
      <c r="AL22" s="136"/>
      <c r="AM22" s="137" t="e">
        <f t="shared" si="2"/>
        <v>#N/A</v>
      </c>
      <c r="AN22" s="134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6"/>
      <c r="BB22" s="137" t="e">
        <f t="shared" si="3"/>
        <v>#N/A</v>
      </c>
      <c r="BC22" s="134"/>
      <c r="BD22" s="135"/>
      <c r="BE22" s="135"/>
      <c r="BF22" s="135"/>
      <c r="BG22" s="135"/>
      <c r="BH22" s="135"/>
      <c r="BI22" s="135"/>
      <c r="BJ22" s="160"/>
      <c r="BK22" s="160"/>
      <c r="BL22" s="160"/>
      <c r="BM22" s="160"/>
      <c r="BN22" s="240" t="e">
        <f t="shared" si="4"/>
        <v>#N/A</v>
      </c>
      <c r="BO22" s="244" t="e">
        <f t="shared" si="5"/>
        <v>#N/A</v>
      </c>
      <c r="BP22" s="243" t="e">
        <f t="shared" si="0"/>
        <v>#N/A</v>
      </c>
    </row>
    <row r="23" spans="1:68" ht="15.75" customHeight="1">
      <c r="A23" s="131">
        <v>14</v>
      </c>
      <c r="B23" s="132" t="str">
        <f>IF(นักเรียน!B19="","",นักเรียน!B19)</f>
        <v>18088</v>
      </c>
      <c r="C23" s="133" t="str">
        <f>IF(นักเรียน!C19="","",นักเรียน!C19)</f>
        <v>นางสาวรุจิรา  ภูสายเสมา</v>
      </c>
      <c r="D23" s="134"/>
      <c r="E23" s="135"/>
      <c r="F23" s="135"/>
      <c r="G23" s="135"/>
      <c r="H23" s="135"/>
      <c r="I23" s="135"/>
      <c r="J23" s="135"/>
      <c r="K23" s="135"/>
      <c r="L23" s="136"/>
      <c r="M23" s="239" t="e">
        <f t="shared" si="6"/>
        <v>#N/A</v>
      </c>
      <c r="N23" s="134"/>
      <c r="O23" s="135"/>
      <c r="P23" s="135"/>
      <c r="Q23" s="135"/>
      <c r="R23" s="135"/>
      <c r="S23" s="136"/>
      <c r="T23" s="137" t="e">
        <f t="shared" si="1"/>
        <v>#N/A</v>
      </c>
      <c r="U23" s="134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60"/>
      <c r="AK23" s="160"/>
      <c r="AL23" s="136"/>
      <c r="AM23" s="137" t="e">
        <f t="shared" si="2"/>
        <v>#N/A</v>
      </c>
      <c r="AN23" s="134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6"/>
      <c r="BB23" s="137" t="e">
        <f t="shared" si="3"/>
        <v>#N/A</v>
      </c>
      <c r="BC23" s="134"/>
      <c r="BD23" s="135"/>
      <c r="BE23" s="135"/>
      <c r="BF23" s="135"/>
      <c r="BG23" s="135"/>
      <c r="BH23" s="135"/>
      <c r="BI23" s="135"/>
      <c r="BJ23" s="160"/>
      <c r="BK23" s="160"/>
      <c r="BL23" s="160"/>
      <c r="BM23" s="160"/>
      <c r="BN23" s="240" t="e">
        <f t="shared" si="4"/>
        <v>#N/A</v>
      </c>
      <c r="BO23" s="244" t="e">
        <f t="shared" si="5"/>
        <v>#N/A</v>
      </c>
      <c r="BP23" s="243" t="e">
        <f t="shared" si="0"/>
        <v>#N/A</v>
      </c>
    </row>
    <row r="24" spans="1:68" ht="15.75" customHeight="1">
      <c r="A24" s="131">
        <v>15</v>
      </c>
      <c r="B24" s="132" t="str">
        <f>IF(นักเรียน!B20="","",นักเรียน!B20)</f>
        <v>18114</v>
      </c>
      <c r="C24" s="133" t="str">
        <f>IF(นักเรียน!C20="","",นักเรียน!C20)</f>
        <v>นายยุทธสาน  การวิชัย</v>
      </c>
      <c r="D24" s="134"/>
      <c r="E24" s="135"/>
      <c r="F24" s="135"/>
      <c r="G24" s="135"/>
      <c r="H24" s="135"/>
      <c r="I24" s="135"/>
      <c r="J24" s="135"/>
      <c r="K24" s="135"/>
      <c r="L24" s="136"/>
      <c r="M24" s="239" t="e">
        <f t="shared" si="6"/>
        <v>#N/A</v>
      </c>
      <c r="N24" s="134"/>
      <c r="O24" s="135"/>
      <c r="P24" s="135"/>
      <c r="Q24" s="135"/>
      <c r="R24" s="135"/>
      <c r="S24" s="136"/>
      <c r="T24" s="137" t="e">
        <f t="shared" si="1"/>
        <v>#N/A</v>
      </c>
      <c r="U24" s="134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60"/>
      <c r="AK24" s="160"/>
      <c r="AL24" s="136"/>
      <c r="AM24" s="137" t="e">
        <f t="shared" si="2"/>
        <v>#N/A</v>
      </c>
      <c r="AN24" s="134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6"/>
      <c r="BB24" s="137" t="e">
        <f t="shared" si="3"/>
        <v>#N/A</v>
      </c>
      <c r="BC24" s="134"/>
      <c r="BD24" s="135"/>
      <c r="BE24" s="135"/>
      <c r="BF24" s="135"/>
      <c r="BG24" s="135"/>
      <c r="BH24" s="135"/>
      <c r="BI24" s="135"/>
      <c r="BJ24" s="160"/>
      <c r="BK24" s="160"/>
      <c r="BL24" s="160"/>
      <c r="BM24" s="160"/>
      <c r="BN24" s="240" t="e">
        <f t="shared" si="4"/>
        <v>#N/A</v>
      </c>
      <c r="BO24" s="244" t="e">
        <f t="shared" si="5"/>
        <v>#N/A</v>
      </c>
      <c r="BP24" s="243" t="e">
        <f t="shared" si="0"/>
        <v>#N/A</v>
      </c>
    </row>
    <row r="25" spans="1:68" ht="15.75" customHeight="1">
      <c r="A25" s="131">
        <v>16</v>
      </c>
      <c r="B25" s="132" t="str">
        <f>IF(นักเรียน!B21="","",นักเรียน!B21)</f>
        <v>18127</v>
      </c>
      <c r="C25" s="133" t="str">
        <f>IF(นักเรียน!C21="","",นักเรียน!C21)</f>
        <v>นางสาวทิพย์สุดา  พรมจะลี</v>
      </c>
      <c r="D25" s="134"/>
      <c r="E25" s="135"/>
      <c r="F25" s="135"/>
      <c r="G25" s="135"/>
      <c r="H25" s="135"/>
      <c r="I25" s="135"/>
      <c r="J25" s="135"/>
      <c r="K25" s="135"/>
      <c r="L25" s="136"/>
      <c r="M25" s="239" t="e">
        <f t="shared" si="6"/>
        <v>#N/A</v>
      </c>
      <c r="N25" s="134"/>
      <c r="O25" s="135"/>
      <c r="P25" s="135"/>
      <c r="Q25" s="135"/>
      <c r="R25" s="135"/>
      <c r="S25" s="136"/>
      <c r="T25" s="137" t="e">
        <f t="shared" si="1"/>
        <v>#N/A</v>
      </c>
      <c r="U25" s="134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60"/>
      <c r="AK25" s="160"/>
      <c r="AL25" s="136"/>
      <c r="AM25" s="137" t="e">
        <f t="shared" si="2"/>
        <v>#N/A</v>
      </c>
      <c r="AN25" s="134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6"/>
      <c r="BB25" s="137" t="e">
        <f t="shared" si="3"/>
        <v>#N/A</v>
      </c>
      <c r="BC25" s="134"/>
      <c r="BD25" s="135"/>
      <c r="BE25" s="135"/>
      <c r="BF25" s="135"/>
      <c r="BG25" s="135"/>
      <c r="BH25" s="135"/>
      <c r="BI25" s="135"/>
      <c r="BJ25" s="160"/>
      <c r="BK25" s="160"/>
      <c r="BL25" s="160"/>
      <c r="BM25" s="160"/>
      <c r="BN25" s="240" t="e">
        <f t="shared" si="4"/>
        <v>#N/A</v>
      </c>
      <c r="BO25" s="244" t="e">
        <f t="shared" si="5"/>
        <v>#N/A</v>
      </c>
      <c r="BP25" s="243" t="e">
        <f t="shared" si="0"/>
        <v>#N/A</v>
      </c>
    </row>
    <row r="26" spans="1:68" ht="15.75" customHeight="1">
      <c r="A26" s="131">
        <v>17</v>
      </c>
      <c r="B26" s="132" t="str">
        <f>IF(นักเรียน!B22="","",นักเรียน!B22)</f>
        <v>18129</v>
      </c>
      <c r="C26" s="133" t="str">
        <f>IF(นักเรียน!C22="","",นักเรียน!C22)</f>
        <v>นางสาวปภาวรินทร์  เนมินทร์</v>
      </c>
      <c r="D26" s="134"/>
      <c r="E26" s="135"/>
      <c r="F26" s="135"/>
      <c r="G26" s="135"/>
      <c r="H26" s="135"/>
      <c r="I26" s="135"/>
      <c r="J26" s="135"/>
      <c r="K26" s="135"/>
      <c r="L26" s="136"/>
      <c r="M26" s="239" t="e">
        <f t="shared" si="6"/>
        <v>#N/A</v>
      </c>
      <c r="N26" s="134"/>
      <c r="O26" s="135"/>
      <c r="P26" s="135"/>
      <c r="Q26" s="135"/>
      <c r="R26" s="135"/>
      <c r="S26" s="136"/>
      <c r="T26" s="137" t="e">
        <f t="shared" si="1"/>
        <v>#N/A</v>
      </c>
      <c r="U26" s="134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60"/>
      <c r="AK26" s="160"/>
      <c r="AL26" s="136"/>
      <c r="AM26" s="137" t="e">
        <f t="shared" si="2"/>
        <v>#N/A</v>
      </c>
      <c r="AN26" s="134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6"/>
      <c r="BB26" s="137" t="e">
        <f t="shared" si="3"/>
        <v>#N/A</v>
      </c>
      <c r="BC26" s="134"/>
      <c r="BD26" s="135"/>
      <c r="BE26" s="135"/>
      <c r="BF26" s="135"/>
      <c r="BG26" s="135"/>
      <c r="BH26" s="135"/>
      <c r="BI26" s="135"/>
      <c r="BJ26" s="160"/>
      <c r="BK26" s="160"/>
      <c r="BL26" s="160"/>
      <c r="BM26" s="160"/>
      <c r="BN26" s="240" t="e">
        <f t="shared" si="4"/>
        <v>#N/A</v>
      </c>
      <c r="BO26" s="244" t="e">
        <f t="shared" si="5"/>
        <v>#N/A</v>
      </c>
      <c r="BP26" s="243" t="e">
        <f t="shared" si="0"/>
        <v>#N/A</v>
      </c>
    </row>
    <row r="27" spans="1:68" ht="15.75" customHeight="1">
      <c r="A27" s="131">
        <v>18</v>
      </c>
      <c r="B27" s="132" t="str">
        <f>IF(นักเรียน!B23="","",นักเรียน!B23)</f>
        <v>18133</v>
      </c>
      <c r="C27" s="133" t="str">
        <f>IF(นักเรียน!C23="","",นักเรียน!C23)</f>
        <v>นางสาววนิดา  จงประเสริฐ</v>
      </c>
      <c r="D27" s="134"/>
      <c r="E27" s="135"/>
      <c r="F27" s="135"/>
      <c r="G27" s="135"/>
      <c r="H27" s="135"/>
      <c r="I27" s="135"/>
      <c r="J27" s="135"/>
      <c r="K27" s="135"/>
      <c r="L27" s="136"/>
      <c r="M27" s="239" t="e">
        <f t="shared" si="6"/>
        <v>#N/A</v>
      </c>
      <c r="N27" s="134"/>
      <c r="O27" s="135"/>
      <c r="P27" s="135"/>
      <c r="Q27" s="135"/>
      <c r="R27" s="135"/>
      <c r="S27" s="136"/>
      <c r="T27" s="137" t="e">
        <f t="shared" si="1"/>
        <v>#N/A</v>
      </c>
      <c r="U27" s="134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60"/>
      <c r="AK27" s="160"/>
      <c r="AL27" s="136"/>
      <c r="AM27" s="137" t="e">
        <f t="shared" si="2"/>
        <v>#N/A</v>
      </c>
      <c r="AN27" s="134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6"/>
      <c r="BB27" s="137" t="e">
        <f t="shared" si="3"/>
        <v>#N/A</v>
      </c>
      <c r="BC27" s="134"/>
      <c r="BD27" s="135"/>
      <c r="BE27" s="135"/>
      <c r="BF27" s="135"/>
      <c r="BG27" s="135"/>
      <c r="BH27" s="135"/>
      <c r="BI27" s="135"/>
      <c r="BJ27" s="160"/>
      <c r="BK27" s="160"/>
      <c r="BL27" s="160"/>
      <c r="BM27" s="160"/>
      <c r="BN27" s="240" t="e">
        <f t="shared" si="4"/>
        <v>#N/A</v>
      </c>
      <c r="BO27" s="244" t="e">
        <f t="shared" si="5"/>
        <v>#N/A</v>
      </c>
      <c r="BP27" s="243" t="e">
        <f t="shared" si="0"/>
        <v>#N/A</v>
      </c>
    </row>
    <row r="28" spans="1:68" ht="15.75" customHeight="1">
      <c r="A28" s="131">
        <v>19</v>
      </c>
      <c r="B28" s="132" t="str">
        <f>IF(นักเรียน!B24="","",นักเรียน!B24)</f>
        <v>18194</v>
      </c>
      <c r="C28" s="133" t="str">
        <f>IF(นักเรียน!C24="","",นักเรียน!C24)</f>
        <v>นางสาวประภาพร  อินทร์พวง</v>
      </c>
      <c r="D28" s="134"/>
      <c r="E28" s="135"/>
      <c r="F28" s="135"/>
      <c r="G28" s="135"/>
      <c r="H28" s="135"/>
      <c r="I28" s="135"/>
      <c r="J28" s="135"/>
      <c r="K28" s="135"/>
      <c r="L28" s="136"/>
      <c r="M28" s="239" t="e">
        <f t="shared" si="6"/>
        <v>#N/A</v>
      </c>
      <c r="N28" s="134"/>
      <c r="O28" s="135"/>
      <c r="P28" s="135"/>
      <c r="Q28" s="135"/>
      <c r="R28" s="135"/>
      <c r="S28" s="136"/>
      <c r="T28" s="137" t="e">
        <f t="shared" si="1"/>
        <v>#N/A</v>
      </c>
      <c r="U28" s="134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60"/>
      <c r="AK28" s="160"/>
      <c r="AL28" s="136"/>
      <c r="AM28" s="137" t="e">
        <f t="shared" si="2"/>
        <v>#N/A</v>
      </c>
      <c r="AN28" s="134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6"/>
      <c r="BB28" s="137" t="e">
        <f t="shared" si="3"/>
        <v>#N/A</v>
      </c>
      <c r="BC28" s="134"/>
      <c r="BD28" s="135"/>
      <c r="BE28" s="135"/>
      <c r="BF28" s="135"/>
      <c r="BG28" s="135"/>
      <c r="BH28" s="135"/>
      <c r="BI28" s="135"/>
      <c r="BJ28" s="160"/>
      <c r="BK28" s="160"/>
      <c r="BL28" s="160"/>
      <c r="BM28" s="160"/>
      <c r="BN28" s="240" t="e">
        <f t="shared" si="4"/>
        <v>#N/A</v>
      </c>
      <c r="BO28" s="244" t="e">
        <f t="shared" si="5"/>
        <v>#N/A</v>
      </c>
      <c r="BP28" s="243" t="e">
        <f t="shared" si="0"/>
        <v>#N/A</v>
      </c>
    </row>
    <row r="29" spans="1:68" ht="15.75" customHeight="1">
      <c r="A29" s="131">
        <v>20</v>
      </c>
      <c r="B29" s="132" t="str">
        <f>IF(นักเรียน!B25="","",นักเรียน!B25)</f>
        <v>18196</v>
      </c>
      <c r="C29" s="133" t="str">
        <f>IF(นักเรียน!C25="","",นักเรียน!C25)</f>
        <v>นางสาววณิชชา  ไชยศาสตร์</v>
      </c>
      <c r="D29" s="134"/>
      <c r="E29" s="135"/>
      <c r="F29" s="135"/>
      <c r="G29" s="135"/>
      <c r="H29" s="135"/>
      <c r="I29" s="135"/>
      <c r="J29" s="135"/>
      <c r="K29" s="135"/>
      <c r="L29" s="136"/>
      <c r="M29" s="239" t="e">
        <f t="shared" si="6"/>
        <v>#N/A</v>
      </c>
      <c r="N29" s="134"/>
      <c r="O29" s="135"/>
      <c r="P29" s="135"/>
      <c r="Q29" s="135"/>
      <c r="R29" s="135"/>
      <c r="S29" s="136"/>
      <c r="T29" s="137" t="e">
        <f t="shared" si="1"/>
        <v>#N/A</v>
      </c>
      <c r="U29" s="134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60"/>
      <c r="AK29" s="160"/>
      <c r="AL29" s="136"/>
      <c r="AM29" s="137" t="e">
        <f t="shared" si="2"/>
        <v>#N/A</v>
      </c>
      <c r="AN29" s="134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6"/>
      <c r="BB29" s="137" t="e">
        <f t="shared" si="3"/>
        <v>#N/A</v>
      </c>
      <c r="BC29" s="134"/>
      <c r="BD29" s="135"/>
      <c r="BE29" s="135"/>
      <c r="BF29" s="135"/>
      <c r="BG29" s="135"/>
      <c r="BH29" s="135"/>
      <c r="BI29" s="135"/>
      <c r="BJ29" s="160"/>
      <c r="BK29" s="160"/>
      <c r="BL29" s="160"/>
      <c r="BM29" s="160"/>
      <c r="BN29" s="240" t="e">
        <f t="shared" si="4"/>
        <v>#N/A</v>
      </c>
      <c r="BO29" s="244" t="e">
        <f t="shared" si="5"/>
        <v>#N/A</v>
      </c>
      <c r="BP29" s="243" t="e">
        <f t="shared" si="0"/>
        <v>#N/A</v>
      </c>
    </row>
    <row r="30" spans="1:68" ht="15.75" customHeight="1">
      <c r="A30" s="131">
        <v>21</v>
      </c>
      <c r="B30" s="132" t="str">
        <f>IF(นักเรียน!B26="","",นักเรียน!B26)</f>
        <v>18197</v>
      </c>
      <c r="C30" s="133" t="str">
        <f>IF(นักเรียน!C26="","",นักเรียน!C26)</f>
        <v>นายอวิรุทธิ์  สุกะลา</v>
      </c>
      <c r="D30" s="134"/>
      <c r="E30" s="135"/>
      <c r="F30" s="135"/>
      <c r="G30" s="135"/>
      <c r="H30" s="135"/>
      <c r="I30" s="135"/>
      <c r="J30" s="135"/>
      <c r="K30" s="135"/>
      <c r="L30" s="136"/>
      <c r="M30" s="239" t="e">
        <f t="shared" si="6"/>
        <v>#N/A</v>
      </c>
      <c r="N30" s="134"/>
      <c r="O30" s="135"/>
      <c r="P30" s="135"/>
      <c r="Q30" s="135"/>
      <c r="R30" s="135"/>
      <c r="S30" s="136"/>
      <c r="T30" s="137" t="e">
        <f t="shared" si="1"/>
        <v>#N/A</v>
      </c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60"/>
      <c r="AK30" s="160"/>
      <c r="AL30" s="136"/>
      <c r="AM30" s="137" t="e">
        <f t="shared" si="2"/>
        <v>#N/A</v>
      </c>
      <c r="AN30" s="134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6"/>
      <c r="BB30" s="137" t="e">
        <f t="shared" si="3"/>
        <v>#N/A</v>
      </c>
      <c r="BC30" s="134"/>
      <c r="BD30" s="135"/>
      <c r="BE30" s="135"/>
      <c r="BF30" s="135"/>
      <c r="BG30" s="135"/>
      <c r="BH30" s="135"/>
      <c r="BI30" s="135"/>
      <c r="BJ30" s="160"/>
      <c r="BK30" s="160"/>
      <c r="BL30" s="160"/>
      <c r="BM30" s="160"/>
      <c r="BN30" s="240" t="e">
        <f t="shared" si="4"/>
        <v>#N/A</v>
      </c>
      <c r="BO30" s="244" t="e">
        <f t="shared" si="5"/>
        <v>#N/A</v>
      </c>
      <c r="BP30" s="243" t="e">
        <f t="shared" si="0"/>
        <v>#N/A</v>
      </c>
    </row>
    <row r="31" spans="1:68" ht="15.75" customHeight="1">
      <c r="A31" s="131">
        <v>22</v>
      </c>
      <c r="B31" s="132" t="str">
        <f>IF(นักเรียน!B27="","",นักเรียน!B27)</f>
        <v>18516</v>
      </c>
      <c r="C31" s="133" t="str">
        <f>IF(นักเรียน!C27="","",นักเรียน!C27)</f>
        <v>นายธนพล  จุลทะกอง</v>
      </c>
      <c r="D31" s="134"/>
      <c r="E31" s="135"/>
      <c r="F31" s="135"/>
      <c r="G31" s="135"/>
      <c r="H31" s="135"/>
      <c r="I31" s="135"/>
      <c r="J31" s="135"/>
      <c r="K31" s="135"/>
      <c r="L31" s="136"/>
      <c r="M31" s="239" t="e">
        <f t="shared" si="6"/>
        <v>#N/A</v>
      </c>
      <c r="N31" s="134"/>
      <c r="O31" s="135"/>
      <c r="P31" s="135"/>
      <c r="Q31" s="135"/>
      <c r="R31" s="135"/>
      <c r="S31" s="136"/>
      <c r="T31" s="137" t="e">
        <f t="shared" si="1"/>
        <v>#N/A</v>
      </c>
      <c r="U31" s="134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60"/>
      <c r="AK31" s="160"/>
      <c r="AL31" s="136"/>
      <c r="AM31" s="137" t="e">
        <f t="shared" si="2"/>
        <v>#N/A</v>
      </c>
      <c r="AN31" s="134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6"/>
      <c r="BB31" s="137" t="e">
        <f t="shared" si="3"/>
        <v>#N/A</v>
      </c>
      <c r="BC31" s="134"/>
      <c r="BD31" s="135"/>
      <c r="BE31" s="135"/>
      <c r="BF31" s="135"/>
      <c r="BG31" s="135"/>
      <c r="BH31" s="135"/>
      <c r="BI31" s="135"/>
      <c r="BJ31" s="160"/>
      <c r="BK31" s="160"/>
      <c r="BL31" s="160"/>
      <c r="BM31" s="160"/>
      <c r="BN31" s="240" t="e">
        <f t="shared" si="4"/>
        <v>#N/A</v>
      </c>
      <c r="BO31" s="244" t="e">
        <f t="shared" si="5"/>
        <v>#N/A</v>
      </c>
      <c r="BP31" s="243" t="e">
        <f t="shared" si="0"/>
        <v>#N/A</v>
      </c>
    </row>
    <row r="32" spans="1:68" ht="15.75" customHeight="1">
      <c r="A32" s="131">
        <v>23</v>
      </c>
      <c r="B32" s="132" t="str">
        <f>IF(นักเรียน!B28="","",นักเรียน!B28)</f>
        <v>19045</v>
      </c>
      <c r="C32" s="133" t="str">
        <f>IF(นักเรียน!C28="","",นักเรียน!C28)</f>
        <v>นายณัฐกิตติ์  โพธิ์ขาว</v>
      </c>
      <c r="D32" s="134"/>
      <c r="E32" s="135"/>
      <c r="F32" s="135"/>
      <c r="G32" s="135"/>
      <c r="H32" s="135"/>
      <c r="I32" s="135"/>
      <c r="J32" s="135"/>
      <c r="K32" s="135"/>
      <c r="L32" s="136"/>
      <c r="M32" s="239" t="e">
        <f t="shared" ref="M32:M49" si="7">MODE(D32:L32)</f>
        <v>#N/A</v>
      </c>
      <c r="N32" s="134"/>
      <c r="O32" s="135"/>
      <c r="P32" s="135"/>
      <c r="Q32" s="135"/>
      <c r="R32" s="135"/>
      <c r="S32" s="136"/>
      <c r="T32" s="137" t="e">
        <f t="shared" ref="T32:T49" si="8">MODE(M32:S32)</f>
        <v>#N/A</v>
      </c>
      <c r="U32" s="134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60"/>
      <c r="AK32" s="160"/>
      <c r="AL32" s="136"/>
      <c r="AM32" s="137" t="e">
        <f t="shared" ref="AM32:AM49" si="9">MODE(U32:AL32)</f>
        <v>#N/A</v>
      </c>
      <c r="AN32" s="134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6"/>
      <c r="BB32" s="137" t="e">
        <f t="shared" ref="BB32:BB49" si="10">MODE(AN32:BA32)</f>
        <v>#N/A</v>
      </c>
      <c r="BC32" s="134"/>
      <c r="BD32" s="135"/>
      <c r="BE32" s="135"/>
      <c r="BF32" s="135"/>
      <c r="BG32" s="135"/>
      <c r="BH32" s="135"/>
      <c r="BI32" s="135"/>
      <c r="BJ32" s="160"/>
      <c r="BK32" s="160"/>
      <c r="BL32" s="160"/>
      <c r="BM32" s="160"/>
      <c r="BN32" s="240" t="e">
        <f t="shared" ref="BN32:BN49" si="11">MODE(BC32:BM32)</f>
        <v>#N/A</v>
      </c>
      <c r="BO32" s="244" t="e">
        <f t="shared" ref="BO32:BO49" si="12">MODE(M32,T32,AM32,BB32,BN32)</f>
        <v>#N/A</v>
      </c>
      <c r="BP32" s="243" t="e">
        <f t="shared" ref="BP32:BP49" si="13">IF(BO32="","",IF(BO32=3,"ดีเยี่ยม",IF(BO32=2,"ดี",IF(BO32=1,"พอใช้","ปรับปรุง"))))</f>
        <v>#N/A</v>
      </c>
    </row>
    <row r="33" spans="1:68" ht="15.75" customHeight="1">
      <c r="A33" s="131">
        <v>24</v>
      </c>
      <c r="B33" s="132" t="str">
        <f>IF(นักเรียน!B29="","",นักเรียน!B29)</f>
        <v>19046</v>
      </c>
      <c r="C33" s="133" t="str">
        <f>IF(นักเรียน!C29="","",นักเรียน!C29)</f>
        <v>นายปราโมทย์  บุญมาก</v>
      </c>
      <c r="D33" s="134"/>
      <c r="E33" s="135"/>
      <c r="F33" s="135"/>
      <c r="G33" s="135"/>
      <c r="H33" s="135"/>
      <c r="I33" s="135"/>
      <c r="J33" s="135"/>
      <c r="K33" s="135"/>
      <c r="L33" s="136"/>
      <c r="M33" s="239" t="e">
        <f t="shared" si="7"/>
        <v>#N/A</v>
      </c>
      <c r="N33" s="134"/>
      <c r="O33" s="135"/>
      <c r="P33" s="135"/>
      <c r="Q33" s="135"/>
      <c r="R33" s="135"/>
      <c r="S33" s="136"/>
      <c r="T33" s="137" t="e">
        <f t="shared" si="8"/>
        <v>#N/A</v>
      </c>
      <c r="U33" s="134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60"/>
      <c r="AK33" s="160"/>
      <c r="AL33" s="136"/>
      <c r="AM33" s="137" t="e">
        <f t="shared" si="9"/>
        <v>#N/A</v>
      </c>
      <c r="AN33" s="134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6"/>
      <c r="BB33" s="137" t="e">
        <f t="shared" si="10"/>
        <v>#N/A</v>
      </c>
      <c r="BC33" s="134"/>
      <c r="BD33" s="135"/>
      <c r="BE33" s="135"/>
      <c r="BF33" s="135"/>
      <c r="BG33" s="135"/>
      <c r="BH33" s="135"/>
      <c r="BI33" s="135"/>
      <c r="BJ33" s="160"/>
      <c r="BK33" s="160"/>
      <c r="BL33" s="160"/>
      <c r="BM33" s="160"/>
      <c r="BN33" s="240" t="e">
        <f t="shared" si="11"/>
        <v>#N/A</v>
      </c>
      <c r="BO33" s="244" t="e">
        <f t="shared" si="12"/>
        <v>#N/A</v>
      </c>
      <c r="BP33" s="243" t="e">
        <f t="shared" si="13"/>
        <v>#N/A</v>
      </c>
    </row>
    <row r="34" spans="1:68" ht="15.75" customHeight="1">
      <c r="A34" s="131">
        <v>25</v>
      </c>
      <c r="B34" s="132" t="str">
        <f>IF(นักเรียน!B30="","",นักเรียน!B30)</f>
        <v>19047</v>
      </c>
      <c r="C34" s="133" t="str">
        <f>IF(นักเรียน!C30="","",นักเรียน!C30)</f>
        <v>นายภาคิน  กิจธิมน</v>
      </c>
      <c r="D34" s="134"/>
      <c r="E34" s="135"/>
      <c r="F34" s="135"/>
      <c r="G34" s="135"/>
      <c r="H34" s="135"/>
      <c r="I34" s="135"/>
      <c r="J34" s="135"/>
      <c r="K34" s="135"/>
      <c r="L34" s="136"/>
      <c r="M34" s="239" t="e">
        <f t="shared" si="7"/>
        <v>#N/A</v>
      </c>
      <c r="N34" s="134"/>
      <c r="O34" s="135"/>
      <c r="P34" s="135"/>
      <c r="Q34" s="135"/>
      <c r="R34" s="135"/>
      <c r="S34" s="136"/>
      <c r="T34" s="137" t="e">
        <f t="shared" si="8"/>
        <v>#N/A</v>
      </c>
      <c r="U34" s="134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60"/>
      <c r="AK34" s="160"/>
      <c r="AL34" s="136"/>
      <c r="AM34" s="137" t="e">
        <f t="shared" si="9"/>
        <v>#N/A</v>
      </c>
      <c r="AN34" s="134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6"/>
      <c r="BB34" s="137" t="e">
        <f t="shared" si="10"/>
        <v>#N/A</v>
      </c>
      <c r="BC34" s="134"/>
      <c r="BD34" s="135"/>
      <c r="BE34" s="135"/>
      <c r="BF34" s="135"/>
      <c r="BG34" s="135"/>
      <c r="BH34" s="135"/>
      <c r="BI34" s="135"/>
      <c r="BJ34" s="160"/>
      <c r="BK34" s="160"/>
      <c r="BL34" s="160"/>
      <c r="BM34" s="160"/>
      <c r="BN34" s="240" t="e">
        <f t="shared" si="11"/>
        <v>#N/A</v>
      </c>
      <c r="BO34" s="244" t="e">
        <f t="shared" si="12"/>
        <v>#N/A</v>
      </c>
      <c r="BP34" s="243" t="e">
        <f t="shared" si="13"/>
        <v>#N/A</v>
      </c>
    </row>
    <row r="35" spans="1:68" ht="15.75" customHeight="1">
      <c r="A35" s="131">
        <v>26</v>
      </c>
      <c r="B35" s="132" t="str">
        <f>IF(นักเรียน!B31="","",นักเรียน!B31)</f>
        <v>19048</v>
      </c>
      <c r="C35" s="133" t="str">
        <f>IF(นักเรียน!C31="","",นักเรียน!C31)</f>
        <v>นายภามินร์  กิจธิมน</v>
      </c>
      <c r="D35" s="134"/>
      <c r="E35" s="135"/>
      <c r="F35" s="135"/>
      <c r="G35" s="135"/>
      <c r="H35" s="135"/>
      <c r="I35" s="135"/>
      <c r="J35" s="135"/>
      <c r="K35" s="135"/>
      <c r="L35" s="136"/>
      <c r="M35" s="239" t="e">
        <f t="shared" si="7"/>
        <v>#N/A</v>
      </c>
      <c r="N35" s="134"/>
      <c r="O35" s="135"/>
      <c r="P35" s="135"/>
      <c r="Q35" s="135"/>
      <c r="R35" s="135"/>
      <c r="S35" s="136"/>
      <c r="T35" s="137" t="e">
        <f t="shared" si="8"/>
        <v>#N/A</v>
      </c>
      <c r="U35" s="134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60"/>
      <c r="AK35" s="160"/>
      <c r="AL35" s="136"/>
      <c r="AM35" s="137" t="e">
        <f t="shared" si="9"/>
        <v>#N/A</v>
      </c>
      <c r="AN35" s="134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6"/>
      <c r="BB35" s="137" t="e">
        <f t="shared" si="10"/>
        <v>#N/A</v>
      </c>
      <c r="BC35" s="134"/>
      <c r="BD35" s="135"/>
      <c r="BE35" s="135"/>
      <c r="BF35" s="135"/>
      <c r="BG35" s="135"/>
      <c r="BH35" s="135"/>
      <c r="BI35" s="135"/>
      <c r="BJ35" s="160"/>
      <c r="BK35" s="160"/>
      <c r="BL35" s="160"/>
      <c r="BM35" s="160"/>
      <c r="BN35" s="240" t="e">
        <f t="shared" si="11"/>
        <v>#N/A</v>
      </c>
      <c r="BO35" s="244" t="e">
        <f t="shared" si="12"/>
        <v>#N/A</v>
      </c>
      <c r="BP35" s="243" t="e">
        <f t="shared" si="13"/>
        <v>#N/A</v>
      </c>
    </row>
    <row r="36" spans="1:68" ht="15.75" customHeight="1">
      <c r="A36" s="131">
        <v>27</v>
      </c>
      <c r="B36" s="132" t="str">
        <f>IF(นักเรียน!B32="","",นักเรียน!B32)</f>
        <v>19049</v>
      </c>
      <c r="C36" s="133" t="str">
        <f>IF(นักเรียน!C32="","",นักเรียน!C32)</f>
        <v>นายรัฐรวี  ใจซื่อ</v>
      </c>
      <c r="D36" s="134"/>
      <c r="E36" s="135"/>
      <c r="F36" s="135"/>
      <c r="G36" s="135"/>
      <c r="H36" s="135"/>
      <c r="I36" s="135"/>
      <c r="J36" s="135"/>
      <c r="K36" s="135"/>
      <c r="L36" s="136"/>
      <c r="M36" s="239" t="e">
        <f t="shared" si="7"/>
        <v>#N/A</v>
      </c>
      <c r="N36" s="134"/>
      <c r="O36" s="135"/>
      <c r="P36" s="135"/>
      <c r="Q36" s="135"/>
      <c r="R36" s="135"/>
      <c r="S36" s="136"/>
      <c r="T36" s="137" t="e">
        <f t="shared" si="8"/>
        <v>#N/A</v>
      </c>
      <c r="U36" s="134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60"/>
      <c r="AK36" s="160"/>
      <c r="AL36" s="136"/>
      <c r="AM36" s="137" t="e">
        <f t="shared" si="9"/>
        <v>#N/A</v>
      </c>
      <c r="AN36" s="134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6"/>
      <c r="BB36" s="137" t="e">
        <f t="shared" si="10"/>
        <v>#N/A</v>
      </c>
      <c r="BC36" s="134"/>
      <c r="BD36" s="135"/>
      <c r="BE36" s="135"/>
      <c r="BF36" s="135"/>
      <c r="BG36" s="135"/>
      <c r="BH36" s="135"/>
      <c r="BI36" s="135"/>
      <c r="BJ36" s="160"/>
      <c r="BK36" s="160"/>
      <c r="BL36" s="160"/>
      <c r="BM36" s="160"/>
      <c r="BN36" s="240" t="e">
        <f t="shared" si="11"/>
        <v>#N/A</v>
      </c>
      <c r="BO36" s="244" t="e">
        <f t="shared" si="12"/>
        <v>#N/A</v>
      </c>
      <c r="BP36" s="243" t="e">
        <f t="shared" si="13"/>
        <v>#N/A</v>
      </c>
    </row>
    <row r="37" spans="1:68" ht="15.75" customHeight="1">
      <c r="A37" s="131">
        <v>28</v>
      </c>
      <c r="B37" s="132" t="str">
        <f>IF(นักเรียน!B33="","",นักเรียน!B33)</f>
        <v>19052</v>
      </c>
      <c r="C37" s="133" t="str">
        <f>IF(นักเรียน!C33="","",นักเรียน!C33)</f>
        <v>นางสาวจิรัญญา  จันทะดวง</v>
      </c>
      <c r="D37" s="134"/>
      <c r="E37" s="135"/>
      <c r="F37" s="135"/>
      <c r="G37" s="135"/>
      <c r="H37" s="135"/>
      <c r="I37" s="135"/>
      <c r="J37" s="135"/>
      <c r="K37" s="135"/>
      <c r="L37" s="136"/>
      <c r="M37" s="239" t="e">
        <f t="shared" si="7"/>
        <v>#N/A</v>
      </c>
      <c r="N37" s="134"/>
      <c r="O37" s="135"/>
      <c r="P37" s="135"/>
      <c r="Q37" s="135"/>
      <c r="R37" s="135"/>
      <c r="S37" s="136"/>
      <c r="T37" s="137" t="e">
        <f t="shared" si="8"/>
        <v>#N/A</v>
      </c>
      <c r="U37" s="134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60"/>
      <c r="AK37" s="160"/>
      <c r="AL37" s="136"/>
      <c r="AM37" s="137" t="e">
        <f t="shared" si="9"/>
        <v>#N/A</v>
      </c>
      <c r="AN37" s="134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6"/>
      <c r="BB37" s="137" t="e">
        <f t="shared" si="10"/>
        <v>#N/A</v>
      </c>
      <c r="BC37" s="134"/>
      <c r="BD37" s="135"/>
      <c r="BE37" s="135"/>
      <c r="BF37" s="135"/>
      <c r="BG37" s="135"/>
      <c r="BH37" s="135"/>
      <c r="BI37" s="135"/>
      <c r="BJ37" s="160"/>
      <c r="BK37" s="160"/>
      <c r="BL37" s="160"/>
      <c r="BM37" s="160"/>
      <c r="BN37" s="240" t="e">
        <f t="shared" si="11"/>
        <v>#N/A</v>
      </c>
      <c r="BO37" s="244" t="e">
        <f t="shared" si="12"/>
        <v>#N/A</v>
      </c>
      <c r="BP37" s="243" t="e">
        <f t="shared" si="13"/>
        <v>#N/A</v>
      </c>
    </row>
    <row r="38" spans="1:68" ht="15.75" customHeight="1">
      <c r="A38" s="131">
        <v>29</v>
      </c>
      <c r="B38" s="132" t="str">
        <f>IF(นักเรียน!B34="","",นักเรียน!B34)</f>
        <v>19053</v>
      </c>
      <c r="C38" s="133" t="str">
        <f>IF(นักเรียน!C34="","",นักเรียน!C34)</f>
        <v>นางสาวธัญชนก  ภูจำเนียร</v>
      </c>
      <c r="D38" s="134"/>
      <c r="E38" s="135"/>
      <c r="F38" s="135"/>
      <c r="G38" s="135"/>
      <c r="H38" s="135"/>
      <c r="I38" s="135"/>
      <c r="J38" s="135"/>
      <c r="K38" s="135"/>
      <c r="L38" s="136"/>
      <c r="M38" s="239" t="e">
        <f t="shared" si="7"/>
        <v>#N/A</v>
      </c>
      <c r="N38" s="134"/>
      <c r="O38" s="135"/>
      <c r="P38" s="135"/>
      <c r="Q38" s="135"/>
      <c r="R38" s="135"/>
      <c r="S38" s="136"/>
      <c r="T38" s="137" t="e">
        <f t="shared" si="8"/>
        <v>#N/A</v>
      </c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60"/>
      <c r="AK38" s="160"/>
      <c r="AL38" s="136"/>
      <c r="AM38" s="137" t="e">
        <f t="shared" si="9"/>
        <v>#N/A</v>
      </c>
      <c r="AN38" s="134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6"/>
      <c r="BB38" s="137" t="e">
        <f t="shared" si="10"/>
        <v>#N/A</v>
      </c>
      <c r="BC38" s="134"/>
      <c r="BD38" s="135"/>
      <c r="BE38" s="135"/>
      <c r="BF38" s="135"/>
      <c r="BG38" s="135"/>
      <c r="BH38" s="135"/>
      <c r="BI38" s="135"/>
      <c r="BJ38" s="160"/>
      <c r="BK38" s="160"/>
      <c r="BL38" s="160"/>
      <c r="BM38" s="160"/>
      <c r="BN38" s="240" t="e">
        <f t="shared" si="11"/>
        <v>#N/A</v>
      </c>
      <c r="BO38" s="244" t="e">
        <f t="shared" si="12"/>
        <v>#N/A</v>
      </c>
      <c r="BP38" s="243" t="e">
        <f t="shared" si="13"/>
        <v>#N/A</v>
      </c>
    </row>
    <row r="39" spans="1:68" ht="15.75" customHeight="1">
      <c r="A39" s="131">
        <v>30</v>
      </c>
      <c r="B39" s="132" t="str">
        <f>IF(นักเรียน!B35="","",นักเรียน!B35)</f>
        <v>19054</v>
      </c>
      <c r="C39" s="133" t="str">
        <f>IF(นักเรียน!C35="","",นักเรียน!C35)</f>
        <v>นางสาวธันยารัตน์  บุญรอด</v>
      </c>
      <c r="D39" s="134"/>
      <c r="E39" s="135"/>
      <c r="F39" s="135"/>
      <c r="G39" s="135"/>
      <c r="H39" s="135"/>
      <c r="I39" s="135"/>
      <c r="J39" s="135"/>
      <c r="K39" s="135"/>
      <c r="L39" s="136"/>
      <c r="M39" s="239" t="e">
        <f t="shared" si="7"/>
        <v>#N/A</v>
      </c>
      <c r="N39" s="134"/>
      <c r="O39" s="135"/>
      <c r="P39" s="135"/>
      <c r="Q39" s="135"/>
      <c r="R39" s="135"/>
      <c r="S39" s="136"/>
      <c r="T39" s="137" t="e">
        <f t="shared" si="8"/>
        <v>#N/A</v>
      </c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60"/>
      <c r="AK39" s="160"/>
      <c r="AL39" s="136"/>
      <c r="AM39" s="137" t="e">
        <f t="shared" si="9"/>
        <v>#N/A</v>
      </c>
      <c r="AN39" s="134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6"/>
      <c r="BB39" s="137" t="e">
        <f t="shared" si="10"/>
        <v>#N/A</v>
      </c>
      <c r="BC39" s="134"/>
      <c r="BD39" s="135"/>
      <c r="BE39" s="135"/>
      <c r="BF39" s="135"/>
      <c r="BG39" s="135"/>
      <c r="BH39" s="135"/>
      <c r="BI39" s="135"/>
      <c r="BJ39" s="160"/>
      <c r="BK39" s="160"/>
      <c r="BL39" s="160"/>
      <c r="BM39" s="160"/>
      <c r="BN39" s="240" t="e">
        <f t="shared" si="11"/>
        <v>#N/A</v>
      </c>
      <c r="BO39" s="244" t="e">
        <f t="shared" si="12"/>
        <v>#N/A</v>
      </c>
      <c r="BP39" s="243" t="e">
        <f t="shared" si="13"/>
        <v>#N/A</v>
      </c>
    </row>
    <row r="40" spans="1:68" ht="15.75" customHeight="1">
      <c r="A40" s="131">
        <v>31</v>
      </c>
      <c r="B40" s="132" t="str">
        <f>IF(นักเรียน!B36="","",นักเรียน!B36)</f>
        <v>19055</v>
      </c>
      <c r="C40" s="133" t="str">
        <f>IF(นักเรียน!C36="","",นักเรียน!C36)</f>
        <v>นางสาวนัทธิชา  อิ่มพูล</v>
      </c>
      <c r="D40" s="134"/>
      <c r="E40" s="135"/>
      <c r="F40" s="135"/>
      <c r="G40" s="135"/>
      <c r="H40" s="135"/>
      <c r="I40" s="135"/>
      <c r="J40" s="135"/>
      <c r="K40" s="135"/>
      <c r="L40" s="136"/>
      <c r="M40" s="239" t="e">
        <f t="shared" si="7"/>
        <v>#N/A</v>
      </c>
      <c r="N40" s="134"/>
      <c r="O40" s="135"/>
      <c r="P40" s="135"/>
      <c r="Q40" s="135"/>
      <c r="R40" s="135"/>
      <c r="S40" s="136"/>
      <c r="T40" s="137" t="e">
        <f t="shared" si="8"/>
        <v>#N/A</v>
      </c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60"/>
      <c r="AK40" s="160"/>
      <c r="AL40" s="136"/>
      <c r="AM40" s="137" t="e">
        <f t="shared" si="9"/>
        <v>#N/A</v>
      </c>
      <c r="AN40" s="134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6"/>
      <c r="BB40" s="137" t="e">
        <f t="shared" si="10"/>
        <v>#N/A</v>
      </c>
      <c r="BC40" s="134"/>
      <c r="BD40" s="135"/>
      <c r="BE40" s="135"/>
      <c r="BF40" s="135"/>
      <c r="BG40" s="135"/>
      <c r="BH40" s="135"/>
      <c r="BI40" s="135"/>
      <c r="BJ40" s="160"/>
      <c r="BK40" s="160"/>
      <c r="BL40" s="160"/>
      <c r="BM40" s="160"/>
      <c r="BN40" s="240" t="e">
        <f t="shared" si="11"/>
        <v>#N/A</v>
      </c>
      <c r="BO40" s="244" t="e">
        <f t="shared" si="12"/>
        <v>#N/A</v>
      </c>
      <c r="BP40" s="243" t="e">
        <f t="shared" si="13"/>
        <v>#N/A</v>
      </c>
    </row>
    <row r="41" spans="1:68" ht="15.75" customHeight="1">
      <c r="A41" s="131">
        <v>32</v>
      </c>
      <c r="B41" s="132" t="str">
        <f>IF(นักเรียน!B37="","",นักเรียน!B37)</f>
        <v>19058</v>
      </c>
      <c r="C41" s="133" t="str">
        <f>IF(นักเรียน!C37="","",นักเรียน!C37)</f>
        <v>นางสาวปภาวิน  สายคำวงษ์</v>
      </c>
      <c r="D41" s="134"/>
      <c r="E41" s="135"/>
      <c r="F41" s="135"/>
      <c r="G41" s="135"/>
      <c r="H41" s="135"/>
      <c r="I41" s="135"/>
      <c r="J41" s="135"/>
      <c r="K41" s="135"/>
      <c r="L41" s="136"/>
      <c r="M41" s="239" t="e">
        <f t="shared" si="7"/>
        <v>#N/A</v>
      </c>
      <c r="N41" s="134"/>
      <c r="O41" s="135"/>
      <c r="P41" s="135"/>
      <c r="Q41" s="135"/>
      <c r="R41" s="135"/>
      <c r="S41" s="136"/>
      <c r="T41" s="137" t="e">
        <f t="shared" si="8"/>
        <v>#N/A</v>
      </c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60"/>
      <c r="AK41" s="160"/>
      <c r="AL41" s="136"/>
      <c r="AM41" s="137" t="e">
        <f t="shared" si="9"/>
        <v>#N/A</v>
      </c>
      <c r="AN41" s="134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6"/>
      <c r="BB41" s="137" t="e">
        <f t="shared" si="10"/>
        <v>#N/A</v>
      </c>
      <c r="BC41" s="134"/>
      <c r="BD41" s="135"/>
      <c r="BE41" s="135"/>
      <c r="BF41" s="135"/>
      <c r="BG41" s="135"/>
      <c r="BH41" s="135"/>
      <c r="BI41" s="135"/>
      <c r="BJ41" s="160"/>
      <c r="BK41" s="160"/>
      <c r="BL41" s="160"/>
      <c r="BM41" s="160"/>
      <c r="BN41" s="240" t="e">
        <f t="shared" si="11"/>
        <v>#N/A</v>
      </c>
      <c r="BO41" s="244" t="e">
        <f t="shared" si="12"/>
        <v>#N/A</v>
      </c>
      <c r="BP41" s="243" t="e">
        <f t="shared" si="13"/>
        <v>#N/A</v>
      </c>
    </row>
    <row r="42" spans="1:68" ht="15.75" customHeight="1">
      <c r="A42" s="131">
        <v>33</v>
      </c>
      <c r="B42" s="132" t="str">
        <f>IF(นักเรียน!B38="","",นักเรียน!B38)</f>
        <v>19060</v>
      </c>
      <c r="C42" s="133" t="str">
        <f>IF(นักเรียน!C38="","",นักเรียน!C38)</f>
        <v>นางสาวลดา  มาลัยทอง</v>
      </c>
      <c r="D42" s="134"/>
      <c r="E42" s="135"/>
      <c r="F42" s="135"/>
      <c r="G42" s="135"/>
      <c r="H42" s="135"/>
      <c r="I42" s="135"/>
      <c r="J42" s="135"/>
      <c r="K42" s="135"/>
      <c r="L42" s="136"/>
      <c r="M42" s="239" t="e">
        <f t="shared" si="7"/>
        <v>#N/A</v>
      </c>
      <c r="N42" s="134"/>
      <c r="O42" s="135"/>
      <c r="P42" s="135"/>
      <c r="Q42" s="135"/>
      <c r="R42" s="135"/>
      <c r="S42" s="136"/>
      <c r="T42" s="137" t="e">
        <f t="shared" si="8"/>
        <v>#N/A</v>
      </c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60"/>
      <c r="AK42" s="160"/>
      <c r="AL42" s="136"/>
      <c r="AM42" s="137" t="e">
        <f t="shared" si="9"/>
        <v>#N/A</v>
      </c>
      <c r="AN42" s="134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6"/>
      <c r="BB42" s="137" t="e">
        <f t="shared" si="10"/>
        <v>#N/A</v>
      </c>
      <c r="BC42" s="134"/>
      <c r="BD42" s="135"/>
      <c r="BE42" s="135"/>
      <c r="BF42" s="135"/>
      <c r="BG42" s="135"/>
      <c r="BH42" s="135"/>
      <c r="BI42" s="135"/>
      <c r="BJ42" s="160"/>
      <c r="BK42" s="160"/>
      <c r="BL42" s="160"/>
      <c r="BM42" s="160"/>
      <c r="BN42" s="240" t="e">
        <f t="shared" si="11"/>
        <v>#N/A</v>
      </c>
      <c r="BO42" s="244" t="e">
        <f t="shared" si="12"/>
        <v>#N/A</v>
      </c>
      <c r="BP42" s="243" t="e">
        <f t="shared" si="13"/>
        <v>#N/A</v>
      </c>
    </row>
    <row r="43" spans="1:68" ht="15.75" customHeight="1">
      <c r="A43" s="131">
        <v>34</v>
      </c>
      <c r="B43" s="132" t="str">
        <f>IF(นักเรียน!B39="","",นักเรียน!B39)</f>
        <v>19061</v>
      </c>
      <c r="C43" s="133" t="str">
        <f>IF(นักเรียน!C39="","",นักเรียน!C39)</f>
        <v>นางสาววรรณษา  ไชยสุข</v>
      </c>
      <c r="D43" s="134"/>
      <c r="E43" s="135"/>
      <c r="F43" s="135"/>
      <c r="G43" s="135"/>
      <c r="H43" s="135"/>
      <c r="I43" s="135"/>
      <c r="J43" s="135"/>
      <c r="K43" s="135"/>
      <c r="L43" s="136"/>
      <c r="M43" s="239" t="e">
        <f t="shared" si="7"/>
        <v>#N/A</v>
      </c>
      <c r="N43" s="134"/>
      <c r="O43" s="135"/>
      <c r="P43" s="135"/>
      <c r="Q43" s="135"/>
      <c r="R43" s="135"/>
      <c r="S43" s="136"/>
      <c r="T43" s="137" t="e">
        <f t="shared" si="8"/>
        <v>#N/A</v>
      </c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60"/>
      <c r="AK43" s="160"/>
      <c r="AL43" s="136"/>
      <c r="AM43" s="137" t="e">
        <f t="shared" si="9"/>
        <v>#N/A</v>
      </c>
      <c r="AN43" s="134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6"/>
      <c r="BB43" s="137" t="e">
        <f t="shared" si="10"/>
        <v>#N/A</v>
      </c>
      <c r="BC43" s="134"/>
      <c r="BD43" s="135"/>
      <c r="BE43" s="135"/>
      <c r="BF43" s="135"/>
      <c r="BG43" s="135"/>
      <c r="BH43" s="135"/>
      <c r="BI43" s="135"/>
      <c r="BJ43" s="160"/>
      <c r="BK43" s="160"/>
      <c r="BL43" s="160"/>
      <c r="BM43" s="160"/>
      <c r="BN43" s="240" t="e">
        <f t="shared" si="11"/>
        <v>#N/A</v>
      </c>
      <c r="BO43" s="244" t="e">
        <f t="shared" si="12"/>
        <v>#N/A</v>
      </c>
      <c r="BP43" s="243" t="e">
        <f t="shared" si="13"/>
        <v>#N/A</v>
      </c>
    </row>
    <row r="44" spans="1:68" ht="15.75" customHeight="1">
      <c r="A44" s="131">
        <v>35</v>
      </c>
      <c r="B44" s="132" t="str">
        <f>IF(นักเรียน!B40="","",นักเรียน!B40)</f>
        <v>19064</v>
      </c>
      <c r="C44" s="133" t="str">
        <f>IF(นักเรียน!C40="","",นักเรียน!C40)</f>
        <v>นางสาวอุมากร  หงษ์สุวรรณ</v>
      </c>
      <c r="D44" s="134"/>
      <c r="E44" s="135"/>
      <c r="F44" s="135"/>
      <c r="G44" s="135"/>
      <c r="H44" s="135"/>
      <c r="I44" s="135"/>
      <c r="J44" s="135"/>
      <c r="K44" s="135"/>
      <c r="L44" s="136"/>
      <c r="M44" s="239" t="e">
        <f t="shared" ref="M44:M45" si="14">MODE(D44:L44)</f>
        <v>#N/A</v>
      </c>
      <c r="N44" s="134"/>
      <c r="O44" s="135"/>
      <c r="P44" s="135"/>
      <c r="Q44" s="135"/>
      <c r="R44" s="135"/>
      <c r="S44" s="136"/>
      <c r="T44" s="137" t="e">
        <f t="shared" ref="T44:T45" si="15">MODE(M44:S44)</f>
        <v>#N/A</v>
      </c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60"/>
      <c r="AK44" s="160"/>
      <c r="AL44" s="136"/>
      <c r="AM44" s="137" t="e">
        <f t="shared" ref="AM44:AM45" si="16">MODE(U44:AL44)</f>
        <v>#N/A</v>
      </c>
      <c r="AN44" s="134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6"/>
      <c r="BB44" s="137" t="e">
        <f t="shared" ref="BB44:BB45" si="17">MODE(AN44:BA44)</f>
        <v>#N/A</v>
      </c>
      <c r="BC44" s="134"/>
      <c r="BD44" s="135"/>
      <c r="BE44" s="135"/>
      <c r="BF44" s="135"/>
      <c r="BG44" s="135"/>
      <c r="BH44" s="135"/>
      <c r="BI44" s="135"/>
      <c r="BJ44" s="160"/>
      <c r="BK44" s="160"/>
      <c r="BL44" s="160"/>
      <c r="BM44" s="160"/>
      <c r="BN44" s="240" t="e">
        <f t="shared" ref="BN44:BN45" si="18">MODE(BC44:BM44)</f>
        <v>#N/A</v>
      </c>
      <c r="BO44" s="244" t="e">
        <f t="shared" ref="BO44:BO45" si="19">MODE(M44,T44,AM44,BB44,BN44)</f>
        <v>#N/A</v>
      </c>
      <c r="BP44" s="243" t="e">
        <f t="shared" ref="BP44:BP45" si="20">IF(BO44="","",IF(BO44=3,"ดีเยี่ยม",IF(BO44=2,"ดี",IF(BO44=1,"พอใช้","ปรับปรุง"))))</f>
        <v>#N/A</v>
      </c>
    </row>
    <row r="45" spans="1:68" ht="15.75" customHeight="1">
      <c r="A45" s="131">
        <v>36</v>
      </c>
      <c r="B45" s="132" t="str">
        <f>IF(นักเรียน!B41="","",นักเรียน!B41)</f>
        <v>19490</v>
      </c>
      <c r="C45" s="133" t="str">
        <f>IF(นักเรียน!C41="","",นักเรียน!C41)</f>
        <v>นางสาวเสาวภา  จำปาอ่อน</v>
      </c>
      <c r="D45" s="134"/>
      <c r="E45" s="135"/>
      <c r="F45" s="135"/>
      <c r="G45" s="135"/>
      <c r="H45" s="135"/>
      <c r="I45" s="135"/>
      <c r="J45" s="135"/>
      <c r="K45" s="135"/>
      <c r="L45" s="136"/>
      <c r="M45" s="239" t="e">
        <f t="shared" si="14"/>
        <v>#N/A</v>
      </c>
      <c r="N45" s="134"/>
      <c r="O45" s="135"/>
      <c r="P45" s="135"/>
      <c r="Q45" s="135"/>
      <c r="R45" s="135"/>
      <c r="S45" s="136"/>
      <c r="T45" s="137" t="e">
        <f t="shared" si="15"/>
        <v>#N/A</v>
      </c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60"/>
      <c r="AK45" s="160"/>
      <c r="AL45" s="136"/>
      <c r="AM45" s="137" t="e">
        <f t="shared" si="16"/>
        <v>#N/A</v>
      </c>
      <c r="AN45" s="134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6"/>
      <c r="BB45" s="137" t="e">
        <f t="shared" si="17"/>
        <v>#N/A</v>
      </c>
      <c r="BC45" s="134"/>
      <c r="BD45" s="135"/>
      <c r="BE45" s="135"/>
      <c r="BF45" s="135"/>
      <c r="BG45" s="135"/>
      <c r="BH45" s="135"/>
      <c r="BI45" s="135"/>
      <c r="BJ45" s="160"/>
      <c r="BK45" s="160"/>
      <c r="BL45" s="160"/>
      <c r="BM45" s="160"/>
      <c r="BN45" s="240" t="e">
        <f t="shared" si="18"/>
        <v>#N/A</v>
      </c>
      <c r="BO45" s="244" t="e">
        <f t="shared" si="19"/>
        <v>#N/A</v>
      </c>
      <c r="BP45" s="243" t="e">
        <f t="shared" si="20"/>
        <v>#N/A</v>
      </c>
    </row>
    <row r="46" spans="1:68" ht="15.75" customHeight="1">
      <c r="A46" s="131"/>
      <c r="B46" s="132"/>
      <c r="C46" s="133"/>
      <c r="D46" s="134"/>
      <c r="E46" s="135"/>
      <c r="F46" s="135"/>
      <c r="G46" s="135"/>
      <c r="H46" s="135"/>
      <c r="I46" s="135"/>
      <c r="J46" s="135"/>
      <c r="K46" s="135"/>
      <c r="L46" s="136"/>
      <c r="M46" s="239"/>
      <c r="N46" s="134"/>
      <c r="O46" s="135"/>
      <c r="P46" s="135"/>
      <c r="Q46" s="135"/>
      <c r="R46" s="135"/>
      <c r="S46" s="136"/>
      <c r="T46" s="137"/>
      <c r="U46" s="134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60"/>
      <c r="AK46" s="160"/>
      <c r="AL46" s="136"/>
      <c r="AM46" s="137"/>
      <c r="AN46" s="134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6"/>
      <c r="BB46" s="137"/>
      <c r="BC46" s="134"/>
      <c r="BD46" s="135"/>
      <c r="BE46" s="135"/>
      <c r="BF46" s="135"/>
      <c r="BG46" s="135"/>
      <c r="BH46" s="135"/>
      <c r="BI46" s="135"/>
      <c r="BJ46" s="160"/>
      <c r="BK46" s="160"/>
      <c r="BL46" s="160"/>
      <c r="BM46" s="160"/>
      <c r="BN46" s="240"/>
      <c r="BO46" s="244"/>
      <c r="BP46" s="243"/>
    </row>
    <row r="47" spans="1:68" ht="15.75" customHeight="1">
      <c r="A47" s="131"/>
      <c r="B47" s="132"/>
      <c r="C47" s="133"/>
      <c r="D47" s="134"/>
      <c r="E47" s="135"/>
      <c r="F47" s="135"/>
      <c r="G47" s="135"/>
      <c r="H47" s="135"/>
      <c r="I47" s="135"/>
      <c r="J47" s="135"/>
      <c r="K47" s="135"/>
      <c r="L47" s="136"/>
      <c r="M47" s="239"/>
      <c r="N47" s="134"/>
      <c r="O47" s="135"/>
      <c r="P47" s="135"/>
      <c r="Q47" s="135"/>
      <c r="R47" s="135"/>
      <c r="S47" s="136"/>
      <c r="T47" s="137"/>
      <c r="U47" s="134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60"/>
      <c r="AK47" s="160"/>
      <c r="AL47" s="136"/>
      <c r="AM47" s="137"/>
      <c r="AN47" s="134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6"/>
      <c r="BB47" s="137"/>
      <c r="BC47" s="134"/>
      <c r="BD47" s="135"/>
      <c r="BE47" s="135"/>
      <c r="BF47" s="135"/>
      <c r="BG47" s="135"/>
      <c r="BH47" s="135"/>
      <c r="BI47" s="135"/>
      <c r="BJ47" s="160"/>
      <c r="BK47" s="160"/>
      <c r="BL47" s="160"/>
      <c r="BM47" s="160"/>
      <c r="BN47" s="240"/>
      <c r="BO47" s="244"/>
      <c r="BP47" s="243"/>
    </row>
    <row r="48" spans="1:68" ht="15.75" customHeight="1">
      <c r="A48" s="131"/>
      <c r="B48" s="132"/>
      <c r="C48" s="133"/>
      <c r="D48" s="134"/>
      <c r="E48" s="135"/>
      <c r="F48" s="135"/>
      <c r="G48" s="135"/>
      <c r="H48" s="135"/>
      <c r="I48" s="135"/>
      <c r="J48" s="135"/>
      <c r="K48" s="135"/>
      <c r="L48" s="136"/>
      <c r="M48" s="239"/>
      <c r="N48" s="134"/>
      <c r="O48" s="135"/>
      <c r="P48" s="135"/>
      <c r="Q48" s="135"/>
      <c r="R48" s="135"/>
      <c r="S48" s="136"/>
      <c r="T48" s="137"/>
      <c r="U48" s="134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60"/>
      <c r="AK48" s="160"/>
      <c r="AL48" s="136"/>
      <c r="AM48" s="137"/>
      <c r="AN48" s="134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6"/>
      <c r="BB48" s="137"/>
      <c r="BC48" s="134"/>
      <c r="BD48" s="135"/>
      <c r="BE48" s="135"/>
      <c r="BF48" s="135"/>
      <c r="BG48" s="135"/>
      <c r="BH48" s="135"/>
      <c r="BI48" s="135"/>
      <c r="BJ48" s="160"/>
      <c r="BK48" s="160"/>
      <c r="BL48" s="160"/>
      <c r="BM48" s="160"/>
      <c r="BN48" s="240"/>
      <c r="BO48" s="244"/>
      <c r="BP48" s="243"/>
    </row>
    <row r="49" spans="1:68" ht="15.75" customHeight="1">
      <c r="A49" s="131"/>
      <c r="B49" s="132"/>
      <c r="C49" s="133"/>
      <c r="D49" s="134"/>
      <c r="E49" s="135"/>
      <c r="F49" s="135"/>
      <c r="G49" s="135"/>
      <c r="H49" s="135"/>
      <c r="I49" s="135"/>
      <c r="J49" s="135"/>
      <c r="K49" s="135"/>
      <c r="L49" s="136"/>
      <c r="M49" s="239"/>
      <c r="N49" s="134"/>
      <c r="O49" s="135"/>
      <c r="P49" s="135"/>
      <c r="Q49" s="135"/>
      <c r="R49" s="135"/>
      <c r="S49" s="136"/>
      <c r="T49" s="137"/>
      <c r="U49" s="134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60"/>
      <c r="AK49" s="160"/>
      <c r="AL49" s="136"/>
      <c r="AM49" s="137"/>
      <c r="AN49" s="134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6"/>
      <c r="BB49" s="137"/>
      <c r="BC49" s="134"/>
      <c r="BD49" s="135"/>
      <c r="BE49" s="135"/>
      <c r="BF49" s="135"/>
      <c r="BG49" s="135"/>
      <c r="BH49" s="135"/>
      <c r="BI49" s="135"/>
      <c r="BJ49" s="160"/>
      <c r="BK49" s="160"/>
      <c r="BL49" s="160"/>
      <c r="BM49" s="160"/>
      <c r="BN49" s="240"/>
      <c r="BO49" s="244"/>
      <c r="BP49" s="243"/>
    </row>
    <row r="50" spans="1:68" ht="15.75" customHeight="1">
      <c r="A50" s="131"/>
      <c r="B50" s="132"/>
      <c r="C50" s="133"/>
      <c r="D50" s="134"/>
      <c r="E50" s="135"/>
      <c r="F50" s="135"/>
      <c r="G50" s="135"/>
      <c r="H50" s="135"/>
      <c r="I50" s="135"/>
      <c r="J50" s="135"/>
      <c r="K50" s="135"/>
      <c r="L50" s="136"/>
      <c r="M50" s="239"/>
      <c r="N50" s="134"/>
      <c r="O50" s="135"/>
      <c r="P50" s="135"/>
      <c r="Q50" s="135"/>
      <c r="R50" s="135"/>
      <c r="S50" s="136"/>
      <c r="T50" s="137"/>
      <c r="U50" s="134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60"/>
      <c r="AK50" s="160"/>
      <c r="AL50" s="136"/>
      <c r="AM50" s="137"/>
      <c r="AN50" s="134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6"/>
      <c r="BB50" s="137"/>
      <c r="BC50" s="134"/>
      <c r="BD50" s="135"/>
      <c r="BE50" s="135"/>
      <c r="BF50" s="135"/>
      <c r="BG50" s="135"/>
      <c r="BH50" s="135"/>
      <c r="BI50" s="135"/>
      <c r="BJ50" s="160"/>
      <c r="BK50" s="160"/>
      <c r="BL50" s="160"/>
      <c r="BM50" s="160"/>
      <c r="BN50" s="240"/>
      <c r="BO50" s="244"/>
      <c r="BP50" s="243"/>
    </row>
    <row r="51" spans="1:68" ht="15.75" customHeight="1">
      <c r="A51" s="131"/>
      <c r="B51" s="132" t="str">
        <f>IF(นักเรียน!B47="","",นักเรียน!B47)</f>
        <v/>
      </c>
      <c r="C51" s="133" t="str">
        <f>IF(นักเรียน!C47="","",นักเรียน!C47)</f>
        <v/>
      </c>
      <c r="D51" s="134"/>
      <c r="E51" s="135"/>
      <c r="F51" s="135"/>
      <c r="G51" s="135"/>
      <c r="H51" s="135"/>
      <c r="I51" s="135"/>
      <c r="J51" s="135"/>
      <c r="K51" s="135"/>
      <c r="L51" s="136"/>
      <c r="M51" s="234"/>
      <c r="N51" s="134"/>
      <c r="O51" s="135"/>
      <c r="P51" s="135"/>
      <c r="Q51" s="135"/>
      <c r="R51" s="135"/>
      <c r="S51" s="136"/>
      <c r="T51" s="137"/>
      <c r="U51" s="134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60"/>
      <c r="AK51" s="160"/>
      <c r="AL51" s="136"/>
      <c r="AM51" s="137"/>
      <c r="AN51" s="134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6"/>
      <c r="BB51" s="137"/>
      <c r="BC51" s="134"/>
      <c r="BD51" s="135"/>
      <c r="BE51" s="135"/>
      <c r="BF51" s="135"/>
      <c r="BG51" s="135"/>
      <c r="BH51" s="135"/>
      <c r="BI51" s="135"/>
      <c r="BJ51" s="160"/>
      <c r="BK51" s="160"/>
      <c r="BL51" s="160"/>
      <c r="BM51" s="160"/>
      <c r="BN51" s="241"/>
      <c r="BO51" s="244"/>
      <c r="BP51" s="243"/>
    </row>
    <row r="52" spans="1:68" ht="15.75" customHeight="1">
      <c r="A52" s="131"/>
      <c r="B52" s="132" t="str">
        <f>IF(นักเรียน!B48="","",นักเรียน!B48)</f>
        <v/>
      </c>
      <c r="C52" s="133" t="str">
        <f>IF(นักเรียน!C48="","",นักเรียน!C48)</f>
        <v/>
      </c>
      <c r="D52" s="134"/>
      <c r="E52" s="135"/>
      <c r="F52" s="135"/>
      <c r="G52" s="135"/>
      <c r="H52" s="135"/>
      <c r="I52" s="135"/>
      <c r="J52" s="135"/>
      <c r="K52" s="135"/>
      <c r="L52" s="136"/>
      <c r="M52" s="234"/>
      <c r="N52" s="134"/>
      <c r="O52" s="135"/>
      <c r="P52" s="135"/>
      <c r="Q52" s="135"/>
      <c r="R52" s="135"/>
      <c r="S52" s="136"/>
      <c r="T52" s="137"/>
      <c r="U52" s="134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60"/>
      <c r="AK52" s="160"/>
      <c r="AL52" s="136"/>
      <c r="AM52" s="137"/>
      <c r="AN52" s="134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6"/>
      <c r="BB52" s="137"/>
      <c r="BC52" s="134"/>
      <c r="BD52" s="135"/>
      <c r="BE52" s="135"/>
      <c r="BF52" s="135"/>
      <c r="BG52" s="135"/>
      <c r="BH52" s="135"/>
      <c r="BI52" s="135"/>
      <c r="BJ52" s="160"/>
      <c r="BK52" s="160"/>
      <c r="BL52" s="160"/>
      <c r="BM52" s="160"/>
      <c r="BN52" s="241"/>
      <c r="BO52" s="244"/>
      <c r="BP52" s="243"/>
    </row>
    <row r="53" spans="1:68" ht="15.75" customHeight="1">
      <c r="A53" s="131"/>
      <c r="B53" s="132" t="str">
        <f>IF(นักเรียน!B49="","",นักเรียน!B49)</f>
        <v/>
      </c>
      <c r="C53" s="133" t="str">
        <f>IF(นักเรียน!C49="","",นักเรียน!C49)</f>
        <v/>
      </c>
      <c r="D53" s="134"/>
      <c r="E53" s="135"/>
      <c r="F53" s="135"/>
      <c r="G53" s="135"/>
      <c r="H53" s="135"/>
      <c r="I53" s="135"/>
      <c r="J53" s="135"/>
      <c r="K53" s="135"/>
      <c r="L53" s="136"/>
      <c r="M53" s="234"/>
      <c r="N53" s="134"/>
      <c r="O53" s="135"/>
      <c r="P53" s="135"/>
      <c r="Q53" s="135"/>
      <c r="R53" s="135"/>
      <c r="S53" s="136"/>
      <c r="T53" s="137"/>
      <c r="U53" s="134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60"/>
      <c r="AK53" s="160"/>
      <c r="AL53" s="136"/>
      <c r="AM53" s="137"/>
      <c r="AN53" s="134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6"/>
      <c r="BB53" s="137"/>
      <c r="BC53" s="134"/>
      <c r="BD53" s="135"/>
      <c r="BE53" s="135"/>
      <c r="BF53" s="135"/>
      <c r="BG53" s="135"/>
      <c r="BH53" s="135"/>
      <c r="BI53" s="135"/>
      <c r="BJ53" s="160"/>
      <c r="BK53" s="160"/>
      <c r="BL53" s="160"/>
      <c r="BM53" s="160"/>
      <c r="BN53" s="241"/>
      <c r="BO53" s="244"/>
      <c r="BP53" s="243"/>
    </row>
    <row r="54" spans="1:68" ht="15.75" customHeight="1" thickBot="1">
      <c r="A54" s="131"/>
      <c r="B54" s="132" t="str">
        <f>IF(นักเรียน!B50="","",นักเรียน!B50)</f>
        <v/>
      </c>
      <c r="C54" s="133" t="str">
        <f>IF(นักเรียน!C50="","",นักเรียน!C50)</f>
        <v/>
      </c>
      <c r="D54" s="134"/>
      <c r="E54" s="135"/>
      <c r="F54" s="135"/>
      <c r="G54" s="135"/>
      <c r="H54" s="135"/>
      <c r="I54" s="135"/>
      <c r="J54" s="135"/>
      <c r="K54" s="135"/>
      <c r="L54" s="136"/>
      <c r="M54" s="234"/>
      <c r="N54" s="134"/>
      <c r="O54" s="135"/>
      <c r="P54" s="135"/>
      <c r="Q54" s="135"/>
      <c r="R54" s="135"/>
      <c r="S54" s="136"/>
      <c r="T54" s="137"/>
      <c r="U54" s="134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60"/>
      <c r="AK54" s="160"/>
      <c r="AL54" s="136"/>
      <c r="AM54" s="137"/>
      <c r="AN54" s="134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6"/>
      <c r="BB54" s="137"/>
      <c r="BC54" s="134"/>
      <c r="BD54" s="135"/>
      <c r="BE54" s="135"/>
      <c r="BF54" s="135"/>
      <c r="BG54" s="135"/>
      <c r="BH54" s="135"/>
      <c r="BI54" s="135"/>
      <c r="BJ54" s="160"/>
      <c r="BK54" s="160"/>
      <c r="BL54" s="160"/>
      <c r="BM54" s="160"/>
      <c r="BN54" s="242"/>
      <c r="BO54" s="245"/>
      <c r="BP54" s="243"/>
    </row>
    <row r="55" spans="1:68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35"/>
      <c r="N55" s="143"/>
      <c r="O55" s="143"/>
      <c r="P55" s="143"/>
      <c r="Q55" s="143"/>
      <c r="R55" s="143"/>
      <c r="S55" s="143"/>
      <c r="T55" s="144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4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4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4"/>
      <c r="BO55" s="168"/>
      <c r="BP55" s="163"/>
    </row>
    <row r="56" spans="1:68" ht="22.5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236"/>
      <c r="N56" s="145"/>
      <c r="O56" s="145"/>
      <c r="P56" s="145"/>
      <c r="Q56" s="145"/>
      <c r="R56" s="145"/>
      <c r="S56" s="145"/>
      <c r="T56" s="146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6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6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6"/>
      <c r="BO56" s="169"/>
      <c r="BP56" s="164"/>
    </row>
    <row r="57" spans="1:68" ht="22.5" customHeight="1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236"/>
      <c r="N57" s="145"/>
      <c r="O57" s="145"/>
      <c r="P57" s="145"/>
      <c r="Q57" s="145"/>
      <c r="R57" s="145"/>
      <c r="S57" s="145"/>
      <c r="T57" s="146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6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6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6"/>
      <c r="BO57" s="169"/>
      <c r="BP57" s="164"/>
    </row>
    <row r="58" spans="1:68" ht="22.5" customHeight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236"/>
      <c r="N58" s="145"/>
      <c r="O58" s="145"/>
      <c r="P58" s="145"/>
      <c r="Q58" s="145"/>
      <c r="R58" s="145"/>
      <c r="S58" s="145"/>
      <c r="T58" s="146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6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6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6"/>
      <c r="BO58" s="169"/>
      <c r="BP58" s="164"/>
    </row>
    <row r="59" spans="1:68" ht="22.5" customHeight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236"/>
      <c r="N59" s="145"/>
      <c r="O59" s="145"/>
      <c r="P59" s="145"/>
      <c r="Q59" s="145"/>
      <c r="R59" s="145"/>
      <c r="S59" s="145"/>
      <c r="T59" s="146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6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6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6"/>
      <c r="BO59" s="169"/>
      <c r="BP59" s="164"/>
    </row>
    <row r="60" spans="1:68" ht="22.5" customHeight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236"/>
      <c r="N60" s="145"/>
      <c r="O60" s="145"/>
      <c r="P60" s="145"/>
      <c r="Q60" s="145"/>
      <c r="R60" s="145"/>
      <c r="S60" s="145"/>
      <c r="T60" s="146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6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6"/>
      <c r="BO60" s="169"/>
      <c r="BP60" s="164"/>
    </row>
    <row r="61" spans="1:68" ht="22.5" customHeight="1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236"/>
      <c r="N61" s="145"/>
      <c r="O61" s="145"/>
      <c r="P61" s="145"/>
      <c r="Q61" s="145"/>
      <c r="R61" s="145"/>
      <c r="S61" s="145"/>
      <c r="T61" s="146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6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6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6"/>
      <c r="BO61" s="169"/>
      <c r="BP61" s="164"/>
    </row>
    <row r="62" spans="1:68" ht="22.5" customHeight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236"/>
      <c r="N62" s="145"/>
      <c r="O62" s="145"/>
      <c r="P62" s="145"/>
      <c r="Q62" s="145"/>
      <c r="R62" s="145"/>
      <c r="S62" s="145"/>
      <c r="T62" s="146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6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6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6"/>
      <c r="BO62" s="169"/>
      <c r="BP62" s="164"/>
    </row>
    <row r="63" spans="1:68" ht="22.5" customHeight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236"/>
      <c r="N63" s="145"/>
      <c r="O63" s="145"/>
      <c r="P63" s="145"/>
      <c r="Q63" s="145"/>
      <c r="R63" s="145"/>
      <c r="S63" s="145"/>
      <c r="T63" s="146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6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6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6"/>
      <c r="BO63" s="169"/>
      <c r="BP63" s="164"/>
    </row>
    <row r="64" spans="1:68" ht="22.5" customHeight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236"/>
      <c r="N64" s="145"/>
      <c r="O64" s="145"/>
      <c r="P64" s="145"/>
      <c r="Q64" s="145"/>
      <c r="R64" s="145"/>
      <c r="S64" s="145"/>
      <c r="T64" s="146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6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6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6"/>
      <c r="BO64" s="169"/>
      <c r="BP64" s="164"/>
    </row>
    <row r="65" spans="1:68" ht="22.5" customHeight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236"/>
      <c r="N65" s="145"/>
      <c r="O65" s="145"/>
      <c r="P65" s="145"/>
      <c r="Q65" s="145"/>
      <c r="R65" s="145"/>
      <c r="S65" s="145"/>
      <c r="T65" s="146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6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6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6"/>
      <c r="BO65" s="169"/>
      <c r="BP65" s="164"/>
    </row>
    <row r="66" spans="1:68" ht="22.5" customHeight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236"/>
      <c r="N66" s="145"/>
      <c r="O66" s="145"/>
      <c r="P66" s="145"/>
      <c r="Q66" s="145"/>
      <c r="R66" s="145"/>
      <c r="S66" s="145"/>
      <c r="T66" s="146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6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6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6"/>
      <c r="BO66" s="169"/>
      <c r="BP66" s="164"/>
    </row>
    <row r="67" spans="1:68" ht="22.5" customHeight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236"/>
      <c r="N67" s="145"/>
      <c r="O67" s="145"/>
      <c r="P67" s="145"/>
      <c r="Q67" s="145"/>
      <c r="R67" s="145"/>
      <c r="S67" s="145"/>
      <c r="T67" s="146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6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6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6"/>
      <c r="BO67" s="169"/>
      <c r="BP67" s="164"/>
    </row>
    <row r="68" spans="1:68" ht="22.5" customHeight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236"/>
      <c r="N68" s="145"/>
      <c r="O68" s="145"/>
      <c r="P68" s="145"/>
      <c r="Q68" s="145"/>
      <c r="R68" s="145"/>
      <c r="S68" s="145"/>
      <c r="T68" s="146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6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6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6"/>
      <c r="BO68" s="169"/>
      <c r="BP68" s="164"/>
    </row>
    <row r="69" spans="1:68" ht="22.5" customHeight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236"/>
      <c r="N69" s="145"/>
      <c r="O69" s="145"/>
      <c r="P69" s="145"/>
      <c r="Q69" s="145"/>
      <c r="R69" s="145"/>
      <c r="S69" s="145"/>
      <c r="T69" s="146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6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6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6"/>
      <c r="BO69" s="169"/>
      <c r="BP69" s="164"/>
    </row>
    <row r="70" spans="1:68" ht="22.5" customHeight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236"/>
      <c r="N70" s="145"/>
      <c r="O70" s="145"/>
      <c r="P70" s="145"/>
      <c r="Q70" s="145"/>
      <c r="R70" s="145"/>
      <c r="S70" s="145"/>
      <c r="T70" s="146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6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6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6"/>
      <c r="BO70" s="169"/>
      <c r="BP70" s="164"/>
    </row>
    <row r="71" spans="1:68" ht="22.5" customHeight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236"/>
      <c r="N71" s="145"/>
      <c r="O71" s="145"/>
      <c r="P71" s="145"/>
      <c r="Q71" s="145"/>
      <c r="R71" s="145"/>
      <c r="S71" s="145"/>
      <c r="T71" s="146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6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6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6"/>
      <c r="BO71" s="169"/>
      <c r="BP71" s="164"/>
    </row>
    <row r="72" spans="1:68" ht="22.5" customHeight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236"/>
      <c r="N72" s="145"/>
      <c r="O72" s="145"/>
      <c r="P72" s="145"/>
      <c r="Q72" s="145"/>
      <c r="R72" s="145"/>
      <c r="S72" s="145"/>
      <c r="T72" s="146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6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6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6"/>
      <c r="BO72" s="169"/>
      <c r="BP72" s="164"/>
    </row>
    <row r="73" spans="1:68" ht="22.5" customHeight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236"/>
      <c r="N73" s="145"/>
      <c r="O73" s="145"/>
      <c r="P73" s="145"/>
      <c r="Q73" s="145"/>
      <c r="R73" s="145"/>
      <c r="S73" s="145"/>
      <c r="T73" s="146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6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6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6"/>
      <c r="BO73" s="169"/>
      <c r="BP73" s="164"/>
    </row>
    <row r="74" spans="1:68" ht="22.5" customHeight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236"/>
      <c r="N74" s="145"/>
      <c r="O74" s="145"/>
      <c r="P74" s="145"/>
      <c r="Q74" s="145"/>
      <c r="R74" s="145"/>
      <c r="S74" s="145"/>
      <c r="T74" s="146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6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6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6"/>
      <c r="BO74" s="169"/>
      <c r="BP74" s="164"/>
    </row>
    <row r="75" spans="1:68" ht="22.5" customHeight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236"/>
      <c r="N75" s="145"/>
      <c r="O75" s="145"/>
      <c r="P75" s="145"/>
      <c r="Q75" s="145"/>
      <c r="R75" s="145"/>
      <c r="S75" s="145"/>
      <c r="T75" s="146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6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6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6"/>
      <c r="BO75" s="169"/>
      <c r="BP75" s="164"/>
    </row>
    <row r="76" spans="1:68" ht="22.5" customHeight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236"/>
      <c r="N76" s="145"/>
      <c r="O76" s="145"/>
      <c r="P76" s="145"/>
      <c r="Q76" s="145"/>
      <c r="R76" s="145"/>
      <c r="S76" s="145"/>
      <c r="T76" s="146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6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6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6"/>
      <c r="BO76" s="169"/>
      <c r="BP76" s="164"/>
    </row>
    <row r="77" spans="1:68" ht="22.5" customHeight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236"/>
      <c r="N77" s="145"/>
      <c r="O77" s="145"/>
      <c r="P77" s="145"/>
      <c r="Q77" s="145"/>
      <c r="R77" s="145"/>
      <c r="S77" s="145"/>
      <c r="T77" s="146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6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6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6"/>
      <c r="BO77" s="169"/>
      <c r="BP77" s="164"/>
    </row>
    <row r="78" spans="1:68" ht="22.5" customHeight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236"/>
      <c r="N78" s="145"/>
      <c r="O78" s="145"/>
      <c r="P78" s="145"/>
      <c r="Q78" s="145"/>
      <c r="R78" s="145"/>
      <c r="S78" s="145"/>
      <c r="T78" s="146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6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6"/>
      <c r="BO78" s="169"/>
      <c r="BP78" s="164"/>
    </row>
    <row r="79" spans="1:68" ht="22.5" customHeight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236"/>
      <c r="N79" s="145"/>
      <c r="O79" s="145"/>
      <c r="P79" s="145"/>
      <c r="Q79" s="145"/>
      <c r="R79" s="145"/>
      <c r="S79" s="145"/>
      <c r="T79" s="146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6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6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6"/>
      <c r="BO79" s="169"/>
      <c r="BP79" s="164"/>
    </row>
    <row r="80" spans="1:68" ht="22.5" customHeight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236"/>
      <c r="N80" s="145"/>
      <c r="O80" s="145"/>
      <c r="P80" s="145"/>
      <c r="Q80" s="145"/>
      <c r="R80" s="145"/>
      <c r="S80" s="145"/>
      <c r="T80" s="146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6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6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6"/>
      <c r="BO80" s="169"/>
      <c r="BP80" s="164"/>
    </row>
    <row r="81" spans="1:68" ht="22.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237"/>
      <c r="N81" s="82"/>
      <c r="O81" s="82"/>
      <c r="P81" s="82"/>
      <c r="Q81" s="82"/>
      <c r="R81" s="82"/>
      <c r="S81" s="82"/>
      <c r="T81" s="147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147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147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147"/>
      <c r="BO81" s="170"/>
      <c r="BP81" s="165"/>
    </row>
    <row r="82" spans="1:68" ht="22.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237"/>
      <c r="N82" s="82"/>
      <c r="O82" s="82"/>
      <c r="P82" s="82"/>
      <c r="Q82" s="82"/>
      <c r="R82" s="82"/>
      <c r="S82" s="82"/>
      <c r="T82" s="147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147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147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147"/>
      <c r="BO82" s="170"/>
      <c r="BP82" s="165"/>
    </row>
    <row r="83" spans="1:68" ht="22.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237"/>
      <c r="N83" s="82"/>
      <c r="O83" s="82"/>
      <c r="P83" s="82"/>
      <c r="Q83" s="82"/>
      <c r="R83" s="82"/>
      <c r="S83" s="82"/>
      <c r="T83" s="147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147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147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147"/>
      <c r="BO83" s="170"/>
      <c r="BP83" s="165"/>
    </row>
    <row r="84" spans="1:68" ht="22.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237"/>
      <c r="N84" s="82"/>
      <c r="O84" s="82"/>
      <c r="P84" s="82"/>
      <c r="Q84" s="82"/>
      <c r="R84" s="82"/>
      <c r="S84" s="82"/>
      <c r="T84" s="147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147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147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147"/>
      <c r="BO84" s="170"/>
      <c r="BP84" s="165"/>
    </row>
    <row r="85" spans="1:68" ht="22.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237"/>
      <c r="N85" s="82"/>
      <c r="O85" s="82"/>
      <c r="P85" s="82"/>
      <c r="Q85" s="82"/>
      <c r="R85" s="82"/>
      <c r="S85" s="82"/>
      <c r="T85" s="147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147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147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147"/>
      <c r="BO85" s="170"/>
      <c r="BP85" s="165"/>
    </row>
    <row r="86" spans="1:68" ht="22.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237"/>
      <c r="N86" s="82"/>
      <c r="O86" s="82"/>
      <c r="P86" s="82"/>
      <c r="Q86" s="82"/>
      <c r="R86" s="82"/>
      <c r="S86" s="82"/>
      <c r="T86" s="147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147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147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147"/>
      <c r="BO86" s="170"/>
      <c r="BP86" s="165"/>
    </row>
    <row r="87" spans="1:68" ht="22.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237"/>
      <c r="N87" s="82"/>
      <c r="O87" s="82"/>
      <c r="P87" s="82"/>
      <c r="Q87" s="82"/>
      <c r="R87" s="82"/>
      <c r="S87" s="82"/>
      <c r="T87" s="147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147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147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147"/>
      <c r="BO87" s="170"/>
      <c r="BP87" s="165"/>
    </row>
    <row r="88" spans="1:68" ht="22.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237"/>
      <c r="N88" s="82"/>
      <c r="O88" s="82"/>
      <c r="P88" s="82"/>
      <c r="Q88" s="82"/>
      <c r="R88" s="82"/>
      <c r="S88" s="82"/>
      <c r="T88" s="147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147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147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147"/>
      <c r="BO88" s="170"/>
      <c r="BP88" s="165"/>
    </row>
    <row r="89" spans="1:68" ht="22.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237"/>
      <c r="N89" s="82"/>
      <c r="O89" s="82"/>
      <c r="P89" s="82"/>
      <c r="Q89" s="82"/>
      <c r="R89" s="82"/>
      <c r="S89" s="82"/>
      <c r="T89" s="147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147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147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147"/>
      <c r="BO89" s="170"/>
      <c r="BP89" s="165"/>
    </row>
    <row r="90" spans="1:68" ht="22.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237"/>
      <c r="N90" s="82"/>
      <c r="O90" s="82"/>
      <c r="P90" s="82"/>
      <c r="Q90" s="82"/>
      <c r="R90" s="82"/>
      <c r="S90" s="82"/>
      <c r="T90" s="147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147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147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147"/>
      <c r="BO90" s="170"/>
      <c r="BP90" s="165"/>
    </row>
    <row r="91" spans="1:68" ht="22.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237"/>
      <c r="N91" s="82"/>
      <c r="O91" s="82"/>
      <c r="P91" s="82"/>
      <c r="Q91" s="82"/>
      <c r="R91" s="82"/>
      <c r="S91" s="82"/>
      <c r="T91" s="147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147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147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147"/>
      <c r="BO91" s="170"/>
      <c r="BP91" s="165"/>
    </row>
    <row r="92" spans="1:68" ht="22.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237"/>
      <c r="N92" s="82"/>
      <c r="O92" s="82"/>
      <c r="P92" s="82"/>
      <c r="Q92" s="82"/>
      <c r="R92" s="82"/>
      <c r="S92" s="82"/>
      <c r="T92" s="147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147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147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147"/>
      <c r="BO92" s="170"/>
      <c r="BP92" s="165"/>
    </row>
    <row r="93" spans="1:68" ht="22.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237"/>
      <c r="N93" s="82"/>
      <c r="O93" s="82"/>
      <c r="P93" s="82"/>
      <c r="Q93" s="82"/>
      <c r="R93" s="82"/>
      <c r="S93" s="82"/>
      <c r="T93" s="147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147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147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147"/>
      <c r="BO93" s="170"/>
      <c r="BP93" s="165"/>
    </row>
    <row r="94" spans="1:68" ht="22.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37"/>
      <c r="N94" s="82"/>
      <c r="O94" s="82"/>
      <c r="P94" s="82"/>
      <c r="Q94" s="82"/>
      <c r="R94" s="82"/>
      <c r="S94" s="82"/>
      <c r="T94" s="147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147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147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147"/>
      <c r="BO94" s="170"/>
      <c r="BP94" s="165"/>
    </row>
    <row r="95" spans="1:68" ht="22.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37"/>
      <c r="N95" s="82"/>
      <c r="O95" s="82"/>
      <c r="P95" s="82"/>
      <c r="Q95" s="82"/>
      <c r="R95" s="82"/>
      <c r="S95" s="82"/>
      <c r="T95" s="147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147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147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147"/>
      <c r="BO95" s="170"/>
      <c r="BP95" s="165"/>
    </row>
    <row r="96" spans="1:68" ht="22.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237"/>
      <c r="N96" s="82"/>
      <c r="O96" s="82"/>
      <c r="P96" s="82"/>
      <c r="Q96" s="82"/>
      <c r="R96" s="82"/>
      <c r="S96" s="82"/>
      <c r="T96" s="147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147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147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147"/>
      <c r="BO96" s="170"/>
      <c r="BP96" s="165"/>
    </row>
    <row r="97" spans="1:68" ht="22.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37"/>
      <c r="N97" s="82"/>
      <c r="O97" s="82"/>
      <c r="P97" s="82"/>
      <c r="Q97" s="82"/>
      <c r="R97" s="82"/>
      <c r="S97" s="82"/>
      <c r="T97" s="147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147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147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147"/>
      <c r="BO97" s="170"/>
      <c r="BP97" s="165"/>
    </row>
    <row r="98" spans="1:68" ht="22.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237"/>
      <c r="N98" s="82"/>
      <c r="O98" s="82"/>
      <c r="P98" s="82"/>
      <c r="Q98" s="82"/>
      <c r="R98" s="82"/>
      <c r="S98" s="82"/>
      <c r="T98" s="147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147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147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147"/>
      <c r="BO98" s="170"/>
      <c r="BP98" s="165"/>
    </row>
    <row r="99" spans="1:68" ht="22.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37"/>
      <c r="N99" s="82"/>
      <c r="O99" s="82"/>
      <c r="P99" s="82"/>
      <c r="Q99" s="82"/>
      <c r="R99" s="82"/>
      <c r="S99" s="82"/>
      <c r="T99" s="147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147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147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147"/>
      <c r="BO99" s="170"/>
      <c r="BP99" s="165"/>
    </row>
    <row r="100" spans="1:68" ht="22.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37"/>
      <c r="N100" s="82"/>
      <c r="O100" s="82"/>
      <c r="P100" s="82"/>
      <c r="Q100" s="82"/>
      <c r="R100" s="82"/>
      <c r="S100" s="82"/>
      <c r="T100" s="147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147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147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147"/>
      <c r="BO100" s="170"/>
      <c r="BP100" s="165"/>
    </row>
    <row r="101" spans="1:68" ht="22.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237"/>
      <c r="N101" s="82"/>
      <c r="O101" s="82"/>
      <c r="P101" s="82"/>
      <c r="Q101" s="82"/>
      <c r="R101" s="82"/>
      <c r="S101" s="82"/>
      <c r="T101" s="147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147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147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147"/>
      <c r="BO101" s="170"/>
      <c r="BP101" s="165"/>
    </row>
    <row r="102" spans="1:68" ht="22.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237"/>
      <c r="N102" s="82"/>
      <c r="O102" s="82"/>
      <c r="P102" s="82"/>
      <c r="Q102" s="82"/>
      <c r="R102" s="82"/>
      <c r="S102" s="82"/>
      <c r="T102" s="147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147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147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147"/>
      <c r="BO102" s="170"/>
      <c r="BP102" s="165"/>
    </row>
    <row r="103" spans="1:68" ht="22.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237"/>
      <c r="N103" s="82"/>
      <c r="O103" s="82"/>
      <c r="P103" s="82"/>
      <c r="Q103" s="82"/>
      <c r="R103" s="82"/>
      <c r="S103" s="82"/>
      <c r="T103" s="147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147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147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147"/>
      <c r="BO103" s="170"/>
      <c r="BP103" s="165"/>
    </row>
    <row r="104" spans="1:68" ht="22.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237"/>
      <c r="N104" s="82"/>
      <c r="O104" s="82"/>
      <c r="P104" s="82"/>
      <c r="Q104" s="82"/>
      <c r="R104" s="82"/>
      <c r="S104" s="82"/>
      <c r="T104" s="147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147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147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147"/>
      <c r="BO104" s="170"/>
      <c r="BP104" s="165"/>
    </row>
    <row r="105" spans="1:68" ht="22.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237"/>
      <c r="N105" s="82"/>
      <c r="O105" s="82"/>
      <c r="P105" s="82"/>
      <c r="Q105" s="82"/>
      <c r="R105" s="82"/>
      <c r="S105" s="82"/>
      <c r="T105" s="147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147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147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147"/>
      <c r="BO105" s="170"/>
      <c r="BP105" s="165"/>
    </row>
    <row r="106" spans="1:68" ht="22.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237"/>
      <c r="N106" s="82"/>
      <c r="O106" s="82"/>
      <c r="P106" s="82"/>
      <c r="Q106" s="82"/>
      <c r="R106" s="82"/>
      <c r="S106" s="82"/>
      <c r="T106" s="147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147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147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147"/>
      <c r="BO106" s="170"/>
      <c r="BP106" s="165"/>
    </row>
    <row r="107" spans="1:68" ht="22.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237"/>
      <c r="N107" s="82"/>
      <c r="O107" s="82"/>
      <c r="P107" s="82"/>
      <c r="Q107" s="82"/>
      <c r="R107" s="82"/>
      <c r="S107" s="82"/>
      <c r="T107" s="147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147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147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147"/>
      <c r="BO107" s="170"/>
      <c r="BP107" s="165"/>
    </row>
    <row r="108" spans="1:68" ht="22.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237"/>
      <c r="N108" s="82"/>
      <c r="O108" s="82"/>
      <c r="P108" s="82"/>
      <c r="Q108" s="82"/>
      <c r="R108" s="82"/>
      <c r="S108" s="82"/>
      <c r="T108" s="147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147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147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147"/>
      <c r="BO108" s="170"/>
      <c r="BP108" s="165"/>
    </row>
    <row r="109" spans="1:68" ht="22.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237"/>
      <c r="N109" s="82"/>
      <c r="O109" s="82"/>
      <c r="P109" s="82"/>
      <c r="Q109" s="82"/>
      <c r="R109" s="82"/>
      <c r="S109" s="82"/>
      <c r="T109" s="147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147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147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147"/>
      <c r="BO109" s="170"/>
      <c r="BP109" s="165"/>
    </row>
    <row r="110" spans="1:68" ht="22.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237"/>
      <c r="N110" s="82"/>
      <c r="O110" s="82"/>
      <c r="P110" s="82"/>
      <c r="Q110" s="82"/>
      <c r="R110" s="82"/>
      <c r="S110" s="82"/>
      <c r="T110" s="147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147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147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147"/>
      <c r="BO110" s="170"/>
      <c r="BP110" s="165"/>
    </row>
    <row r="111" spans="1:68" ht="22.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237"/>
      <c r="N111" s="82"/>
      <c r="O111" s="82"/>
      <c r="P111" s="82"/>
      <c r="Q111" s="82"/>
      <c r="R111" s="82"/>
      <c r="S111" s="82"/>
      <c r="T111" s="147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147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147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147"/>
      <c r="BO111" s="170"/>
      <c r="BP111" s="165"/>
    </row>
    <row r="112" spans="1:68" ht="22.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237"/>
      <c r="N112" s="82"/>
      <c r="O112" s="82"/>
      <c r="P112" s="82"/>
      <c r="Q112" s="82"/>
      <c r="R112" s="82"/>
      <c r="S112" s="82"/>
      <c r="T112" s="147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147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147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147"/>
      <c r="BO112" s="170"/>
      <c r="BP112" s="165"/>
    </row>
    <row r="113" spans="1:68" ht="22.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237"/>
      <c r="N113" s="82"/>
      <c r="O113" s="82"/>
      <c r="P113" s="82"/>
      <c r="Q113" s="82"/>
      <c r="R113" s="82"/>
      <c r="S113" s="82"/>
      <c r="T113" s="147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147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147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147"/>
      <c r="BO113" s="170"/>
      <c r="BP113" s="165"/>
    </row>
    <row r="114" spans="1:68" ht="22.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237"/>
      <c r="N114" s="82"/>
      <c r="O114" s="82"/>
      <c r="P114" s="82"/>
      <c r="Q114" s="82"/>
      <c r="R114" s="82"/>
      <c r="S114" s="82"/>
      <c r="T114" s="147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147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147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147"/>
      <c r="BO114" s="170"/>
      <c r="BP114" s="165"/>
    </row>
    <row r="115" spans="1:68" ht="22.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237"/>
      <c r="N115" s="82"/>
      <c r="O115" s="82"/>
      <c r="P115" s="82"/>
      <c r="Q115" s="82"/>
      <c r="R115" s="82"/>
      <c r="S115" s="82"/>
      <c r="T115" s="147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147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147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147"/>
      <c r="BO115" s="170"/>
      <c r="BP115" s="165"/>
    </row>
    <row r="116" spans="1:68" ht="22.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237"/>
      <c r="N116" s="82"/>
      <c r="O116" s="82"/>
      <c r="P116" s="82"/>
      <c r="Q116" s="82"/>
      <c r="R116" s="82"/>
      <c r="S116" s="82"/>
      <c r="T116" s="147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147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147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147"/>
      <c r="BO116" s="170"/>
      <c r="BP116" s="165"/>
    </row>
    <row r="117" spans="1:68" ht="22.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237"/>
      <c r="N117" s="82"/>
      <c r="O117" s="82"/>
      <c r="P117" s="82"/>
      <c r="Q117" s="82"/>
      <c r="R117" s="82"/>
      <c r="S117" s="82"/>
      <c r="T117" s="147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147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147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147"/>
      <c r="BO117" s="170"/>
      <c r="BP117" s="165"/>
    </row>
    <row r="118" spans="1:68" ht="22.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237"/>
      <c r="N118" s="82"/>
      <c r="O118" s="82"/>
      <c r="P118" s="82"/>
      <c r="Q118" s="82"/>
      <c r="R118" s="82"/>
      <c r="S118" s="82"/>
      <c r="T118" s="147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147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147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147"/>
      <c r="BO118" s="170"/>
      <c r="BP118" s="165"/>
    </row>
    <row r="119" spans="1:68" ht="22.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237"/>
      <c r="N119" s="82"/>
      <c r="O119" s="82"/>
      <c r="P119" s="82"/>
      <c r="Q119" s="82"/>
      <c r="R119" s="82"/>
      <c r="S119" s="82"/>
      <c r="T119" s="147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147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147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147"/>
      <c r="BO119" s="170"/>
      <c r="BP119" s="165"/>
    </row>
    <row r="120" spans="1:68" ht="22.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237"/>
      <c r="N120" s="82"/>
      <c r="O120" s="82"/>
      <c r="P120" s="82"/>
      <c r="Q120" s="82"/>
      <c r="R120" s="82"/>
      <c r="S120" s="82"/>
      <c r="T120" s="147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147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147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147"/>
      <c r="BO120" s="170"/>
      <c r="BP120" s="165"/>
    </row>
    <row r="121" spans="1:68" ht="22.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237"/>
      <c r="N121" s="82"/>
      <c r="O121" s="82"/>
      <c r="P121" s="82"/>
      <c r="Q121" s="82"/>
      <c r="R121" s="82"/>
      <c r="S121" s="82"/>
      <c r="T121" s="147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147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147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147"/>
      <c r="BO121" s="170"/>
      <c r="BP121" s="165"/>
    </row>
    <row r="122" spans="1:68" ht="22.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237"/>
      <c r="N122" s="82"/>
      <c r="O122" s="82"/>
      <c r="P122" s="82"/>
      <c r="Q122" s="82"/>
      <c r="R122" s="82"/>
      <c r="S122" s="82"/>
      <c r="T122" s="147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147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147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147"/>
      <c r="BO122" s="170"/>
      <c r="BP122" s="165"/>
    </row>
    <row r="123" spans="1:68" ht="22.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237"/>
      <c r="N123" s="82"/>
      <c r="O123" s="82"/>
      <c r="P123" s="82"/>
      <c r="Q123" s="82"/>
      <c r="R123" s="82"/>
      <c r="S123" s="82"/>
      <c r="T123" s="147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147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147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147"/>
      <c r="BO123" s="170"/>
      <c r="BP123" s="165"/>
    </row>
    <row r="124" spans="1:68" ht="22.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237"/>
      <c r="N124" s="82"/>
      <c r="O124" s="82"/>
      <c r="P124" s="82"/>
      <c r="Q124" s="82"/>
      <c r="R124" s="82"/>
      <c r="S124" s="82"/>
      <c r="T124" s="147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147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147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147"/>
      <c r="BO124" s="170"/>
      <c r="BP124" s="165"/>
    </row>
    <row r="125" spans="1:68" ht="22.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237"/>
      <c r="N125" s="82"/>
      <c r="O125" s="82"/>
      <c r="P125" s="82"/>
      <c r="Q125" s="82"/>
      <c r="R125" s="82"/>
      <c r="S125" s="82"/>
      <c r="T125" s="147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147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147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147"/>
      <c r="BO125" s="170"/>
      <c r="BP125" s="165"/>
    </row>
    <row r="126" spans="1:68" ht="22.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237"/>
      <c r="N126" s="82"/>
      <c r="O126" s="82"/>
      <c r="P126" s="82"/>
      <c r="Q126" s="82"/>
      <c r="R126" s="82"/>
      <c r="S126" s="82"/>
      <c r="T126" s="147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147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147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147"/>
      <c r="BO126" s="170"/>
      <c r="BP126" s="165"/>
    </row>
    <row r="127" spans="1:68" ht="22.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237"/>
      <c r="N127" s="82"/>
      <c r="O127" s="82"/>
      <c r="P127" s="82"/>
      <c r="Q127" s="82"/>
      <c r="R127" s="82"/>
      <c r="S127" s="82"/>
      <c r="T127" s="147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147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147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147"/>
      <c r="BO127" s="170"/>
      <c r="BP127" s="165"/>
    </row>
    <row r="128" spans="1:68" ht="22.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237"/>
      <c r="N128" s="82"/>
      <c r="O128" s="82"/>
      <c r="P128" s="82"/>
      <c r="Q128" s="82"/>
      <c r="R128" s="82"/>
      <c r="S128" s="82"/>
      <c r="T128" s="147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147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147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147"/>
      <c r="BO128" s="170"/>
      <c r="BP128" s="165"/>
    </row>
    <row r="129" spans="1:68" ht="22.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237"/>
      <c r="N129" s="82"/>
      <c r="O129" s="82"/>
      <c r="P129" s="82"/>
      <c r="Q129" s="82"/>
      <c r="R129" s="82"/>
      <c r="S129" s="82"/>
      <c r="T129" s="147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147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147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147"/>
      <c r="BO129" s="170"/>
      <c r="BP129" s="165"/>
    </row>
    <row r="130" spans="1:68" ht="22.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237"/>
      <c r="N130" s="82"/>
      <c r="O130" s="82"/>
      <c r="P130" s="82"/>
      <c r="Q130" s="82"/>
      <c r="R130" s="82"/>
      <c r="S130" s="82"/>
      <c r="T130" s="147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147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147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147"/>
      <c r="BO130" s="170"/>
      <c r="BP130" s="165"/>
    </row>
    <row r="131" spans="1:68" ht="22.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237"/>
      <c r="N131" s="82"/>
      <c r="O131" s="82"/>
      <c r="P131" s="82"/>
      <c r="Q131" s="82"/>
      <c r="R131" s="82"/>
      <c r="S131" s="82"/>
      <c r="T131" s="147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147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147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147"/>
      <c r="BO131" s="170"/>
      <c r="BP131" s="165"/>
    </row>
    <row r="132" spans="1:68" ht="22.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237"/>
      <c r="N132" s="82"/>
      <c r="O132" s="82"/>
      <c r="P132" s="82"/>
      <c r="Q132" s="82"/>
      <c r="R132" s="82"/>
      <c r="S132" s="82"/>
      <c r="T132" s="147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147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147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147"/>
      <c r="BO132" s="170"/>
      <c r="BP132" s="165"/>
    </row>
    <row r="133" spans="1:68" ht="22.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237"/>
      <c r="N133" s="82"/>
      <c r="O133" s="82"/>
      <c r="P133" s="82"/>
      <c r="Q133" s="82"/>
      <c r="R133" s="82"/>
      <c r="S133" s="82"/>
      <c r="T133" s="147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147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147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147"/>
      <c r="BO133" s="170"/>
      <c r="BP133" s="165"/>
    </row>
    <row r="134" spans="1:68" ht="22.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237"/>
      <c r="N134" s="82"/>
      <c r="O134" s="82"/>
      <c r="P134" s="82"/>
      <c r="Q134" s="82"/>
      <c r="R134" s="82"/>
      <c r="S134" s="82"/>
      <c r="T134" s="147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147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147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147"/>
      <c r="BO134" s="170"/>
      <c r="BP134" s="165"/>
    </row>
    <row r="135" spans="1:68" ht="22.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237"/>
      <c r="N135" s="82"/>
      <c r="O135" s="82"/>
      <c r="P135" s="82"/>
      <c r="Q135" s="82"/>
      <c r="R135" s="82"/>
      <c r="S135" s="82"/>
      <c r="T135" s="147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147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147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147"/>
      <c r="BO135" s="170"/>
      <c r="BP135" s="165"/>
    </row>
    <row r="136" spans="1:68" ht="22.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237"/>
      <c r="N136" s="82"/>
      <c r="O136" s="82"/>
      <c r="P136" s="82"/>
      <c r="Q136" s="82"/>
      <c r="R136" s="82"/>
      <c r="S136" s="82"/>
      <c r="T136" s="147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147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147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147"/>
      <c r="BO136" s="170"/>
      <c r="BP136" s="165"/>
    </row>
    <row r="137" spans="1:68" ht="22.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237"/>
      <c r="N137" s="82"/>
      <c r="O137" s="82"/>
      <c r="P137" s="82"/>
      <c r="Q137" s="82"/>
      <c r="R137" s="82"/>
      <c r="S137" s="82"/>
      <c r="T137" s="147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147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147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147"/>
      <c r="BO137" s="170"/>
      <c r="BP137" s="165"/>
    </row>
    <row r="138" spans="1:68" ht="22.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237"/>
      <c r="N138" s="82"/>
      <c r="O138" s="82"/>
      <c r="P138" s="82"/>
      <c r="Q138" s="82"/>
      <c r="R138" s="82"/>
      <c r="S138" s="82"/>
      <c r="T138" s="147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147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147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147"/>
      <c r="BO138" s="170"/>
      <c r="BP138" s="165"/>
    </row>
    <row r="139" spans="1:68" ht="22.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237"/>
      <c r="N139" s="82"/>
      <c r="O139" s="82"/>
      <c r="P139" s="82"/>
      <c r="Q139" s="82"/>
      <c r="R139" s="82"/>
      <c r="S139" s="82"/>
      <c r="T139" s="147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147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147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147"/>
      <c r="BO139" s="170"/>
      <c r="BP139" s="165"/>
    </row>
    <row r="140" spans="1:68" ht="22.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237"/>
      <c r="N140" s="82"/>
      <c r="O140" s="82"/>
      <c r="P140" s="82"/>
      <c r="Q140" s="82"/>
      <c r="R140" s="82"/>
      <c r="S140" s="82"/>
      <c r="T140" s="147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147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147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147"/>
      <c r="BO140" s="170"/>
      <c r="BP140" s="165"/>
    </row>
    <row r="141" spans="1:68" ht="22.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237"/>
      <c r="N141" s="82"/>
      <c r="O141" s="82"/>
      <c r="P141" s="82"/>
      <c r="Q141" s="82"/>
      <c r="R141" s="82"/>
      <c r="S141" s="82"/>
      <c r="T141" s="147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147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147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147"/>
      <c r="BO141" s="170"/>
      <c r="BP141" s="165"/>
    </row>
    <row r="142" spans="1:68" ht="22.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237"/>
      <c r="N142" s="82"/>
      <c r="O142" s="82"/>
      <c r="P142" s="82"/>
      <c r="Q142" s="82"/>
      <c r="R142" s="82"/>
      <c r="S142" s="82"/>
      <c r="T142" s="147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147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147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147"/>
      <c r="BO142" s="170"/>
      <c r="BP142" s="165"/>
    </row>
    <row r="143" spans="1:68" ht="22.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237"/>
      <c r="N143" s="82"/>
      <c r="O143" s="82"/>
      <c r="P143" s="82"/>
      <c r="Q143" s="82"/>
      <c r="R143" s="82"/>
      <c r="S143" s="82"/>
      <c r="T143" s="147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147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147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147"/>
      <c r="BO143" s="170"/>
      <c r="BP143" s="165"/>
    </row>
    <row r="144" spans="1:68" ht="22.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237"/>
      <c r="N144" s="82"/>
      <c r="O144" s="82"/>
      <c r="P144" s="82"/>
      <c r="Q144" s="82"/>
      <c r="R144" s="82"/>
      <c r="S144" s="82"/>
      <c r="T144" s="147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147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147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147"/>
      <c r="BO144" s="170"/>
      <c r="BP144" s="165"/>
    </row>
    <row r="145" spans="1:68" ht="22.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237"/>
      <c r="N145" s="82"/>
      <c r="O145" s="82"/>
      <c r="P145" s="82"/>
      <c r="Q145" s="82"/>
      <c r="R145" s="82"/>
      <c r="S145" s="82"/>
      <c r="T145" s="147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147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147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147"/>
      <c r="BO145" s="170"/>
      <c r="BP145" s="165"/>
    </row>
    <row r="146" spans="1:68" ht="22.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237"/>
      <c r="N146" s="82"/>
      <c r="O146" s="82"/>
      <c r="P146" s="82"/>
      <c r="Q146" s="82"/>
      <c r="R146" s="82"/>
      <c r="S146" s="82"/>
      <c r="T146" s="147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147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147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147"/>
      <c r="BO146" s="170"/>
      <c r="BP146" s="165"/>
    </row>
    <row r="147" spans="1:68" ht="22.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237"/>
      <c r="N147" s="82"/>
      <c r="O147" s="82"/>
      <c r="P147" s="82"/>
      <c r="Q147" s="82"/>
      <c r="R147" s="82"/>
      <c r="S147" s="82"/>
      <c r="T147" s="147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147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147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147"/>
      <c r="BO147" s="170"/>
      <c r="BP147" s="165"/>
    </row>
    <row r="148" spans="1:68" ht="22.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237"/>
      <c r="N148" s="82"/>
      <c r="O148" s="82"/>
      <c r="P148" s="82"/>
      <c r="Q148" s="82"/>
      <c r="R148" s="82"/>
      <c r="S148" s="82"/>
      <c r="T148" s="147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147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147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147"/>
      <c r="BO148" s="170"/>
      <c r="BP148" s="165"/>
    </row>
    <row r="149" spans="1:68" ht="22.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237"/>
      <c r="N149" s="82"/>
      <c r="O149" s="82"/>
      <c r="P149" s="82"/>
      <c r="Q149" s="82"/>
      <c r="R149" s="82"/>
      <c r="S149" s="82"/>
      <c r="T149" s="147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147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147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147"/>
      <c r="BO149" s="170"/>
      <c r="BP149" s="165"/>
    </row>
    <row r="150" spans="1:68" ht="22.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237"/>
      <c r="N150" s="82"/>
      <c r="O150" s="82"/>
      <c r="P150" s="82"/>
      <c r="Q150" s="82"/>
      <c r="R150" s="82"/>
      <c r="S150" s="82"/>
      <c r="T150" s="147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147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147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147"/>
      <c r="BO150" s="170"/>
      <c r="BP150" s="165"/>
    </row>
    <row r="151" spans="1:68" ht="22.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237"/>
      <c r="N151" s="82"/>
      <c r="O151" s="82"/>
      <c r="P151" s="82"/>
      <c r="Q151" s="82"/>
      <c r="R151" s="82"/>
      <c r="S151" s="82"/>
      <c r="T151" s="147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147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147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147"/>
      <c r="BO151" s="170"/>
      <c r="BP151" s="165"/>
    </row>
    <row r="152" spans="1:68" ht="22.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237"/>
      <c r="N152" s="82"/>
      <c r="O152" s="82"/>
      <c r="P152" s="82"/>
      <c r="Q152" s="82"/>
      <c r="R152" s="82"/>
      <c r="S152" s="82"/>
      <c r="T152" s="147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147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147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147"/>
      <c r="BO152" s="170"/>
      <c r="BP152" s="165"/>
    </row>
    <row r="153" spans="1:68" ht="22.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237"/>
      <c r="N153" s="82"/>
      <c r="O153" s="82"/>
      <c r="P153" s="82"/>
      <c r="Q153" s="82"/>
      <c r="R153" s="82"/>
      <c r="S153" s="82"/>
      <c r="T153" s="147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147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147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147"/>
      <c r="BO153" s="170"/>
      <c r="BP153" s="165"/>
    </row>
    <row r="154" spans="1:68" ht="22.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237"/>
      <c r="N154" s="82"/>
      <c r="O154" s="82"/>
      <c r="P154" s="82"/>
      <c r="Q154" s="82"/>
      <c r="R154" s="82"/>
      <c r="S154" s="82"/>
      <c r="T154" s="147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147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147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147"/>
      <c r="BO154" s="170"/>
      <c r="BP154" s="165"/>
    </row>
    <row r="155" spans="1:68" ht="22.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237"/>
      <c r="N155" s="82"/>
      <c r="O155" s="82"/>
      <c r="P155" s="82"/>
      <c r="Q155" s="82"/>
      <c r="R155" s="82"/>
      <c r="S155" s="82"/>
      <c r="T155" s="147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147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147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147"/>
      <c r="BO155" s="170"/>
      <c r="BP155" s="165"/>
    </row>
    <row r="156" spans="1:68" ht="22.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237"/>
      <c r="N156" s="82"/>
      <c r="O156" s="82"/>
      <c r="P156" s="82"/>
      <c r="Q156" s="82"/>
      <c r="R156" s="82"/>
      <c r="S156" s="82"/>
      <c r="T156" s="147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147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147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147"/>
      <c r="BO156" s="170"/>
      <c r="BP156" s="165"/>
    </row>
    <row r="157" spans="1:68" ht="22.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237"/>
      <c r="N157" s="82"/>
      <c r="O157" s="82"/>
      <c r="P157" s="82"/>
      <c r="Q157" s="82"/>
      <c r="R157" s="82"/>
      <c r="S157" s="82"/>
      <c r="T157" s="147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147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147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147"/>
      <c r="BO157" s="170"/>
      <c r="BP157" s="165"/>
    </row>
    <row r="158" spans="1:68" ht="22.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237"/>
      <c r="N158" s="82"/>
      <c r="O158" s="82"/>
      <c r="P158" s="82"/>
      <c r="Q158" s="82"/>
      <c r="R158" s="82"/>
      <c r="S158" s="82"/>
      <c r="T158" s="147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147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147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147"/>
      <c r="BO158" s="170"/>
      <c r="BP158" s="165"/>
    </row>
    <row r="159" spans="1:68" ht="22.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237"/>
      <c r="N159" s="82"/>
      <c r="O159" s="82"/>
      <c r="P159" s="82"/>
      <c r="Q159" s="82"/>
      <c r="R159" s="82"/>
      <c r="S159" s="82"/>
      <c r="T159" s="147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147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147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147"/>
      <c r="BO159" s="170"/>
      <c r="BP159" s="165"/>
    </row>
    <row r="160" spans="1:68" ht="22.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237"/>
      <c r="N160" s="82"/>
      <c r="O160" s="82"/>
      <c r="P160" s="82"/>
      <c r="Q160" s="82"/>
      <c r="R160" s="82"/>
      <c r="S160" s="82"/>
      <c r="T160" s="147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147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147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147"/>
      <c r="BO160" s="170"/>
      <c r="BP160" s="165"/>
    </row>
    <row r="161" spans="1:68" ht="22.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237"/>
      <c r="N161" s="82"/>
      <c r="O161" s="82"/>
      <c r="P161" s="82"/>
      <c r="Q161" s="82"/>
      <c r="R161" s="82"/>
      <c r="S161" s="82"/>
      <c r="T161" s="147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147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147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147"/>
      <c r="BO161" s="170"/>
      <c r="BP161" s="165"/>
    </row>
    <row r="162" spans="1:68" ht="22.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237"/>
      <c r="N162" s="82"/>
      <c r="O162" s="82"/>
      <c r="P162" s="82"/>
      <c r="Q162" s="82"/>
      <c r="R162" s="82"/>
      <c r="S162" s="82"/>
      <c r="T162" s="147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147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147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147"/>
      <c r="BO162" s="170"/>
      <c r="BP162" s="165"/>
    </row>
    <row r="163" spans="1:68" ht="22.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237"/>
      <c r="N163" s="82"/>
      <c r="O163" s="82"/>
      <c r="P163" s="82"/>
      <c r="Q163" s="82"/>
      <c r="R163" s="82"/>
      <c r="S163" s="82"/>
      <c r="T163" s="147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147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147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147"/>
      <c r="BO163" s="170"/>
      <c r="BP163" s="165"/>
    </row>
    <row r="164" spans="1:68" ht="22.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237"/>
      <c r="N164" s="82"/>
      <c r="O164" s="82"/>
      <c r="P164" s="82"/>
      <c r="Q164" s="82"/>
      <c r="R164" s="82"/>
      <c r="S164" s="82"/>
      <c r="T164" s="147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147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147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147"/>
      <c r="BO164" s="170"/>
      <c r="BP164" s="165"/>
    </row>
    <row r="165" spans="1:68" ht="22.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237"/>
      <c r="N165" s="82"/>
      <c r="O165" s="82"/>
      <c r="P165" s="82"/>
      <c r="Q165" s="82"/>
      <c r="R165" s="82"/>
      <c r="S165" s="82"/>
      <c r="T165" s="147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147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147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147"/>
      <c r="BO165" s="170"/>
      <c r="BP165" s="165"/>
    </row>
    <row r="166" spans="1:68" ht="22.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237"/>
      <c r="N166" s="82"/>
      <c r="O166" s="82"/>
      <c r="P166" s="82"/>
      <c r="Q166" s="82"/>
      <c r="R166" s="82"/>
      <c r="S166" s="82"/>
      <c r="T166" s="147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147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147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147"/>
      <c r="BO166" s="170"/>
      <c r="BP166" s="165"/>
    </row>
    <row r="167" spans="1:68" ht="22.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237"/>
      <c r="N167" s="82"/>
      <c r="O167" s="82"/>
      <c r="P167" s="82"/>
      <c r="Q167" s="82"/>
      <c r="R167" s="82"/>
      <c r="S167" s="82"/>
      <c r="T167" s="147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147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147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147"/>
      <c r="BO167" s="170"/>
      <c r="BP167" s="165"/>
    </row>
    <row r="168" spans="1:68" ht="22.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237"/>
      <c r="N168" s="82"/>
      <c r="O168" s="82"/>
      <c r="P168" s="82"/>
      <c r="Q168" s="82"/>
      <c r="R168" s="82"/>
      <c r="S168" s="82"/>
      <c r="T168" s="147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147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147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147"/>
      <c r="BO168" s="170"/>
      <c r="BP168" s="165"/>
    </row>
    <row r="169" spans="1:68" ht="22.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237"/>
      <c r="N169" s="82"/>
      <c r="O169" s="82"/>
      <c r="P169" s="82"/>
      <c r="Q169" s="82"/>
      <c r="R169" s="82"/>
      <c r="S169" s="82"/>
      <c r="T169" s="147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147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147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147"/>
      <c r="BO169" s="170"/>
      <c r="BP169" s="165"/>
    </row>
    <row r="170" spans="1:68" ht="22.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237"/>
      <c r="N170" s="82"/>
      <c r="O170" s="82"/>
      <c r="P170" s="82"/>
      <c r="Q170" s="82"/>
      <c r="R170" s="82"/>
      <c r="S170" s="82"/>
      <c r="T170" s="147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147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147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147"/>
      <c r="BO170" s="170"/>
      <c r="BP170" s="165"/>
    </row>
    <row r="171" spans="1:68" ht="22.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237"/>
      <c r="N171" s="82"/>
      <c r="O171" s="82"/>
      <c r="P171" s="82"/>
      <c r="Q171" s="82"/>
      <c r="R171" s="82"/>
      <c r="S171" s="82"/>
      <c r="T171" s="147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147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147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147"/>
      <c r="BO171" s="170"/>
      <c r="BP171" s="165"/>
    </row>
    <row r="172" spans="1:68" ht="22.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237"/>
      <c r="N172" s="82"/>
      <c r="O172" s="82"/>
      <c r="P172" s="82"/>
      <c r="Q172" s="82"/>
      <c r="R172" s="82"/>
      <c r="S172" s="82"/>
      <c r="T172" s="147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147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147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147"/>
      <c r="BO172" s="170"/>
      <c r="BP172" s="165"/>
    </row>
    <row r="173" spans="1:68" ht="22.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237"/>
      <c r="N173" s="82"/>
      <c r="O173" s="82"/>
      <c r="P173" s="82"/>
      <c r="Q173" s="82"/>
      <c r="R173" s="82"/>
      <c r="S173" s="82"/>
      <c r="T173" s="147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147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147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147"/>
      <c r="BO173" s="170"/>
      <c r="BP173" s="165"/>
    </row>
    <row r="174" spans="1:68" ht="22.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237"/>
      <c r="N174" s="82"/>
      <c r="O174" s="82"/>
      <c r="P174" s="82"/>
      <c r="Q174" s="82"/>
      <c r="R174" s="82"/>
      <c r="S174" s="82"/>
      <c r="T174" s="147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147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147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147"/>
      <c r="BO174" s="170"/>
      <c r="BP174" s="165"/>
    </row>
    <row r="175" spans="1:68" ht="22.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237"/>
      <c r="N175" s="82"/>
      <c r="O175" s="82"/>
      <c r="P175" s="82"/>
      <c r="Q175" s="82"/>
      <c r="R175" s="82"/>
      <c r="S175" s="82"/>
      <c r="T175" s="147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147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147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147"/>
      <c r="BO175" s="170"/>
      <c r="BP175" s="165"/>
    </row>
    <row r="176" spans="1:68" ht="22.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237"/>
      <c r="N176" s="82"/>
      <c r="O176" s="82"/>
      <c r="P176" s="82"/>
      <c r="Q176" s="82"/>
      <c r="R176" s="82"/>
      <c r="S176" s="82"/>
      <c r="T176" s="147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147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147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147"/>
      <c r="BO176" s="170"/>
      <c r="BP176" s="165"/>
    </row>
    <row r="177" spans="1:68" ht="22.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237"/>
      <c r="N177" s="82"/>
      <c r="O177" s="82"/>
      <c r="P177" s="82"/>
      <c r="Q177" s="82"/>
      <c r="R177" s="82"/>
      <c r="S177" s="82"/>
      <c r="T177" s="147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147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147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147"/>
      <c r="BO177" s="170"/>
      <c r="BP177" s="165"/>
    </row>
    <row r="178" spans="1:68" ht="22.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237"/>
      <c r="N178" s="82"/>
      <c r="O178" s="82"/>
      <c r="P178" s="82"/>
      <c r="Q178" s="82"/>
      <c r="R178" s="82"/>
      <c r="S178" s="82"/>
      <c r="T178" s="147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147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147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147"/>
      <c r="BO178" s="170"/>
      <c r="BP178" s="165"/>
    </row>
    <row r="179" spans="1:68" ht="22.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237"/>
      <c r="N179" s="82"/>
      <c r="O179" s="82"/>
      <c r="P179" s="82"/>
      <c r="Q179" s="82"/>
      <c r="R179" s="82"/>
      <c r="S179" s="82"/>
      <c r="T179" s="147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147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147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147"/>
      <c r="BO179" s="170"/>
      <c r="BP179" s="165"/>
    </row>
    <row r="180" spans="1:68" ht="22.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237"/>
      <c r="N180" s="82"/>
      <c r="O180" s="82"/>
      <c r="P180" s="82"/>
      <c r="Q180" s="82"/>
      <c r="R180" s="82"/>
      <c r="S180" s="82"/>
      <c r="T180" s="147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147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147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147"/>
      <c r="BO180" s="170"/>
      <c r="BP180" s="165"/>
    </row>
    <row r="181" spans="1:68" ht="22.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237"/>
      <c r="N181" s="82"/>
      <c r="O181" s="82"/>
      <c r="P181" s="82"/>
      <c r="Q181" s="82"/>
      <c r="R181" s="82"/>
      <c r="S181" s="82"/>
      <c r="T181" s="147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147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147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147"/>
      <c r="BO181" s="170"/>
      <c r="BP181" s="165"/>
    </row>
    <row r="182" spans="1:68" ht="22.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237"/>
      <c r="N182" s="82"/>
      <c r="O182" s="82"/>
      <c r="P182" s="82"/>
      <c r="Q182" s="82"/>
      <c r="R182" s="82"/>
      <c r="S182" s="82"/>
      <c r="T182" s="147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147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147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147"/>
      <c r="BO182" s="170"/>
      <c r="BP182" s="165"/>
    </row>
    <row r="183" spans="1:68" ht="22.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237"/>
      <c r="N183" s="82"/>
      <c r="O183" s="82"/>
      <c r="P183" s="82"/>
      <c r="Q183" s="82"/>
      <c r="R183" s="82"/>
      <c r="S183" s="82"/>
      <c r="T183" s="147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147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147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147"/>
      <c r="BO183" s="170"/>
      <c r="BP183" s="165"/>
    </row>
    <row r="184" spans="1:68" ht="22.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237"/>
      <c r="N184" s="82"/>
      <c r="O184" s="82"/>
      <c r="P184" s="82"/>
      <c r="Q184" s="82"/>
      <c r="R184" s="82"/>
      <c r="S184" s="82"/>
      <c r="T184" s="147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147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147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147"/>
      <c r="BO184" s="170"/>
      <c r="BP184" s="165"/>
    </row>
    <row r="185" spans="1:68" ht="22.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237"/>
      <c r="N185" s="82"/>
      <c r="O185" s="82"/>
      <c r="P185" s="82"/>
      <c r="Q185" s="82"/>
      <c r="R185" s="82"/>
      <c r="S185" s="82"/>
      <c r="T185" s="147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147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147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147"/>
      <c r="BO185" s="170"/>
      <c r="BP185" s="165"/>
    </row>
    <row r="186" spans="1:68" ht="22.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237"/>
      <c r="N186" s="82"/>
      <c r="O186" s="82"/>
      <c r="P186" s="82"/>
      <c r="Q186" s="82"/>
      <c r="R186" s="82"/>
      <c r="S186" s="82"/>
      <c r="T186" s="147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147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147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147"/>
      <c r="BO186" s="170"/>
      <c r="BP186" s="165"/>
    </row>
    <row r="187" spans="1:68" ht="22.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237"/>
      <c r="N187" s="82"/>
      <c r="O187" s="82"/>
      <c r="P187" s="82"/>
      <c r="Q187" s="82"/>
      <c r="R187" s="82"/>
      <c r="S187" s="82"/>
      <c r="T187" s="147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147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147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147"/>
      <c r="BO187" s="170"/>
      <c r="BP187" s="165"/>
    </row>
    <row r="188" spans="1:68" ht="22.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237"/>
      <c r="N188" s="82"/>
      <c r="O188" s="82"/>
      <c r="P188" s="82"/>
      <c r="Q188" s="82"/>
      <c r="R188" s="82"/>
      <c r="S188" s="82"/>
      <c r="T188" s="147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147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147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147"/>
      <c r="BO188" s="170"/>
      <c r="BP188" s="165"/>
    </row>
    <row r="189" spans="1:68" ht="22.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237"/>
      <c r="N189" s="82"/>
      <c r="O189" s="82"/>
      <c r="P189" s="82"/>
      <c r="Q189" s="82"/>
      <c r="R189" s="82"/>
      <c r="S189" s="82"/>
      <c r="T189" s="147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147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147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147"/>
      <c r="BO189" s="170"/>
      <c r="BP189" s="165"/>
    </row>
    <row r="190" spans="1:68" ht="22.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237"/>
      <c r="N190" s="82"/>
      <c r="O190" s="82"/>
      <c r="P190" s="82"/>
      <c r="Q190" s="82"/>
      <c r="R190" s="82"/>
      <c r="S190" s="82"/>
      <c r="T190" s="147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147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147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147"/>
      <c r="BO190" s="170"/>
      <c r="BP190" s="165"/>
    </row>
    <row r="191" spans="1:68" ht="22.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237"/>
      <c r="N191" s="82"/>
      <c r="O191" s="82"/>
      <c r="P191" s="82"/>
      <c r="Q191" s="82"/>
      <c r="R191" s="82"/>
      <c r="S191" s="82"/>
      <c r="T191" s="147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147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147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147"/>
      <c r="BO191" s="170"/>
      <c r="BP191" s="165"/>
    </row>
    <row r="192" spans="1:68" ht="22.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237"/>
      <c r="N192" s="82"/>
      <c r="O192" s="82"/>
      <c r="P192" s="82"/>
      <c r="Q192" s="82"/>
      <c r="R192" s="82"/>
      <c r="S192" s="82"/>
      <c r="T192" s="147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147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147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147"/>
      <c r="BO192" s="170"/>
      <c r="BP192" s="165"/>
    </row>
    <row r="193" spans="1:68" ht="22.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237"/>
      <c r="N193" s="82"/>
      <c r="O193" s="82"/>
      <c r="P193" s="82"/>
      <c r="Q193" s="82"/>
      <c r="R193" s="82"/>
      <c r="S193" s="82"/>
      <c r="T193" s="147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147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147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147"/>
      <c r="BO193" s="170"/>
      <c r="BP193" s="165"/>
    </row>
    <row r="194" spans="1:68" ht="22.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237"/>
      <c r="N194" s="82"/>
      <c r="O194" s="82"/>
      <c r="P194" s="82"/>
      <c r="Q194" s="82"/>
      <c r="R194" s="82"/>
      <c r="S194" s="82"/>
      <c r="T194" s="147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147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147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147"/>
      <c r="BO194" s="170"/>
      <c r="BP194" s="165"/>
    </row>
    <row r="195" spans="1:68" ht="22.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237"/>
      <c r="N195" s="82"/>
      <c r="O195" s="82"/>
      <c r="P195" s="82"/>
      <c r="Q195" s="82"/>
      <c r="R195" s="82"/>
      <c r="S195" s="82"/>
      <c r="T195" s="147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147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147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147"/>
      <c r="BO195" s="170"/>
      <c r="BP195" s="165"/>
    </row>
    <row r="196" spans="1:68" ht="22.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237"/>
      <c r="N196" s="82"/>
      <c r="O196" s="82"/>
      <c r="P196" s="82"/>
      <c r="Q196" s="82"/>
      <c r="R196" s="82"/>
      <c r="S196" s="82"/>
      <c r="T196" s="147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147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147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147"/>
      <c r="BO196" s="170"/>
      <c r="BP196" s="165"/>
    </row>
    <row r="197" spans="1:68" ht="22.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237"/>
      <c r="N197" s="82"/>
      <c r="O197" s="82"/>
      <c r="P197" s="82"/>
      <c r="Q197" s="82"/>
      <c r="R197" s="82"/>
      <c r="S197" s="82"/>
      <c r="T197" s="147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147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147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147"/>
      <c r="BO197" s="170"/>
      <c r="BP197" s="165"/>
    </row>
    <row r="198" spans="1:68" ht="22.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237"/>
      <c r="N198" s="82"/>
      <c r="O198" s="82"/>
      <c r="P198" s="82"/>
      <c r="Q198" s="82"/>
      <c r="R198" s="82"/>
      <c r="S198" s="82"/>
      <c r="T198" s="147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147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147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147"/>
      <c r="BO198" s="170"/>
      <c r="BP198" s="165"/>
    </row>
    <row r="199" spans="1:68" ht="22.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237"/>
      <c r="N199" s="82"/>
      <c r="O199" s="82"/>
      <c r="P199" s="82"/>
      <c r="Q199" s="82"/>
      <c r="R199" s="82"/>
      <c r="S199" s="82"/>
      <c r="T199" s="147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147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147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147"/>
      <c r="BO199" s="170"/>
      <c r="BP199" s="165"/>
    </row>
    <row r="200" spans="1:68" ht="22.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237"/>
      <c r="N200" s="82"/>
      <c r="O200" s="82"/>
      <c r="P200" s="82"/>
      <c r="Q200" s="82"/>
      <c r="R200" s="82"/>
      <c r="S200" s="82"/>
      <c r="T200" s="147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147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147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147"/>
      <c r="BO200" s="170"/>
      <c r="BP200" s="165"/>
    </row>
    <row r="201" spans="1:68" ht="22.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237"/>
      <c r="N201" s="82"/>
      <c r="O201" s="82"/>
      <c r="P201" s="82"/>
      <c r="Q201" s="82"/>
      <c r="R201" s="82"/>
      <c r="S201" s="82"/>
      <c r="T201" s="147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147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147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147"/>
      <c r="BO201" s="170"/>
      <c r="BP201" s="165"/>
    </row>
    <row r="202" spans="1:68" ht="22.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237"/>
      <c r="N202" s="82"/>
      <c r="O202" s="82"/>
      <c r="P202" s="82"/>
      <c r="Q202" s="82"/>
      <c r="R202" s="82"/>
      <c r="S202" s="82"/>
      <c r="T202" s="147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147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147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147"/>
      <c r="BO202" s="170"/>
      <c r="BP202" s="165"/>
    </row>
    <row r="203" spans="1:68" ht="22.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237"/>
      <c r="N203" s="82"/>
      <c r="O203" s="82"/>
      <c r="P203" s="82"/>
      <c r="Q203" s="82"/>
      <c r="R203" s="82"/>
      <c r="S203" s="82"/>
      <c r="T203" s="147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147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147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147"/>
      <c r="BO203" s="170"/>
      <c r="BP203" s="165"/>
    </row>
    <row r="204" spans="1:68" ht="22.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237"/>
      <c r="N204" s="82"/>
      <c r="O204" s="82"/>
      <c r="P204" s="82"/>
      <c r="Q204" s="82"/>
      <c r="R204" s="82"/>
      <c r="S204" s="82"/>
      <c r="T204" s="147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147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147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147"/>
      <c r="BO204" s="170"/>
      <c r="BP204" s="165"/>
    </row>
    <row r="205" spans="1:68" ht="22.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237"/>
      <c r="N205" s="82"/>
      <c r="O205" s="82"/>
      <c r="P205" s="82"/>
      <c r="Q205" s="82"/>
      <c r="R205" s="82"/>
      <c r="S205" s="82"/>
      <c r="T205" s="147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147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147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147"/>
      <c r="BO205" s="170"/>
      <c r="BP205" s="165"/>
    </row>
    <row r="206" spans="1:68" ht="22.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237"/>
      <c r="N206" s="82"/>
      <c r="O206" s="82"/>
      <c r="P206" s="82"/>
      <c r="Q206" s="82"/>
      <c r="R206" s="82"/>
      <c r="S206" s="82"/>
      <c r="T206" s="147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147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147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147"/>
      <c r="BO206" s="170"/>
      <c r="BP206" s="165"/>
    </row>
    <row r="207" spans="1:68" ht="22.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237"/>
      <c r="N207" s="82"/>
      <c r="O207" s="82"/>
      <c r="P207" s="82"/>
      <c r="Q207" s="82"/>
      <c r="R207" s="82"/>
      <c r="S207" s="82"/>
      <c r="T207" s="147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147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147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147"/>
      <c r="BO207" s="170"/>
      <c r="BP207" s="165"/>
    </row>
    <row r="208" spans="1:68" ht="22.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237"/>
      <c r="N208" s="82"/>
      <c r="O208" s="82"/>
      <c r="P208" s="82"/>
      <c r="Q208" s="82"/>
      <c r="R208" s="82"/>
      <c r="S208" s="82"/>
      <c r="T208" s="147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147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147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147"/>
      <c r="BO208" s="170"/>
      <c r="BP208" s="165"/>
    </row>
    <row r="209" spans="1:68" ht="22.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237"/>
      <c r="N209" s="82"/>
      <c r="O209" s="82"/>
      <c r="P209" s="82"/>
      <c r="Q209" s="82"/>
      <c r="R209" s="82"/>
      <c r="S209" s="82"/>
      <c r="T209" s="147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147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147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147"/>
      <c r="BO209" s="170"/>
      <c r="BP209" s="165"/>
    </row>
    <row r="210" spans="1:68" ht="22.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237"/>
      <c r="N210" s="82"/>
      <c r="O210" s="82"/>
      <c r="P210" s="82"/>
      <c r="Q210" s="82"/>
      <c r="R210" s="82"/>
      <c r="S210" s="82"/>
      <c r="T210" s="147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147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147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147"/>
      <c r="BO210" s="170"/>
      <c r="BP210" s="165"/>
    </row>
    <row r="211" spans="1:68" ht="22.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237"/>
      <c r="N211" s="82"/>
      <c r="O211" s="82"/>
      <c r="P211" s="82"/>
      <c r="Q211" s="82"/>
      <c r="R211" s="82"/>
      <c r="S211" s="82"/>
      <c r="T211" s="147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147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147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147"/>
      <c r="BO211" s="170"/>
      <c r="BP211" s="165"/>
    </row>
    <row r="212" spans="1:68" ht="22.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237"/>
      <c r="N212" s="82"/>
      <c r="O212" s="82"/>
      <c r="P212" s="82"/>
      <c r="Q212" s="82"/>
      <c r="R212" s="82"/>
      <c r="S212" s="82"/>
      <c r="T212" s="147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147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147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147"/>
      <c r="BO212" s="170"/>
      <c r="BP212" s="165"/>
    </row>
    <row r="213" spans="1:68" ht="22.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237"/>
      <c r="N213" s="82"/>
      <c r="O213" s="82"/>
      <c r="P213" s="82"/>
      <c r="Q213" s="82"/>
      <c r="R213" s="82"/>
      <c r="S213" s="82"/>
      <c r="T213" s="147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147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147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147"/>
      <c r="BO213" s="170"/>
      <c r="BP213" s="165"/>
    </row>
    <row r="214" spans="1:68" ht="22.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237"/>
      <c r="N214" s="82"/>
      <c r="O214" s="82"/>
      <c r="P214" s="82"/>
      <c r="Q214" s="82"/>
      <c r="R214" s="82"/>
      <c r="S214" s="82"/>
      <c r="T214" s="147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147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147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147"/>
      <c r="BO214" s="170"/>
      <c r="BP214" s="165"/>
    </row>
    <row r="215" spans="1:68" ht="22.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237"/>
      <c r="N215" s="82"/>
      <c r="O215" s="82"/>
      <c r="P215" s="82"/>
      <c r="Q215" s="82"/>
      <c r="R215" s="82"/>
      <c r="S215" s="82"/>
      <c r="T215" s="147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147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147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147"/>
      <c r="BO215" s="170"/>
      <c r="BP215" s="165"/>
    </row>
    <row r="216" spans="1:68" ht="22.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237"/>
      <c r="N216" s="82"/>
      <c r="O216" s="82"/>
      <c r="P216" s="82"/>
      <c r="Q216" s="82"/>
      <c r="R216" s="82"/>
      <c r="S216" s="82"/>
      <c r="T216" s="147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147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147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147"/>
      <c r="BO216" s="170"/>
      <c r="BP216" s="165"/>
    </row>
    <row r="217" spans="1:68" ht="22.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237"/>
      <c r="N217" s="82"/>
      <c r="O217" s="82"/>
      <c r="P217" s="82"/>
      <c r="Q217" s="82"/>
      <c r="R217" s="82"/>
      <c r="S217" s="82"/>
      <c r="T217" s="147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147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147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147"/>
      <c r="BO217" s="170"/>
      <c r="BP217" s="165"/>
    </row>
    <row r="218" spans="1:68" ht="22.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237"/>
      <c r="N218" s="82"/>
      <c r="O218" s="82"/>
      <c r="P218" s="82"/>
      <c r="Q218" s="82"/>
      <c r="R218" s="82"/>
      <c r="S218" s="82"/>
      <c r="T218" s="147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147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147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147"/>
      <c r="BO218" s="170"/>
      <c r="BP218" s="165"/>
    </row>
    <row r="219" spans="1:68" ht="22.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237"/>
      <c r="N219" s="82"/>
      <c r="O219" s="82"/>
      <c r="P219" s="82"/>
      <c r="Q219" s="82"/>
      <c r="R219" s="82"/>
      <c r="S219" s="82"/>
      <c r="T219" s="147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147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147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147"/>
      <c r="BO219" s="170"/>
      <c r="BP219" s="165"/>
    </row>
    <row r="220" spans="1:68" ht="22.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237"/>
      <c r="N220" s="82"/>
      <c r="O220" s="82"/>
      <c r="P220" s="82"/>
      <c r="Q220" s="82"/>
      <c r="R220" s="82"/>
      <c r="S220" s="82"/>
      <c r="T220" s="147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147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147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147"/>
      <c r="BO220" s="170"/>
      <c r="BP220" s="165"/>
    </row>
    <row r="221" spans="1:68" ht="22.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237"/>
      <c r="N221" s="82"/>
      <c r="O221" s="82"/>
      <c r="P221" s="82"/>
      <c r="Q221" s="82"/>
      <c r="R221" s="82"/>
      <c r="S221" s="82"/>
      <c r="T221" s="147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147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147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147"/>
      <c r="BO221" s="170"/>
      <c r="BP221" s="165"/>
    </row>
    <row r="222" spans="1:68" ht="22.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237"/>
      <c r="N222" s="82"/>
      <c r="O222" s="82"/>
      <c r="P222" s="82"/>
      <c r="Q222" s="82"/>
      <c r="R222" s="82"/>
      <c r="S222" s="82"/>
      <c r="T222" s="147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147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147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147"/>
      <c r="BO222" s="170"/>
      <c r="BP222" s="165"/>
    </row>
    <row r="223" spans="1:68" ht="22.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237"/>
      <c r="N223" s="82"/>
      <c r="O223" s="82"/>
      <c r="P223" s="82"/>
      <c r="Q223" s="82"/>
      <c r="R223" s="82"/>
      <c r="S223" s="82"/>
      <c r="T223" s="147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147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147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147"/>
      <c r="BO223" s="170"/>
      <c r="BP223" s="165"/>
    </row>
    <row r="224" spans="1:68" ht="22.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237"/>
      <c r="N224" s="82"/>
      <c r="O224" s="82"/>
      <c r="P224" s="82"/>
      <c r="Q224" s="82"/>
      <c r="R224" s="82"/>
      <c r="S224" s="82"/>
      <c r="T224" s="147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147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147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147"/>
      <c r="BO224" s="170"/>
      <c r="BP224" s="165"/>
    </row>
    <row r="225" spans="1:68" ht="22.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237"/>
      <c r="N225" s="82"/>
      <c r="O225" s="82"/>
      <c r="P225" s="82"/>
      <c r="Q225" s="82"/>
      <c r="R225" s="82"/>
      <c r="S225" s="82"/>
      <c r="T225" s="147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147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147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147"/>
      <c r="BO225" s="170"/>
      <c r="BP225" s="165"/>
    </row>
    <row r="226" spans="1:68" ht="22.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237"/>
      <c r="N226" s="82"/>
      <c r="O226" s="82"/>
      <c r="P226" s="82"/>
      <c r="Q226" s="82"/>
      <c r="R226" s="82"/>
      <c r="S226" s="82"/>
      <c r="T226" s="147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147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147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147"/>
      <c r="BO226" s="170"/>
      <c r="BP226" s="165"/>
    </row>
    <row r="227" spans="1:68" ht="22.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237"/>
      <c r="N227" s="82"/>
      <c r="O227" s="82"/>
      <c r="P227" s="82"/>
      <c r="Q227" s="82"/>
      <c r="R227" s="82"/>
      <c r="S227" s="82"/>
      <c r="T227" s="147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147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147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147"/>
      <c r="BO227" s="170"/>
      <c r="BP227" s="165"/>
    </row>
    <row r="228" spans="1:68" ht="22.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237"/>
      <c r="N228" s="82"/>
      <c r="O228" s="82"/>
      <c r="P228" s="82"/>
      <c r="Q228" s="82"/>
      <c r="R228" s="82"/>
      <c r="S228" s="82"/>
      <c r="T228" s="147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147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147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147"/>
      <c r="BO228" s="170"/>
      <c r="BP228" s="165"/>
    </row>
    <row r="229" spans="1:68" ht="22.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237"/>
      <c r="N229" s="82"/>
      <c r="O229" s="82"/>
      <c r="P229" s="82"/>
      <c r="Q229" s="82"/>
      <c r="R229" s="82"/>
      <c r="S229" s="82"/>
      <c r="T229" s="147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147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147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147"/>
      <c r="BO229" s="170"/>
      <c r="BP229" s="165"/>
    </row>
    <row r="230" spans="1:68" ht="22.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237"/>
      <c r="N230" s="82"/>
      <c r="O230" s="82"/>
      <c r="P230" s="82"/>
      <c r="Q230" s="82"/>
      <c r="R230" s="82"/>
      <c r="S230" s="82"/>
      <c r="T230" s="147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147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147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147"/>
      <c r="BO230" s="170"/>
      <c r="BP230" s="165"/>
    </row>
    <row r="231" spans="1:68" ht="22.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237"/>
      <c r="N231" s="82"/>
      <c r="O231" s="82"/>
      <c r="P231" s="82"/>
      <c r="Q231" s="82"/>
      <c r="R231" s="82"/>
      <c r="S231" s="82"/>
      <c r="T231" s="147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147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147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147"/>
      <c r="BO231" s="170"/>
      <c r="BP231" s="165"/>
    </row>
    <row r="232" spans="1:68" ht="22.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237"/>
      <c r="N232" s="82"/>
      <c r="O232" s="82"/>
      <c r="P232" s="82"/>
      <c r="Q232" s="82"/>
      <c r="R232" s="82"/>
      <c r="S232" s="82"/>
      <c r="T232" s="147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147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147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147"/>
      <c r="BO232" s="170"/>
      <c r="BP232" s="165"/>
    </row>
    <row r="233" spans="1:68" ht="22.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237"/>
      <c r="N233" s="82"/>
      <c r="O233" s="82"/>
      <c r="P233" s="82"/>
      <c r="Q233" s="82"/>
      <c r="R233" s="82"/>
      <c r="S233" s="82"/>
      <c r="T233" s="147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147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147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147"/>
      <c r="BO233" s="170"/>
      <c r="BP233" s="165"/>
    </row>
    <row r="234" spans="1:68" ht="22.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237"/>
      <c r="N234" s="82"/>
      <c r="O234" s="82"/>
      <c r="P234" s="82"/>
      <c r="Q234" s="82"/>
      <c r="R234" s="82"/>
      <c r="S234" s="82"/>
      <c r="T234" s="147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147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147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147"/>
      <c r="BO234" s="170"/>
      <c r="BP234" s="165"/>
    </row>
    <row r="235" spans="1:68" ht="22.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237"/>
      <c r="N235" s="82"/>
      <c r="O235" s="82"/>
      <c r="P235" s="82"/>
      <c r="Q235" s="82"/>
      <c r="R235" s="82"/>
      <c r="S235" s="82"/>
      <c r="T235" s="147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147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47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147"/>
      <c r="BO235" s="170"/>
      <c r="BP235" s="165"/>
    </row>
    <row r="236" spans="1:68" ht="22.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237"/>
      <c r="N236" s="82"/>
      <c r="O236" s="82"/>
      <c r="P236" s="82"/>
      <c r="Q236" s="82"/>
      <c r="R236" s="82"/>
      <c r="S236" s="82"/>
      <c r="T236" s="147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147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147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147"/>
      <c r="BO236" s="170"/>
      <c r="BP236" s="165"/>
    </row>
    <row r="237" spans="1:68" ht="22.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237"/>
      <c r="N237" s="82"/>
      <c r="O237" s="82"/>
      <c r="P237" s="82"/>
      <c r="Q237" s="82"/>
      <c r="R237" s="82"/>
      <c r="S237" s="82"/>
      <c r="T237" s="147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147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47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147"/>
      <c r="BO237" s="170"/>
      <c r="BP237" s="165"/>
    </row>
    <row r="238" spans="1:68" ht="22.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237"/>
      <c r="N238" s="82"/>
      <c r="O238" s="82"/>
      <c r="P238" s="82"/>
      <c r="Q238" s="82"/>
      <c r="R238" s="82"/>
      <c r="S238" s="82"/>
      <c r="T238" s="147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147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47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147"/>
      <c r="BO238" s="170"/>
      <c r="BP238" s="165"/>
    </row>
    <row r="239" spans="1:68" ht="22.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237"/>
      <c r="N239" s="82"/>
      <c r="O239" s="82"/>
      <c r="P239" s="82"/>
      <c r="Q239" s="82"/>
      <c r="R239" s="82"/>
      <c r="S239" s="82"/>
      <c r="T239" s="147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147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47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147"/>
      <c r="BO239" s="170"/>
      <c r="BP239" s="165"/>
    </row>
    <row r="240" spans="1:68" ht="22.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237"/>
      <c r="N240" s="82"/>
      <c r="O240" s="82"/>
      <c r="P240" s="82"/>
      <c r="Q240" s="82"/>
      <c r="R240" s="82"/>
      <c r="S240" s="82"/>
      <c r="T240" s="147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147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47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147"/>
      <c r="BO240" s="170"/>
      <c r="BP240" s="165"/>
    </row>
    <row r="241" spans="1:68" ht="22.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237"/>
      <c r="N241" s="82"/>
      <c r="O241" s="82"/>
      <c r="P241" s="82"/>
      <c r="Q241" s="82"/>
      <c r="R241" s="82"/>
      <c r="S241" s="82"/>
      <c r="T241" s="147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147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47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147"/>
      <c r="BO241" s="170"/>
      <c r="BP241" s="165"/>
    </row>
    <row r="242" spans="1:68" ht="22.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237"/>
      <c r="N242" s="82"/>
      <c r="O242" s="82"/>
      <c r="P242" s="82"/>
      <c r="Q242" s="82"/>
      <c r="R242" s="82"/>
      <c r="S242" s="82"/>
      <c r="T242" s="147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147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47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147"/>
      <c r="BO242" s="170"/>
      <c r="BP242" s="165"/>
    </row>
    <row r="243" spans="1:68" ht="22.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237"/>
      <c r="N243" s="82"/>
      <c r="O243" s="82"/>
      <c r="P243" s="82"/>
      <c r="Q243" s="82"/>
      <c r="R243" s="82"/>
      <c r="S243" s="82"/>
      <c r="T243" s="147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147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47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147"/>
      <c r="BO243" s="170"/>
      <c r="BP243" s="165"/>
    </row>
    <row r="244" spans="1:68" ht="22.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237"/>
      <c r="N244" s="82"/>
      <c r="O244" s="82"/>
      <c r="P244" s="82"/>
      <c r="Q244" s="82"/>
      <c r="R244" s="82"/>
      <c r="S244" s="82"/>
      <c r="T244" s="147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147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47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147"/>
      <c r="BO244" s="170"/>
      <c r="BP244" s="165"/>
    </row>
    <row r="245" spans="1:68" ht="22.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237"/>
      <c r="N245" s="82"/>
      <c r="O245" s="82"/>
      <c r="P245" s="82"/>
      <c r="Q245" s="82"/>
      <c r="R245" s="82"/>
      <c r="S245" s="82"/>
      <c r="T245" s="147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147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47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147"/>
      <c r="BO245" s="170"/>
      <c r="BP245" s="165"/>
    </row>
    <row r="246" spans="1:68" ht="22.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237"/>
      <c r="N246" s="82"/>
      <c r="O246" s="82"/>
      <c r="P246" s="82"/>
      <c r="Q246" s="82"/>
      <c r="R246" s="82"/>
      <c r="S246" s="82"/>
      <c r="T246" s="147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147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47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147"/>
      <c r="BO246" s="170"/>
      <c r="BP246" s="165"/>
    </row>
    <row r="247" spans="1:68" ht="22.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237"/>
      <c r="N247" s="82"/>
      <c r="O247" s="82"/>
      <c r="P247" s="82"/>
      <c r="Q247" s="82"/>
      <c r="R247" s="82"/>
      <c r="S247" s="82"/>
      <c r="T247" s="147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147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47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147"/>
      <c r="BO247" s="170"/>
      <c r="BP247" s="165"/>
    </row>
    <row r="248" spans="1:68" ht="22.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237"/>
      <c r="N248" s="82"/>
      <c r="O248" s="82"/>
      <c r="P248" s="82"/>
      <c r="Q248" s="82"/>
      <c r="R248" s="82"/>
      <c r="S248" s="82"/>
      <c r="T248" s="147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147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47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147"/>
      <c r="BO248" s="170"/>
      <c r="BP248" s="165"/>
    </row>
    <row r="249" spans="1:68" ht="22.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237"/>
      <c r="N249" s="82"/>
      <c r="O249" s="82"/>
      <c r="P249" s="82"/>
      <c r="Q249" s="82"/>
      <c r="R249" s="82"/>
      <c r="S249" s="82"/>
      <c r="T249" s="147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147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47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147"/>
      <c r="BO249" s="170"/>
      <c r="BP249" s="165"/>
    </row>
    <row r="250" spans="1:68" ht="22.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237"/>
      <c r="N250" s="82"/>
      <c r="O250" s="82"/>
      <c r="P250" s="82"/>
      <c r="Q250" s="82"/>
      <c r="R250" s="82"/>
      <c r="S250" s="82"/>
      <c r="T250" s="147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147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47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147"/>
      <c r="BO250" s="170"/>
      <c r="BP250" s="165"/>
    </row>
    <row r="251" spans="1:68" ht="22.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237"/>
      <c r="N251" s="82"/>
      <c r="O251" s="82"/>
      <c r="P251" s="82"/>
      <c r="Q251" s="82"/>
      <c r="R251" s="82"/>
      <c r="S251" s="82"/>
      <c r="T251" s="147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147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47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147"/>
      <c r="BO251" s="170"/>
      <c r="BP251" s="165"/>
    </row>
    <row r="252" spans="1:68" ht="22.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237"/>
      <c r="N252" s="82"/>
      <c r="O252" s="82"/>
      <c r="P252" s="82"/>
      <c r="Q252" s="82"/>
      <c r="R252" s="82"/>
      <c r="S252" s="82"/>
      <c r="T252" s="147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147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47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147"/>
      <c r="BO252" s="170"/>
      <c r="BP252" s="165"/>
    </row>
    <row r="253" spans="1:68" ht="22.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237"/>
      <c r="N253" s="82"/>
      <c r="O253" s="82"/>
      <c r="P253" s="82"/>
      <c r="Q253" s="82"/>
      <c r="R253" s="82"/>
      <c r="S253" s="82"/>
      <c r="T253" s="147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147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47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147"/>
      <c r="BO253" s="170"/>
      <c r="BP253" s="165"/>
    </row>
    <row r="254" spans="1:68" ht="22.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237"/>
      <c r="N254" s="82"/>
      <c r="O254" s="82"/>
      <c r="P254" s="82"/>
      <c r="Q254" s="82"/>
      <c r="R254" s="82"/>
      <c r="S254" s="82"/>
      <c r="T254" s="147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147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47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147"/>
      <c r="BO254" s="170"/>
      <c r="BP254" s="165"/>
    </row>
    <row r="255" spans="1:68" ht="22.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237"/>
      <c r="N255" s="82"/>
      <c r="O255" s="82"/>
      <c r="P255" s="82"/>
      <c r="Q255" s="82"/>
      <c r="R255" s="82"/>
      <c r="S255" s="82"/>
      <c r="T255" s="147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147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47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147"/>
      <c r="BO255" s="170"/>
      <c r="BP255" s="165"/>
    </row>
    <row r="256" spans="1:68" ht="22.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237"/>
      <c r="N256" s="82"/>
      <c r="O256" s="82"/>
      <c r="P256" s="82"/>
      <c r="Q256" s="82"/>
      <c r="R256" s="82"/>
      <c r="S256" s="82"/>
      <c r="T256" s="147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147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47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147"/>
      <c r="BO256" s="170"/>
      <c r="BP256" s="165"/>
    </row>
    <row r="257" spans="1:68" ht="22.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237"/>
      <c r="N257" s="82"/>
      <c r="O257" s="82"/>
      <c r="P257" s="82"/>
      <c r="Q257" s="82"/>
      <c r="R257" s="82"/>
      <c r="S257" s="82"/>
      <c r="T257" s="147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147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47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147"/>
      <c r="BO257" s="170"/>
      <c r="BP257" s="165"/>
    </row>
    <row r="258" spans="1:68" ht="22.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237"/>
      <c r="N258" s="82"/>
      <c r="O258" s="82"/>
      <c r="P258" s="82"/>
      <c r="Q258" s="82"/>
      <c r="R258" s="82"/>
      <c r="S258" s="82"/>
      <c r="T258" s="147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147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47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147"/>
      <c r="BO258" s="170"/>
      <c r="BP258" s="165"/>
    </row>
    <row r="259" spans="1:68" ht="22.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237"/>
      <c r="N259" s="82"/>
      <c r="O259" s="82"/>
      <c r="P259" s="82"/>
      <c r="Q259" s="82"/>
      <c r="R259" s="82"/>
      <c r="S259" s="82"/>
      <c r="T259" s="147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147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47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147"/>
      <c r="BO259" s="170"/>
      <c r="BP259" s="165"/>
    </row>
    <row r="260" spans="1:68" ht="22.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237"/>
      <c r="N260" s="82"/>
      <c r="O260" s="82"/>
      <c r="P260" s="82"/>
      <c r="Q260" s="82"/>
      <c r="R260" s="82"/>
      <c r="S260" s="82"/>
      <c r="T260" s="147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147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47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147"/>
      <c r="BO260" s="170"/>
      <c r="BP260" s="165"/>
    </row>
    <row r="261" spans="1:68" ht="22.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237"/>
      <c r="N261" s="82"/>
      <c r="O261" s="82"/>
      <c r="P261" s="82"/>
      <c r="Q261" s="82"/>
      <c r="R261" s="82"/>
      <c r="S261" s="82"/>
      <c r="T261" s="147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147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47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147"/>
      <c r="BO261" s="170"/>
      <c r="BP261" s="165"/>
    </row>
    <row r="262" spans="1:68" ht="22.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237"/>
      <c r="N262" s="82"/>
      <c r="O262" s="82"/>
      <c r="P262" s="82"/>
      <c r="Q262" s="82"/>
      <c r="R262" s="82"/>
      <c r="S262" s="82"/>
      <c r="T262" s="147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147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47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147"/>
      <c r="BO262" s="170"/>
      <c r="BP262" s="165"/>
    </row>
    <row r="263" spans="1:68" ht="22.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237"/>
      <c r="N263" s="82"/>
      <c r="O263" s="82"/>
      <c r="P263" s="82"/>
      <c r="Q263" s="82"/>
      <c r="R263" s="82"/>
      <c r="S263" s="82"/>
      <c r="T263" s="147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147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47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147"/>
      <c r="BO263" s="170"/>
      <c r="BP263" s="165"/>
    </row>
    <row r="264" spans="1:68" ht="22.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237"/>
      <c r="N264" s="82"/>
      <c r="O264" s="82"/>
      <c r="P264" s="82"/>
      <c r="Q264" s="82"/>
      <c r="R264" s="82"/>
      <c r="S264" s="82"/>
      <c r="T264" s="147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147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47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147"/>
      <c r="BO264" s="170"/>
      <c r="BP264" s="165"/>
    </row>
    <row r="265" spans="1:68" ht="22.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237"/>
      <c r="N265" s="82"/>
      <c r="O265" s="82"/>
      <c r="P265" s="82"/>
      <c r="Q265" s="82"/>
      <c r="R265" s="82"/>
      <c r="S265" s="82"/>
      <c r="T265" s="147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147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47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147"/>
      <c r="BO265" s="170"/>
      <c r="BP265" s="165"/>
    </row>
    <row r="266" spans="1:68" ht="22.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237"/>
      <c r="N266" s="82"/>
      <c r="O266" s="82"/>
      <c r="P266" s="82"/>
      <c r="Q266" s="82"/>
      <c r="R266" s="82"/>
      <c r="S266" s="82"/>
      <c r="T266" s="147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147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47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147"/>
      <c r="BO266" s="170"/>
      <c r="BP266" s="165"/>
    </row>
    <row r="267" spans="1:68" ht="22.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237"/>
      <c r="N267" s="82"/>
      <c r="O267" s="82"/>
      <c r="P267" s="82"/>
      <c r="Q267" s="82"/>
      <c r="R267" s="82"/>
      <c r="S267" s="82"/>
      <c r="T267" s="147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147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47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147"/>
      <c r="BO267" s="170"/>
      <c r="BP267" s="165"/>
    </row>
    <row r="268" spans="1:68" ht="22.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237"/>
      <c r="N268" s="82"/>
      <c r="O268" s="82"/>
      <c r="P268" s="82"/>
      <c r="Q268" s="82"/>
      <c r="R268" s="82"/>
      <c r="S268" s="82"/>
      <c r="T268" s="147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147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47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147"/>
      <c r="BO268" s="170"/>
      <c r="BP268" s="165"/>
    </row>
    <row r="269" spans="1:68" ht="22.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237"/>
      <c r="N269" s="82"/>
      <c r="O269" s="82"/>
      <c r="P269" s="82"/>
      <c r="Q269" s="82"/>
      <c r="R269" s="82"/>
      <c r="S269" s="82"/>
      <c r="T269" s="147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147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47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147"/>
      <c r="BO269" s="170"/>
      <c r="BP269" s="165"/>
    </row>
    <row r="270" spans="1:68" ht="22.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237"/>
      <c r="N270" s="82"/>
      <c r="O270" s="82"/>
      <c r="P270" s="82"/>
      <c r="Q270" s="82"/>
      <c r="R270" s="82"/>
      <c r="S270" s="82"/>
      <c r="T270" s="147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147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47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147"/>
      <c r="BO270" s="170"/>
      <c r="BP270" s="165"/>
    </row>
    <row r="271" spans="1:68" ht="22.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237"/>
      <c r="N271" s="82"/>
      <c r="O271" s="82"/>
      <c r="P271" s="82"/>
      <c r="Q271" s="82"/>
      <c r="R271" s="82"/>
      <c r="S271" s="82"/>
      <c r="T271" s="147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147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47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147"/>
      <c r="BO271" s="170"/>
      <c r="BP271" s="165"/>
    </row>
    <row r="272" spans="1:68" ht="22.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237"/>
      <c r="N272" s="82"/>
      <c r="O272" s="82"/>
      <c r="P272" s="82"/>
      <c r="Q272" s="82"/>
      <c r="R272" s="82"/>
      <c r="S272" s="82"/>
      <c r="T272" s="147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147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47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147"/>
      <c r="BO272" s="170"/>
      <c r="BP272" s="165"/>
    </row>
    <row r="273" spans="1:68" ht="22.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237"/>
      <c r="N273" s="82"/>
      <c r="O273" s="82"/>
      <c r="P273" s="82"/>
      <c r="Q273" s="82"/>
      <c r="R273" s="82"/>
      <c r="S273" s="82"/>
      <c r="T273" s="147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147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47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147"/>
      <c r="BO273" s="170"/>
      <c r="BP273" s="165"/>
    </row>
    <row r="274" spans="1:68" ht="22.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237"/>
      <c r="N274" s="82"/>
      <c r="O274" s="82"/>
      <c r="P274" s="82"/>
      <c r="Q274" s="82"/>
      <c r="R274" s="82"/>
      <c r="S274" s="82"/>
      <c r="T274" s="147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147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47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147"/>
      <c r="BO274" s="170"/>
      <c r="BP274" s="165"/>
    </row>
    <row r="275" spans="1:68" ht="22.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237"/>
      <c r="N275" s="82"/>
      <c r="O275" s="82"/>
      <c r="P275" s="82"/>
      <c r="Q275" s="82"/>
      <c r="R275" s="82"/>
      <c r="S275" s="82"/>
      <c r="T275" s="147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147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47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147"/>
      <c r="BO275" s="170"/>
      <c r="BP275" s="165"/>
    </row>
    <row r="276" spans="1:68" ht="22.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237"/>
      <c r="N276" s="82"/>
      <c r="O276" s="82"/>
      <c r="P276" s="82"/>
      <c r="Q276" s="82"/>
      <c r="R276" s="82"/>
      <c r="S276" s="82"/>
      <c r="T276" s="147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147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47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147"/>
      <c r="BO276" s="170"/>
      <c r="BP276" s="165"/>
    </row>
    <row r="277" spans="1:68" ht="22.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237"/>
      <c r="N277" s="82"/>
      <c r="O277" s="82"/>
      <c r="P277" s="82"/>
      <c r="Q277" s="82"/>
      <c r="R277" s="82"/>
      <c r="S277" s="82"/>
      <c r="T277" s="147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147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47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147"/>
      <c r="BO277" s="170"/>
      <c r="BP277" s="165"/>
    </row>
    <row r="278" spans="1:68" ht="22.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237"/>
      <c r="N278" s="82"/>
      <c r="O278" s="82"/>
      <c r="P278" s="82"/>
      <c r="Q278" s="82"/>
      <c r="R278" s="82"/>
      <c r="S278" s="82"/>
      <c r="T278" s="147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147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47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147"/>
      <c r="BO278" s="170"/>
      <c r="BP278" s="165"/>
    </row>
    <row r="279" spans="1:68" ht="22.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237"/>
      <c r="N279" s="82"/>
      <c r="O279" s="82"/>
      <c r="P279" s="82"/>
      <c r="Q279" s="82"/>
      <c r="R279" s="82"/>
      <c r="S279" s="82"/>
      <c r="T279" s="147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147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47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147"/>
      <c r="BO279" s="170"/>
      <c r="BP279" s="165"/>
    </row>
    <row r="280" spans="1:68" ht="22.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237"/>
      <c r="N280" s="82"/>
      <c r="O280" s="82"/>
      <c r="P280" s="82"/>
      <c r="Q280" s="82"/>
      <c r="R280" s="82"/>
      <c r="S280" s="82"/>
      <c r="T280" s="147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147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47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147"/>
      <c r="BO280" s="170"/>
      <c r="BP280" s="165"/>
    </row>
    <row r="281" spans="1:68" ht="22.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237"/>
      <c r="N281" s="82"/>
      <c r="O281" s="82"/>
      <c r="P281" s="82"/>
      <c r="Q281" s="82"/>
      <c r="R281" s="82"/>
      <c r="S281" s="82"/>
      <c r="T281" s="147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147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47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147"/>
      <c r="BO281" s="170"/>
      <c r="BP281" s="165"/>
    </row>
    <row r="282" spans="1:68" ht="22.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237"/>
      <c r="N282" s="82"/>
      <c r="O282" s="82"/>
      <c r="P282" s="82"/>
      <c r="Q282" s="82"/>
      <c r="R282" s="82"/>
      <c r="S282" s="82"/>
      <c r="T282" s="147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147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47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147"/>
      <c r="BO282" s="170"/>
      <c r="BP282" s="165"/>
    </row>
    <row r="283" spans="1:68" ht="22.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237"/>
      <c r="N283" s="82"/>
      <c r="O283" s="82"/>
      <c r="P283" s="82"/>
      <c r="Q283" s="82"/>
      <c r="R283" s="82"/>
      <c r="S283" s="82"/>
      <c r="T283" s="147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147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47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147"/>
      <c r="BO283" s="170"/>
      <c r="BP283" s="165"/>
    </row>
    <row r="284" spans="1:68" ht="22.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237"/>
      <c r="N284" s="82"/>
      <c r="O284" s="82"/>
      <c r="P284" s="82"/>
      <c r="Q284" s="82"/>
      <c r="R284" s="82"/>
      <c r="S284" s="82"/>
      <c r="T284" s="147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147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47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147"/>
      <c r="BO284" s="170"/>
      <c r="BP284" s="165"/>
    </row>
    <row r="285" spans="1:68" ht="22.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237"/>
      <c r="N285" s="82"/>
      <c r="O285" s="82"/>
      <c r="P285" s="82"/>
      <c r="Q285" s="82"/>
      <c r="R285" s="82"/>
      <c r="S285" s="82"/>
      <c r="T285" s="147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147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47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147"/>
      <c r="BO285" s="170"/>
      <c r="BP285" s="165"/>
    </row>
    <row r="286" spans="1:68" ht="22.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237"/>
      <c r="N286" s="82"/>
      <c r="O286" s="82"/>
      <c r="P286" s="82"/>
      <c r="Q286" s="82"/>
      <c r="R286" s="82"/>
      <c r="S286" s="82"/>
      <c r="T286" s="147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147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47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147"/>
      <c r="BO286" s="170"/>
      <c r="BP286" s="165"/>
    </row>
    <row r="287" spans="1:68" ht="22.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237"/>
      <c r="N287" s="82"/>
      <c r="O287" s="82"/>
      <c r="P287" s="82"/>
      <c r="Q287" s="82"/>
      <c r="R287" s="82"/>
      <c r="S287" s="82"/>
      <c r="T287" s="147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147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47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147"/>
      <c r="BO287" s="170"/>
      <c r="BP287" s="165"/>
    </row>
    <row r="288" spans="1:68" ht="22.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237"/>
      <c r="N288" s="82"/>
      <c r="O288" s="82"/>
      <c r="P288" s="82"/>
      <c r="Q288" s="82"/>
      <c r="R288" s="82"/>
      <c r="S288" s="82"/>
      <c r="T288" s="147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147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47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147"/>
      <c r="BO288" s="170"/>
      <c r="BP288" s="165"/>
    </row>
    <row r="289" spans="1:68" ht="22.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237"/>
      <c r="N289" s="82"/>
      <c r="O289" s="82"/>
      <c r="P289" s="82"/>
      <c r="Q289" s="82"/>
      <c r="R289" s="82"/>
      <c r="S289" s="82"/>
      <c r="T289" s="147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147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47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147"/>
      <c r="BO289" s="170"/>
      <c r="BP289" s="165"/>
    </row>
    <row r="290" spans="1:68" ht="22.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237"/>
      <c r="N290" s="82"/>
      <c r="O290" s="82"/>
      <c r="P290" s="82"/>
      <c r="Q290" s="82"/>
      <c r="R290" s="82"/>
      <c r="S290" s="82"/>
      <c r="T290" s="147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147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47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147"/>
      <c r="BO290" s="170"/>
      <c r="BP290" s="165"/>
    </row>
    <row r="291" spans="1:68" ht="22.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237"/>
      <c r="N291" s="82"/>
      <c r="O291" s="82"/>
      <c r="P291" s="82"/>
      <c r="Q291" s="82"/>
      <c r="R291" s="82"/>
      <c r="S291" s="82"/>
      <c r="T291" s="147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147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47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147"/>
      <c r="BO291" s="170"/>
      <c r="BP291" s="165"/>
    </row>
    <row r="292" spans="1:68" ht="22.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237"/>
      <c r="N292" s="82"/>
      <c r="O292" s="82"/>
      <c r="P292" s="82"/>
      <c r="Q292" s="82"/>
      <c r="R292" s="82"/>
      <c r="S292" s="82"/>
      <c r="T292" s="147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147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47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147"/>
      <c r="BO292" s="170"/>
      <c r="BP292" s="165"/>
    </row>
    <row r="293" spans="1:68" ht="22.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237"/>
      <c r="N293" s="82"/>
      <c r="O293" s="82"/>
      <c r="P293" s="82"/>
      <c r="Q293" s="82"/>
      <c r="R293" s="82"/>
      <c r="S293" s="82"/>
      <c r="T293" s="147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147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47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147"/>
      <c r="BO293" s="170"/>
      <c r="BP293" s="165"/>
    </row>
    <row r="294" spans="1:68" ht="22.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237"/>
      <c r="N294" s="82"/>
      <c r="O294" s="82"/>
      <c r="P294" s="82"/>
      <c r="Q294" s="82"/>
      <c r="R294" s="82"/>
      <c r="S294" s="82"/>
      <c r="T294" s="147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147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47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147"/>
      <c r="BO294" s="170"/>
      <c r="BP294" s="165"/>
    </row>
    <row r="295" spans="1:68" ht="22.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237"/>
      <c r="N295" s="82"/>
      <c r="O295" s="82"/>
      <c r="P295" s="82"/>
      <c r="Q295" s="82"/>
      <c r="R295" s="82"/>
      <c r="S295" s="82"/>
      <c r="T295" s="147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147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47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147"/>
      <c r="BO295" s="170"/>
      <c r="BP295" s="165"/>
    </row>
    <row r="296" spans="1:68" ht="22.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237"/>
      <c r="N296" s="82"/>
      <c r="O296" s="82"/>
      <c r="P296" s="82"/>
      <c r="Q296" s="82"/>
      <c r="R296" s="82"/>
      <c r="S296" s="82"/>
      <c r="T296" s="147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147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47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147"/>
      <c r="BO296" s="170"/>
      <c r="BP296" s="165"/>
    </row>
    <row r="297" spans="1:68" ht="22.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237"/>
      <c r="N297" s="82"/>
      <c r="O297" s="82"/>
      <c r="P297" s="82"/>
      <c r="Q297" s="82"/>
      <c r="R297" s="82"/>
      <c r="S297" s="82"/>
      <c r="T297" s="147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147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47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147"/>
      <c r="BO297" s="170"/>
      <c r="BP297" s="165"/>
    </row>
    <row r="298" spans="1:68" ht="22.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237"/>
      <c r="N298" s="82"/>
      <c r="O298" s="82"/>
      <c r="P298" s="82"/>
      <c r="Q298" s="82"/>
      <c r="R298" s="82"/>
      <c r="S298" s="82"/>
      <c r="T298" s="147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147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47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147"/>
      <c r="BO298" s="170"/>
      <c r="BP298" s="165"/>
    </row>
    <row r="299" spans="1:68" ht="22.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237"/>
      <c r="N299" s="82"/>
      <c r="O299" s="82"/>
      <c r="P299" s="82"/>
      <c r="Q299" s="82"/>
      <c r="R299" s="82"/>
      <c r="S299" s="82"/>
      <c r="T299" s="147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147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47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147"/>
      <c r="BO299" s="170"/>
      <c r="BP299" s="165"/>
    </row>
    <row r="300" spans="1:68" ht="22.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237"/>
      <c r="N300" s="82"/>
      <c r="O300" s="82"/>
      <c r="P300" s="82"/>
      <c r="Q300" s="82"/>
      <c r="R300" s="82"/>
      <c r="S300" s="82"/>
      <c r="T300" s="147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147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47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147"/>
      <c r="BO300" s="170"/>
      <c r="BP300" s="165"/>
    </row>
    <row r="301" spans="1:68" ht="22.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237"/>
      <c r="N301" s="82"/>
      <c r="O301" s="82"/>
      <c r="P301" s="82"/>
      <c r="Q301" s="82"/>
      <c r="R301" s="82"/>
      <c r="S301" s="82"/>
      <c r="T301" s="147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147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47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147"/>
      <c r="BO301" s="170"/>
      <c r="BP301" s="165"/>
    </row>
    <row r="302" spans="1:68" ht="22.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237"/>
      <c r="N302" s="82"/>
      <c r="O302" s="82"/>
      <c r="P302" s="82"/>
      <c r="Q302" s="82"/>
      <c r="R302" s="82"/>
      <c r="S302" s="82"/>
      <c r="T302" s="147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147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47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147"/>
      <c r="BO302" s="170"/>
      <c r="BP302" s="165"/>
    </row>
    <row r="303" spans="1:68" ht="22.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237"/>
      <c r="N303" s="82"/>
      <c r="O303" s="82"/>
      <c r="P303" s="82"/>
      <c r="Q303" s="82"/>
      <c r="R303" s="82"/>
      <c r="S303" s="82"/>
      <c r="T303" s="147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147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47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147"/>
      <c r="BO303" s="170"/>
      <c r="BP303" s="165"/>
    </row>
    <row r="304" spans="1:68" ht="22.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237"/>
      <c r="N304" s="82"/>
      <c r="O304" s="82"/>
      <c r="P304" s="82"/>
      <c r="Q304" s="82"/>
      <c r="R304" s="82"/>
      <c r="S304" s="82"/>
      <c r="T304" s="147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147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47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147"/>
      <c r="BO304" s="170"/>
      <c r="BP304" s="165"/>
    </row>
    <row r="305" spans="1:68" ht="22.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237"/>
      <c r="N305" s="82"/>
      <c r="O305" s="82"/>
      <c r="P305" s="82"/>
      <c r="Q305" s="82"/>
      <c r="R305" s="82"/>
      <c r="S305" s="82"/>
      <c r="T305" s="147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147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47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147"/>
      <c r="BO305" s="170"/>
      <c r="BP305" s="165"/>
    </row>
    <row r="306" spans="1:68" ht="22.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237"/>
      <c r="N306" s="82"/>
      <c r="O306" s="82"/>
      <c r="P306" s="82"/>
      <c r="Q306" s="82"/>
      <c r="R306" s="82"/>
      <c r="S306" s="82"/>
      <c r="T306" s="147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147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47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147"/>
      <c r="BO306" s="170"/>
      <c r="BP306" s="165"/>
    </row>
    <row r="307" spans="1:68" ht="22.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237"/>
      <c r="N307" s="82"/>
      <c r="O307" s="82"/>
      <c r="P307" s="82"/>
      <c r="Q307" s="82"/>
      <c r="R307" s="82"/>
      <c r="S307" s="82"/>
      <c r="T307" s="147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147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47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147"/>
      <c r="BO307" s="170"/>
      <c r="BP307" s="165"/>
    </row>
    <row r="308" spans="1:68" ht="22.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237"/>
      <c r="N308" s="82"/>
      <c r="O308" s="82"/>
      <c r="P308" s="82"/>
      <c r="Q308" s="82"/>
      <c r="R308" s="82"/>
      <c r="S308" s="82"/>
      <c r="T308" s="147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147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47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147"/>
      <c r="BO308" s="170"/>
      <c r="BP308" s="165"/>
    </row>
    <row r="309" spans="1:68" ht="22.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237"/>
      <c r="N309" s="82"/>
      <c r="O309" s="82"/>
      <c r="P309" s="82"/>
      <c r="Q309" s="82"/>
      <c r="R309" s="82"/>
      <c r="S309" s="82"/>
      <c r="T309" s="147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147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47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147"/>
      <c r="BO309" s="170"/>
      <c r="BP309" s="165"/>
    </row>
    <row r="310" spans="1:68" ht="22.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237"/>
      <c r="N310" s="82"/>
      <c r="O310" s="82"/>
      <c r="P310" s="82"/>
      <c r="Q310" s="82"/>
      <c r="R310" s="82"/>
      <c r="S310" s="82"/>
      <c r="T310" s="147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147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47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147"/>
      <c r="BO310" s="170"/>
      <c r="BP310" s="165"/>
    </row>
    <row r="311" spans="1:68" ht="22.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237"/>
      <c r="N311" s="82"/>
      <c r="O311" s="82"/>
      <c r="P311" s="82"/>
      <c r="Q311" s="82"/>
      <c r="R311" s="82"/>
      <c r="S311" s="82"/>
      <c r="T311" s="147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147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47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147"/>
      <c r="BO311" s="170"/>
      <c r="BP311" s="165"/>
    </row>
    <row r="312" spans="1:68" ht="22.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237"/>
      <c r="N312" s="82"/>
      <c r="O312" s="82"/>
      <c r="P312" s="82"/>
      <c r="Q312" s="82"/>
      <c r="R312" s="82"/>
      <c r="S312" s="82"/>
      <c r="T312" s="147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147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47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147"/>
      <c r="BO312" s="170"/>
      <c r="BP312" s="165"/>
    </row>
    <row r="313" spans="1:68" ht="22.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237"/>
      <c r="N313" s="82"/>
      <c r="O313" s="82"/>
      <c r="P313" s="82"/>
      <c r="Q313" s="82"/>
      <c r="R313" s="82"/>
      <c r="S313" s="82"/>
      <c r="T313" s="147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147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47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147"/>
      <c r="BO313" s="170"/>
      <c r="BP313" s="165"/>
    </row>
    <row r="314" spans="1:68" ht="22.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237"/>
      <c r="N314" s="82"/>
      <c r="O314" s="82"/>
      <c r="P314" s="82"/>
      <c r="Q314" s="82"/>
      <c r="R314" s="82"/>
      <c r="S314" s="82"/>
      <c r="T314" s="147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147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47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147"/>
      <c r="BO314" s="170"/>
      <c r="BP314" s="165"/>
    </row>
    <row r="315" spans="1:68" ht="22.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237"/>
      <c r="N315" s="82"/>
      <c r="O315" s="82"/>
      <c r="P315" s="82"/>
      <c r="Q315" s="82"/>
      <c r="R315" s="82"/>
      <c r="S315" s="82"/>
      <c r="T315" s="147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147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47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147"/>
      <c r="BO315" s="170"/>
      <c r="BP315" s="165"/>
    </row>
    <row r="316" spans="1:68" ht="22.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237"/>
      <c r="N316" s="82"/>
      <c r="O316" s="82"/>
      <c r="P316" s="82"/>
      <c r="Q316" s="82"/>
      <c r="R316" s="82"/>
      <c r="S316" s="82"/>
      <c r="T316" s="147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147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47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147"/>
      <c r="BO316" s="170"/>
      <c r="BP316" s="165"/>
    </row>
    <row r="317" spans="1:68" ht="22.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237"/>
      <c r="N317" s="82"/>
      <c r="O317" s="82"/>
      <c r="P317" s="82"/>
      <c r="Q317" s="82"/>
      <c r="R317" s="82"/>
      <c r="S317" s="82"/>
      <c r="T317" s="147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147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47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147"/>
      <c r="BO317" s="170"/>
      <c r="BP317" s="165"/>
    </row>
    <row r="318" spans="1:68" ht="22.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237"/>
      <c r="N318" s="82"/>
      <c r="O318" s="82"/>
      <c r="P318" s="82"/>
      <c r="Q318" s="82"/>
      <c r="R318" s="82"/>
      <c r="S318" s="82"/>
      <c r="T318" s="147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147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47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147"/>
      <c r="BO318" s="170"/>
      <c r="BP318" s="165"/>
    </row>
    <row r="319" spans="1:68" ht="22.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237"/>
      <c r="N319" s="82"/>
      <c r="O319" s="82"/>
      <c r="P319" s="82"/>
      <c r="Q319" s="82"/>
      <c r="R319" s="82"/>
      <c r="S319" s="82"/>
      <c r="T319" s="147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147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47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147"/>
      <c r="BO319" s="170"/>
      <c r="BP319" s="165"/>
    </row>
    <row r="320" spans="1:68" ht="22.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237"/>
      <c r="N320" s="82"/>
      <c r="O320" s="82"/>
      <c r="P320" s="82"/>
      <c r="Q320" s="82"/>
      <c r="R320" s="82"/>
      <c r="S320" s="82"/>
      <c r="T320" s="147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147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47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147"/>
      <c r="BO320" s="170"/>
      <c r="BP320" s="165"/>
    </row>
    <row r="321" spans="1:68" ht="22.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237"/>
      <c r="N321" s="82"/>
      <c r="O321" s="82"/>
      <c r="P321" s="82"/>
      <c r="Q321" s="82"/>
      <c r="R321" s="82"/>
      <c r="S321" s="82"/>
      <c r="T321" s="147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147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47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147"/>
      <c r="BO321" s="170"/>
      <c r="BP321" s="165"/>
    </row>
    <row r="322" spans="1:68" ht="22.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237"/>
      <c r="N322" s="82"/>
      <c r="O322" s="82"/>
      <c r="P322" s="82"/>
      <c r="Q322" s="82"/>
      <c r="R322" s="82"/>
      <c r="S322" s="82"/>
      <c r="T322" s="147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147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47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147"/>
      <c r="BO322" s="170"/>
      <c r="BP322" s="165"/>
    </row>
    <row r="323" spans="1:68" ht="22.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237"/>
      <c r="N323" s="82"/>
      <c r="O323" s="82"/>
      <c r="P323" s="82"/>
      <c r="Q323" s="82"/>
      <c r="R323" s="82"/>
      <c r="S323" s="82"/>
      <c r="T323" s="147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147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47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147"/>
      <c r="BO323" s="170"/>
      <c r="BP323" s="165"/>
    </row>
    <row r="324" spans="1:68" ht="22.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237"/>
      <c r="N324" s="82"/>
      <c r="O324" s="82"/>
      <c r="P324" s="82"/>
      <c r="Q324" s="82"/>
      <c r="R324" s="82"/>
      <c r="S324" s="82"/>
      <c r="T324" s="147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147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47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147"/>
      <c r="BO324" s="170"/>
      <c r="BP324" s="165"/>
    </row>
    <row r="325" spans="1:68" ht="22.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237"/>
      <c r="N325" s="82"/>
      <c r="O325" s="82"/>
      <c r="P325" s="82"/>
      <c r="Q325" s="82"/>
      <c r="R325" s="82"/>
      <c r="S325" s="82"/>
      <c r="T325" s="147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147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47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147"/>
      <c r="BO325" s="170"/>
      <c r="BP325" s="165"/>
    </row>
    <row r="326" spans="1:68" ht="22.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237"/>
      <c r="N326" s="82"/>
      <c r="O326" s="82"/>
      <c r="P326" s="82"/>
      <c r="Q326" s="82"/>
      <c r="R326" s="82"/>
      <c r="S326" s="82"/>
      <c r="T326" s="147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147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47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147"/>
      <c r="BO326" s="170"/>
      <c r="BP326" s="165"/>
    </row>
    <row r="327" spans="1:68" ht="22.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237"/>
      <c r="N327" s="82"/>
      <c r="O327" s="82"/>
      <c r="P327" s="82"/>
      <c r="Q327" s="82"/>
      <c r="R327" s="82"/>
      <c r="S327" s="82"/>
      <c r="T327" s="147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147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47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147"/>
      <c r="BO327" s="170"/>
      <c r="BP327" s="165"/>
    </row>
    <row r="328" spans="1:68" ht="22.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237"/>
      <c r="N328" s="82"/>
      <c r="O328" s="82"/>
      <c r="P328" s="82"/>
      <c r="Q328" s="82"/>
      <c r="R328" s="82"/>
      <c r="S328" s="82"/>
      <c r="T328" s="147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147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47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147"/>
      <c r="BO328" s="170"/>
      <c r="BP328" s="165"/>
    </row>
    <row r="329" spans="1:68" ht="22.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237"/>
      <c r="N329" s="82"/>
      <c r="O329" s="82"/>
      <c r="P329" s="82"/>
      <c r="Q329" s="82"/>
      <c r="R329" s="82"/>
      <c r="S329" s="82"/>
      <c r="T329" s="147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147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47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147"/>
      <c r="BO329" s="170"/>
      <c r="BP329" s="165"/>
    </row>
    <row r="330" spans="1:68" ht="22.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237"/>
      <c r="N330" s="82"/>
      <c r="O330" s="82"/>
      <c r="P330" s="82"/>
      <c r="Q330" s="82"/>
      <c r="R330" s="82"/>
      <c r="S330" s="82"/>
      <c r="T330" s="147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147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47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147"/>
      <c r="BO330" s="170"/>
      <c r="BP330" s="165"/>
    </row>
    <row r="331" spans="1:68" ht="22.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237"/>
      <c r="N331" s="82"/>
      <c r="O331" s="82"/>
      <c r="P331" s="82"/>
      <c r="Q331" s="82"/>
      <c r="R331" s="82"/>
      <c r="S331" s="82"/>
      <c r="T331" s="147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147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47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147"/>
      <c r="BO331" s="170"/>
      <c r="BP331" s="165"/>
    </row>
    <row r="332" spans="1:68" ht="22.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237"/>
      <c r="N332" s="82"/>
      <c r="O332" s="82"/>
      <c r="P332" s="82"/>
      <c r="Q332" s="82"/>
      <c r="R332" s="82"/>
      <c r="S332" s="82"/>
      <c r="T332" s="147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147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47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147"/>
      <c r="BO332" s="170"/>
      <c r="BP332" s="165"/>
    </row>
    <row r="333" spans="1:68" ht="22.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237"/>
      <c r="N333" s="82"/>
      <c r="O333" s="82"/>
      <c r="P333" s="82"/>
      <c r="Q333" s="82"/>
      <c r="R333" s="82"/>
      <c r="S333" s="82"/>
      <c r="T333" s="147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147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47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147"/>
      <c r="BO333" s="170"/>
      <c r="BP333" s="165"/>
    </row>
    <row r="334" spans="1:68" ht="22.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237"/>
      <c r="N334" s="82"/>
      <c r="O334" s="82"/>
      <c r="P334" s="82"/>
      <c r="Q334" s="82"/>
      <c r="R334" s="82"/>
      <c r="S334" s="82"/>
      <c r="T334" s="147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147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47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147"/>
      <c r="BO334" s="170"/>
      <c r="BP334" s="165"/>
    </row>
    <row r="335" spans="1:68" ht="22.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237"/>
      <c r="N335" s="82"/>
      <c r="O335" s="82"/>
      <c r="P335" s="82"/>
      <c r="Q335" s="82"/>
      <c r="R335" s="82"/>
      <c r="S335" s="82"/>
      <c r="T335" s="147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147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47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147"/>
      <c r="BO335" s="170"/>
      <c r="BP335" s="165"/>
    </row>
    <row r="336" spans="1:68" ht="22.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237"/>
      <c r="N336" s="82"/>
      <c r="O336" s="82"/>
      <c r="P336" s="82"/>
      <c r="Q336" s="82"/>
      <c r="R336" s="82"/>
      <c r="S336" s="82"/>
      <c r="T336" s="147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147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47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147"/>
      <c r="BO336" s="170"/>
      <c r="BP336" s="165"/>
    </row>
    <row r="337" spans="1:68" ht="22.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237"/>
      <c r="N337" s="82"/>
      <c r="O337" s="82"/>
      <c r="P337" s="82"/>
      <c r="Q337" s="82"/>
      <c r="R337" s="82"/>
      <c r="S337" s="82"/>
      <c r="T337" s="147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147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47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147"/>
      <c r="BO337" s="170"/>
      <c r="BP337" s="165"/>
    </row>
    <row r="338" spans="1:68" ht="22.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237"/>
      <c r="N338" s="82"/>
      <c r="O338" s="82"/>
      <c r="P338" s="82"/>
      <c r="Q338" s="82"/>
      <c r="R338" s="82"/>
      <c r="S338" s="82"/>
      <c r="T338" s="147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147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47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147"/>
      <c r="BO338" s="170"/>
      <c r="BP338" s="165"/>
    </row>
    <row r="339" spans="1:68" ht="22.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237"/>
      <c r="N339" s="82"/>
      <c r="O339" s="82"/>
      <c r="P339" s="82"/>
      <c r="Q339" s="82"/>
      <c r="R339" s="82"/>
      <c r="S339" s="82"/>
      <c r="T339" s="147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147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47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147"/>
      <c r="BO339" s="170"/>
      <c r="BP339" s="165"/>
    </row>
    <row r="340" spans="1:68" ht="22.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237"/>
      <c r="N340" s="82"/>
      <c r="O340" s="82"/>
      <c r="P340" s="82"/>
      <c r="Q340" s="82"/>
      <c r="R340" s="82"/>
      <c r="S340" s="82"/>
      <c r="T340" s="147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147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47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147"/>
      <c r="BO340" s="170"/>
      <c r="BP340" s="165"/>
    </row>
    <row r="341" spans="1:68" ht="22.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237"/>
      <c r="N341" s="82"/>
      <c r="O341" s="82"/>
      <c r="P341" s="82"/>
      <c r="Q341" s="82"/>
      <c r="R341" s="82"/>
      <c r="S341" s="82"/>
      <c r="T341" s="147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147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47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147"/>
      <c r="BO341" s="170"/>
      <c r="BP341" s="165"/>
    </row>
    <row r="342" spans="1:68" ht="22.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237"/>
      <c r="N342" s="82"/>
      <c r="O342" s="82"/>
      <c r="P342" s="82"/>
      <c r="Q342" s="82"/>
      <c r="R342" s="82"/>
      <c r="S342" s="82"/>
      <c r="T342" s="147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147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47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147"/>
      <c r="BO342" s="170"/>
      <c r="BP342" s="165"/>
    </row>
    <row r="343" spans="1:68" ht="22.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237"/>
      <c r="N343" s="82"/>
      <c r="O343" s="82"/>
      <c r="P343" s="82"/>
      <c r="Q343" s="82"/>
      <c r="R343" s="82"/>
      <c r="S343" s="82"/>
      <c r="T343" s="147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147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47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147"/>
      <c r="BO343" s="170"/>
      <c r="BP343" s="165"/>
    </row>
    <row r="344" spans="1:68" ht="22.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237"/>
      <c r="N344" s="82"/>
      <c r="O344" s="82"/>
      <c r="P344" s="82"/>
      <c r="Q344" s="82"/>
      <c r="R344" s="82"/>
      <c r="S344" s="82"/>
      <c r="T344" s="147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147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47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147"/>
      <c r="BO344" s="170"/>
      <c r="BP344" s="165"/>
    </row>
    <row r="345" spans="1:68" ht="22.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237"/>
      <c r="N345" s="82"/>
      <c r="O345" s="82"/>
      <c r="P345" s="82"/>
      <c r="Q345" s="82"/>
      <c r="R345" s="82"/>
      <c r="S345" s="82"/>
      <c r="T345" s="147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147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47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147"/>
      <c r="BO345" s="170"/>
      <c r="BP345" s="165"/>
    </row>
    <row r="346" spans="1:68" ht="22.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237"/>
      <c r="N346" s="82"/>
      <c r="O346" s="82"/>
      <c r="P346" s="82"/>
      <c r="Q346" s="82"/>
      <c r="R346" s="82"/>
      <c r="S346" s="82"/>
      <c r="T346" s="147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147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47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147"/>
      <c r="BO346" s="170"/>
      <c r="BP346" s="165"/>
    </row>
    <row r="347" spans="1:68" ht="22.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237"/>
      <c r="N347" s="82"/>
      <c r="O347" s="82"/>
      <c r="P347" s="82"/>
      <c r="Q347" s="82"/>
      <c r="R347" s="82"/>
      <c r="S347" s="82"/>
      <c r="T347" s="147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147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47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147"/>
      <c r="BO347" s="170"/>
      <c r="BP347" s="165"/>
    </row>
    <row r="348" spans="1:68" ht="22.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237"/>
      <c r="N348" s="82"/>
      <c r="O348" s="82"/>
      <c r="P348" s="82"/>
      <c r="Q348" s="82"/>
      <c r="R348" s="82"/>
      <c r="S348" s="82"/>
      <c r="T348" s="147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147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47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147"/>
      <c r="BO348" s="170"/>
      <c r="BP348" s="165"/>
    </row>
    <row r="349" spans="1:68" ht="22.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237"/>
      <c r="N349" s="82"/>
      <c r="O349" s="82"/>
      <c r="P349" s="82"/>
      <c r="Q349" s="82"/>
      <c r="R349" s="82"/>
      <c r="S349" s="82"/>
      <c r="T349" s="147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147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47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147"/>
      <c r="BO349" s="170"/>
      <c r="BP349" s="165"/>
    </row>
    <row r="350" spans="1:68" ht="22.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237"/>
      <c r="N350" s="82"/>
      <c r="O350" s="82"/>
      <c r="P350" s="82"/>
      <c r="Q350" s="82"/>
      <c r="R350" s="82"/>
      <c r="S350" s="82"/>
      <c r="T350" s="147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147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47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147"/>
      <c r="BO350" s="170"/>
      <c r="BP350" s="165"/>
    </row>
    <row r="351" spans="1:68" ht="22.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237"/>
      <c r="N351" s="82"/>
      <c r="O351" s="82"/>
      <c r="P351" s="82"/>
      <c r="Q351" s="82"/>
      <c r="R351" s="82"/>
      <c r="S351" s="82"/>
      <c r="T351" s="147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147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47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147"/>
      <c r="BO351" s="170"/>
      <c r="BP351" s="165"/>
    </row>
    <row r="352" spans="1:68" ht="22.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237"/>
      <c r="N352" s="82"/>
      <c r="O352" s="82"/>
      <c r="P352" s="82"/>
      <c r="Q352" s="82"/>
      <c r="R352" s="82"/>
      <c r="S352" s="82"/>
      <c r="T352" s="147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147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47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147"/>
      <c r="BO352" s="170"/>
      <c r="BP352" s="165"/>
    </row>
    <row r="353" spans="1:68" ht="22.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237"/>
      <c r="N353" s="82"/>
      <c r="O353" s="82"/>
      <c r="P353" s="82"/>
      <c r="Q353" s="82"/>
      <c r="R353" s="82"/>
      <c r="S353" s="82"/>
      <c r="T353" s="147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147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47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147"/>
      <c r="BO353" s="170"/>
      <c r="BP353" s="165"/>
    </row>
    <row r="354" spans="1:68" ht="22.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237"/>
      <c r="N354" s="82"/>
      <c r="O354" s="82"/>
      <c r="P354" s="82"/>
      <c r="Q354" s="82"/>
      <c r="R354" s="82"/>
      <c r="S354" s="82"/>
      <c r="T354" s="147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147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47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147"/>
      <c r="BO354" s="170"/>
      <c r="BP354" s="165"/>
    </row>
    <row r="355" spans="1:68" ht="22.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237"/>
      <c r="N355" s="82"/>
      <c r="O355" s="82"/>
      <c r="P355" s="82"/>
      <c r="Q355" s="82"/>
      <c r="R355" s="82"/>
      <c r="S355" s="82"/>
      <c r="T355" s="147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147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47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147"/>
      <c r="BO355" s="170"/>
      <c r="BP355" s="165"/>
    </row>
    <row r="356" spans="1:68" ht="22.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237"/>
      <c r="N356" s="82"/>
      <c r="O356" s="82"/>
      <c r="P356" s="82"/>
      <c r="Q356" s="82"/>
      <c r="R356" s="82"/>
      <c r="S356" s="82"/>
      <c r="T356" s="147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147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47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147"/>
      <c r="BO356" s="170"/>
      <c r="BP356" s="165"/>
    </row>
    <row r="357" spans="1:68" ht="22.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237"/>
      <c r="N357" s="82"/>
      <c r="O357" s="82"/>
      <c r="P357" s="82"/>
      <c r="Q357" s="82"/>
      <c r="R357" s="82"/>
      <c r="S357" s="82"/>
      <c r="T357" s="147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147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47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147"/>
      <c r="BO357" s="170"/>
      <c r="BP357" s="165"/>
    </row>
    <row r="358" spans="1:68" ht="22.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237"/>
      <c r="N358" s="82"/>
      <c r="O358" s="82"/>
      <c r="P358" s="82"/>
      <c r="Q358" s="82"/>
      <c r="R358" s="82"/>
      <c r="S358" s="82"/>
      <c r="T358" s="147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147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47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147"/>
      <c r="BO358" s="170"/>
      <c r="BP358" s="165"/>
    </row>
    <row r="359" spans="1:68" ht="22.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237"/>
      <c r="N359" s="82"/>
      <c r="O359" s="82"/>
      <c r="P359" s="82"/>
      <c r="Q359" s="82"/>
      <c r="R359" s="82"/>
      <c r="S359" s="82"/>
      <c r="T359" s="147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147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47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147"/>
      <c r="BO359" s="170"/>
      <c r="BP359" s="165"/>
    </row>
    <row r="360" spans="1:68" ht="22.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237"/>
      <c r="N360" s="82"/>
      <c r="O360" s="82"/>
      <c r="P360" s="82"/>
      <c r="Q360" s="82"/>
      <c r="R360" s="82"/>
      <c r="S360" s="82"/>
      <c r="T360" s="147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147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47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147"/>
      <c r="BO360" s="170"/>
      <c r="BP360" s="165"/>
    </row>
    <row r="361" spans="1:68" ht="22.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237"/>
      <c r="N361" s="82"/>
      <c r="O361" s="82"/>
      <c r="P361" s="82"/>
      <c r="Q361" s="82"/>
      <c r="R361" s="82"/>
      <c r="S361" s="82"/>
      <c r="T361" s="147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147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47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147"/>
      <c r="BO361" s="170"/>
      <c r="BP361" s="165"/>
    </row>
    <row r="362" spans="1:68" ht="22.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237"/>
      <c r="N362" s="82"/>
      <c r="O362" s="82"/>
      <c r="P362" s="82"/>
      <c r="Q362" s="82"/>
      <c r="R362" s="82"/>
      <c r="S362" s="82"/>
      <c r="T362" s="147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147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47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147"/>
      <c r="BO362" s="170"/>
      <c r="BP362" s="165"/>
    </row>
    <row r="363" spans="1:68" ht="22.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237"/>
      <c r="N363" s="82"/>
      <c r="O363" s="82"/>
      <c r="P363" s="82"/>
      <c r="Q363" s="82"/>
      <c r="R363" s="82"/>
      <c r="S363" s="82"/>
      <c r="T363" s="147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147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47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147"/>
      <c r="BO363" s="170"/>
      <c r="BP363" s="165"/>
    </row>
    <row r="364" spans="1:68" ht="22.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237"/>
      <c r="N364" s="82"/>
      <c r="O364" s="82"/>
      <c r="P364" s="82"/>
      <c r="Q364" s="82"/>
      <c r="R364" s="82"/>
      <c r="S364" s="82"/>
      <c r="T364" s="147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147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47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147"/>
      <c r="BO364" s="170"/>
      <c r="BP364" s="165"/>
    </row>
    <row r="365" spans="1:68" ht="22.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237"/>
      <c r="N365" s="82"/>
      <c r="O365" s="82"/>
      <c r="P365" s="82"/>
      <c r="Q365" s="82"/>
      <c r="R365" s="82"/>
      <c r="S365" s="82"/>
      <c r="T365" s="147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147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47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147"/>
      <c r="BO365" s="170"/>
      <c r="BP365" s="165"/>
    </row>
    <row r="366" spans="1:68" ht="22.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237"/>
      <c r="N366" s="82"/>
      <c r="O366" s="82"/>
      <c r="P366" s="82"/>
      <c r="Q366" s="82"/>
      <c r="R366" s="82"/>
      <c r="S366" s="82"/>
      <c r="T366" s="147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147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47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147"/>
      <c r="BO366" s="170"/>
      <c r="BP366" s="165"/>
    </row>
    <row r="367" spans="1:68" ht="22.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237"/>
      <c r="N367" s="82"/>
      <c r="O367" s="82"/>
      <c r="P367" s="82"/>
      <c r="Q367" s="82"/>
      <c r="R367" s="82"/>
      <c r="S367" s="82"/>
      <c r="T367" s="147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147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47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147"/>
      <c r="BO367" s="170"/>
      <c r="BP367" s="165"/>
    </row>
    <row r="368" spans="1:68" ht="22.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237"/>
      <c r="N368" s="82"/>
      <c r="O368" s="82"/>
      <c r="P368" s="82"/>
      <c r="Q368" s="82"/>
      <c r="R368" s="82"/>
      <c r="S368" s="82"/>
      <c r="T368" s="147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147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47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147"/>
      <c r="BO368" s="170"/>
      <c r="BP368" s="165"/>
    </row>
    <row r="369" spans="1:68" ht="22.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237"/>
      <c r="N369" s="82"/>
      <c r="O369" s="82"/>
      <c r="P369" s="82"/>
      <c r="Q369" s="82"/>
      <c r="R369" s="82"/>
      <c r="S369" s="82"/>
      <c r="T369" s="147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147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47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147"/>
      <c r="BO369" s="170"/>
      <c r="BP369" s="165"/>
    </row>
    <row r="370" spans="1:68" ht="22.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237"/>
      <c r="N370" s="82"/>
      <c r="O370" s="82"/>
      <c r="P370" s="82"/>
      <c r="Q370" s="82"/>
      <c r="R370" s="82"/>
      <c r="S370" s="82"/>
      <c r="T370" s="147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147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47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147"/>
      <c r="BO370" s="170"/>
      <c r="BP370" s="165"/>
    </row>
    <row r="371" spans="1:68" ht="22.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237"/>
      <c r="N371" s="82"/>
      <c r="O371" s="82"/>
      <c r="P371" s="82"/>
      <c r="Q371" s="82"/>
      <c r="R371" s="82"/>
      <c r="S371" s="82"/>
      <c r="T371" s="147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147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47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147"/>
      <c r="BO371" s="170"/>
      <c r="BP371" s="165"/>
    </row>
    <row r="372" spans="1:68" ht="22.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237"/>
      <c r="N372" s="82"/>
      <c r="O372" s="82"/>
      <c r="P372" s="82"/>
      <c r="Q372" s="82"/>
      <c r="R372" s="82"/>
      <c r="S372" s="82"/>
      <c r="T372" s="147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147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47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147"/>
      <c r="BO372" s="170"/>
      <c r="BP372" s="165"/>
    </row>
    <row r="373" spans="1:68" ht="22.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237"/>
      <c r="N373" s="82"/>
      <c r="O373" s="82"/>
      <c r="P373" s="82"/>
      <c r="Q373" s="82"/>
      <c r="R373" s="82"/>
      <c r="S373" s="82"/>
      <c r="T373" s="147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147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47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147"/>
      <c r="BO373" s="170"/>
      <c r="BP373" s="165"/>
    </row>
    <row r="374" spans="1:68" ht="22.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237"/>
      <c r="N374" s="82"/>
      <c r="O374" s="82"/>
      <c r="P374" s="82"/>
      <c r="Q374" s="82"/>
      <c r="R374" s="82"/>
      <c r="S374" s="82"/>
      <c r="T374" s="147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147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47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147"/>
      <c r="BO374" s="170"/>
      <c r="BP374" s="165"/>
    </row>
    <row r="375" spans="1:68" ht="22.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237"/>
      <c r="N375" s="82"/>
      <c r="O375" s="82"/>
      <c r="P375" s="82"/>
      <c r="Q375" s="82"/>
      <c r="R375" s="82"/>
      <c r="S375" s="82"/>
      <c r="T375" s="147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147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47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147"/>
      <c r="BO375" s="170"/>
      <c r="BP375" s="165"/>
    </row>
    <row r="376" spans="1:68" ht="22.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237"/>
      <c r="N376" s="82"/>
      <c r="O376" s="82"/>
      <c r="P376" s="82"/>
      <c r="Q376" s="82"/>
      <c r="R376" s="82"/>
      <c r="S376" s="82"/>
      <c r="T376" s="147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147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47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147"/>
      <c r="BO376" s="170"/>
      <c r="BP376" s="165"/>
    </row>
    <row r="377" spans="1:68" ht="22.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237"/>
      <c r="N377" s="82"/>
      <c r="O377" s="82"/>
      <c r="P377" s="82"/>
      <c r="Q377" s="82"/>
      <c r="R377" s="82"/>
      <c r="S377" s="82"/>
      <c r="T377" s="147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147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47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147"/>
      <c r="BO377" s="170"/>
      <c r="BP377" s="165"/>
    </row>
    <row r="378" spans="1:68" ht="22.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237"/>
      <c r="N378" s="82"/>
      <c r="O378" s="82"/>
      <c r="P378" s="82"/>
      <c r="Q378" s="82"/>
      <c r="R378" s="82"/>
      <c r="S378" s="82"/>
      <c r="T378" s="147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147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47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147"/>
      <c r="BO378" s="170"/>
      <c r="BP378" s="165"/>
    </row>
    <row r="379" spans="1:68" ht="22.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237"/>
      <c r="N379" s="82"/>
      <c r="O379" s="82"/>
      <c r="P379" s="82"/>
      <c r="Q379" s="82"/>
      <c r="R379" s="82"/>
      <c r="S379" s="82"/>
      <c r="T379" s="147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147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47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147"/>
      <c r="BO379" s="170"/>
      <c r="BP379" s="165"/>
    </row>
    <row r="380" spans="1:68" ht="22.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237"/>
      <c r="N380" s="82"/>
      <c r="O380" s="82"/>
      <c r="P380" s="82"/>
      <c r="Q380" s="82"/>
      <c r="R380" s="82"/>
      <c r="S380" s="82"/>
      <c r="T380" s="147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147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47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147"/>
      <c r="BO380" s="170"/>
      <c r="BP380" s="165"/>
    </row>
    <row r="381" spans="1:68" ht="22.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237"/>
      <c r="N381" s="82"/>
      <c r="O381" s="82"/>
      <c r="P381" s="82"/>
      <c r="Q381" s="82"/>
      <c r="R381" s="82"/>
      <c r="S381" s="82"/>
      <c r="T381" s="147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147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47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147"/>
      <c r="BO381" s="170"/>
      <c r="BP381" s="165"/>
    </row>
    <row r="382" spans="1:68" ht="22.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237"/>
      <c r="N382" s="82"/>
      <c r="O382" s="82"/>
      <c r="P382" s="82"/>
      <c r="Q382" s="82"/>
      <c r="R382" s="82"/>
      <c r="S382" s="82"/>
      <c r="T382" s="147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147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47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147"/>
      <c r="BO382" s="170"/>
      <c r="BP382" s="165"/>
    </row>
    <row r="383" spans="1:68" ht="22.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237"/>
      <c r="N383" s="82"/>
      <c r="O383" s="82"/>
      <c r="P383" s="82"/>
      <c r="Q383" s="82"/>
      <c r="R383" s="82"/>
      <c r="S383" s="82"/>
      <c r="T383" s="147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147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47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147"/>
      <c r="BO383" s="170"/>
      <c r="BP383" s="165"/>
    </row>
    <row r="384" spans="1:68" ht="22.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237"/>
      <c r="N384" s="82"/>
      <c r="O384" s="82"/>
      <c r="P384" s="82"/>
      <c r="Q384" s="82"/>
      <c r="R384" s="82"/>
      <c r="S384" s="82"/>
      <c r="T384" s="147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147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47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147"/>
      <c r="BO384" s="170"/>
      <c r="BP384" s="165"/>
    </row>
    <row r="385" spans="1:68" ht="22.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237"/>
      <c r="N385" s="82"/>
      <c r="O385" s="82"/>
      <c r="P385" s="82"/>
      <c r="Q385" s="82"/>
      <c r="R385" s="82"/>
      <c r="S385" s="82"/>
      <c r="T385" s="147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147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47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147"/>
      <c r="BO385" s="170"/>
      <c r="BP385" s="165"/>
    </row>
    <row r="386" spans="1:68" ht="22.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237"/>
      <c r="N386" s="82"/>
      <c r="O386" s="82"/>
      <c r="P386" s="82"/>
      <c r="Q386" s="82"/>
      <c r="R386" s="82"/>
      <c r="S386" s="82"/>
      <c r="T386" s="147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147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47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147"/>
      <c r="BO386" s="170"/>
      <c r="BP386" s="165"/>
    </row>
    <row r="387" spans="1:68" ht="22.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237"/>
      <c r="N387" s="82"/>
      <c r="O387" s="82"/>
      <c r="P387" s="82"/>
      <c r="Q387" s="82"/>
      <c r="R387" s="82"/>
      <c r="S387" s="82"/>
      <c r="T387" s="147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147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47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147"/>
      <c r="BO387" s="170"/>
      <c r="BP387" s="165"/>
    </row>
    <row r="388" spans="1:68" ht="22.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237"/>
      <c r="N388" s="82"/>
      <c r="O388" s="82"/>
      <c r="P388" s="82"/>
      <c r="Q388" s="82"/>
      <c r="R388" s="82"/>
      <c r="S388" s="82"/>
      <c r="T388" s="147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147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47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147"/>
      <c r="BO388" s="170"/>
      <c r="BP388" s="165"/>
    </row>
    <row r="389" spans="1:68" ht="22.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237"/>
      <c r="N389" s="82"/>
      <c r="O389" s="82"/>
      <c r="P389" s="82"/>
      <c r="Q389" s="82"/>
      <c r="R389" s="82"/>
      <c r="S389" s="82"/>
      <c r="T389" s="147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147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47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147"/>
      <c r="BO389" s="170"/>
      <c r="BP389" s="165"/>
    </row>
    <row r="390" spans="1:68" ht="22.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237"/>
      <c r="N390" s="82"/>
      <c r="O390" s="82"/>
      <c r="P390" s="82"/>
      <c r="Q390" s="82"/>
      <c r="R390" s="82"/>
      <c r="S390" s="82"/>
      <c r="T390" s="147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147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47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147"/>
      <c r="BO390" s="170"/>
      <c r="BP390" s="165"/>
    </row>
    <row r="391" spans="1:68" ht="22.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237"/>
      <c r="N391" s="82"/>
      <c r="O391" s="82"/>
      <c r="P391" s="82"/>
      <c r="Q391" s="82"/>
      <c r="R391" s="82"/>
      <c r="S391" s="82"/>
      <c r="T391" s="147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147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47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147"/>
      <c r="BO391" s="170"/>
      <c r="BP391" s="165"/>
    </row>
    <row r="392" spans="1:68" ht="22.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237"/>
      <c r="N392" s="82"/>
      <c r="O392" s="82"/>
      <c r="P392" s="82"/>
      <c r="Q392" s="82"/>
      <c r="R392" s="82"/>
      <c r="S392" s="82"/>
      <c r="T392" s="147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147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47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147"/>
      <c r="BO392" s="170"/>
      <c r="BP392" s="165"/>
    </row>
    <row r="393" spans="1:68" ht="22.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237"/>
      <c r="N393" s="82"/>
      <c r="O393" s="82"/>
      <c r="P393" s="82"/>
      <c r="Q393" s="82"/>
      <c r="R393" s="82"/>
      <c r="S393" s="82"/>
      <c r="T393" s="147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147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47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147"/>
      <c r="BO393" s="170"/>
      <c r="BP393" s="165"/>
    </row>
    <row r="394" spans="1:68" ht="22.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237"/>
      <c r="N394" s="82"/>
      <c r="O394" s="82"/>
      <c r="P394" s="82"/>
      <c r="Q394" s="82"/>
      <c r="R394" s="82"/>
      <c r="S394" s="82"/>
      <c r="T394" s="147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147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47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147"/>
      <c r="BO394" s="170"/>
      <c r="BP394" s="165"/>
    </row>
    <row r="395" spans="1:68" ht="22.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237"/>
      <c r="N395" s="82"/>
      <c r="O395" s="82"/>
      <c r="P395" s="82"/>
      <c r="Q395" s="82"/>
      <c r="R395" s="82"/>
      <c r="S395" s="82"/>
      <c r="T395" s="147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147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47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147"/>
      <c r="BO395" s="170"/>
      <c r="BP395" s="165"/>
    </row>
    <row r="396" spans="1:68" ht="22.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237"/>
      <c r="N396" s="82"/>
      <c r="O396" s="82"/>
      <c r="P396" s="82"/>
      <c r="Q396" s="82"/>
      <c r="R396" s="82"/>
      <c r="S396" s="82"/>
      <c r="T396" s="147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147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47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147"/>
      <c r="BO396" s="170"/>
      <c r="BP396" s="165"/>
    </row>
    <row r="397" spans="1:68" ht="22.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237"/>
      <c r="N397" s="82"/>
      <c r="O397" s="82"/>
      <c r="P397" s="82"/>
      <c r="Q397" s="82"/>
      <c r="R397" s="82"/>
      <c r="S397" s="82"/>
      <c r="T397" s="147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147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47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147"/>
      <c r="BO397" s="170"/>
      <c r="BP397" s="165"/>
    </row>
    <row r="398" spans="1:68" ht="22.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237"/>
      <c r="N398" s="82"/>
      <c r="O398" s="82"/>
      <c r="P398" s="82"/>
      <c r="Q398" s="82"/>
      <c r="R398" s="82"/>
      <c r="S398" s="82"/>
      <c r="T398" s="147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147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47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147"/>
      <c r="BO398" s="170"/>
      <c r="BP398" s="165"/>
    </row>
    <row r="399" spans="1:68" ht="22.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237"/>
      <c r="N399" s="82"/>
      <c r="O399" s="82"/>
      <c r="P399" s="82"/>
      <c r="Q399" s="82"/>
      <c r="R399" s="82"/>
      <c r="S399" s="82"/>
      <c r="T399" s="147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147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47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147"/>
      <c r="BO399" s="170"/>
      <c r="BP399" s="165"/>
    </row>
    <row r="400" spans="1:68" ht="22.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237"/>
      <c r="N400" s="82"/>
      <c r="O400" s="82"/>
      <c r="P400" s="82"/>
      <c r="Q400" s="82"/>
      <c r="R400" s="82"/>
      <c r="S400" s="82"/>
      <c r="T400" s="147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147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47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147"/>
      <c r="BO400" s="170"/>
      <c r="BP400" s="165"/>
    </row>
    <row r="401" spans="1:68" ht="22.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237"/>
      <c r="N401" s="82"/>
      <c r="O401" s="82"/>
      <c r="P401" s="82"/>
      <c r="Q401" s="82"/>
      <c r="R401" s="82"/>
      <c r="S401" s="82"/>
      <c r="T401" s="147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147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47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147"/>
      <c r="BO401" s="170"/>
      <c r="BP401" s="165"/>
    </row>
    <row r="402" spans="1:68" ht="22.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237"/>
      <c r="N402" s="82"/>
      <c r="O402" s="82"/>
      <c r="P402" s="82"/>
      <c r="Q402" s="82"/>
      <c r="R402" s="82"/>
      <c r="S402" s="82"/>
      <c r="T402" s="147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147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47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147"/>
      <c r="BO402" s="170"/>
      <c r="BP402" s="165"/>
    </row>
    <row r="403" spans="1:68" ht="22.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237"/>
      <c r="N403" s="82"/>
      <c r="O403" s="82"/>
      <c r="P403" s="82"/>
      <c r="Q403" s="82"/>
      <c r="R403" s="82"/>
      <c r="S403" s="82"/>
      <c r="T403" s="147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147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47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147"/>
      <c r="BO403" s="170"/>
      <c r="BP403" s="165"/>
    </row>
    <row r="404" spans="1:68" ht="22.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237"/>
      <c r="N404" s="82"/>
      <c r="O404" s="82"/>
      <c r="P404" s="82"/>
      <c r="Q404" s="82"/>
      <c r="R404" s="82"/>
      <c r="S404" s="82"/>
      <c r="T404" s="147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147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47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147"/>
      <c r="BO404" s="170"/>
      <c r="BP404" s="165"/>
    </row>
    <row r="405" spans="1:68" ht="22.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237"/>
      <c r="N405" s="82"/>
      <c r="O405" s="82"/>
      <c r="P405" s="82"/>
      <c r="Q405" s="82"/>
      <c r="R405" s="82"/>
      <c r="S405" s="82"/>
      <c r="T405" s="147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147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47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147"/>
      <c r="BO405" s="170"/>
      <c r="BP405" s="165"/>
    </row>
    <row r="406" spans="1:68" ht="22.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237"/>
      <c r="N406" s="82"/>
      <c r="O406" s="82"/>
      <c r="P406" s="82"/>
      <c r="Q406" s="82"/>
      <c r="R406" s="82"/>
      <c r="S406" s="82"/>
      <c r="T406" s="147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147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47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147"/>
      <c r="BO406" s="170"/>
      <c r="BP406" s="165"/>
    </row>
    <row r="407" spans="1:68" ht="22.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237"/>
      <c r="N407" s="82"/>
      <c r="O407" s="82"/>
      <c r="P407" s="82"/>
      <c r="Q407" s="82"/>
      <c r="R407" s="82"/>
      <c r="S407" s="82"/>
      <c r="T407" s="147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147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47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147"/>
      <c r="BO407" s="170"/>
      <c r="BP407" s="165"/>
    </row>
    <row r="408" spans="1:68" ht="22.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237"/>
      <c r="N408" s="82"/>
      <c r="O408" s="82"/>
      <c r="P408" s="82"/>
      <c r="Q408" s="82"/>
      <c r="R408" s="82"/>
      <c r="S408" s="82"/>
      <c r="T408" s="147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147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47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147"/>
      <c r="BO408" s="170"/>
      <c r="BP408" s="165"/>
    </row>
    <row r="409" spans="1:68" ht="22.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237"/>
      <c r="N409" s="82"/>
      <c r="O409" s="82"/>
      <c r="P409" s="82"/>
      <c r="Q409" s="82"/>
      <c r="R409" s="82"/>
      <c r="S409" s="82"/>
      <c r="T409" s="147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147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47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147"/>
      <c r="BO409" s="170"/>
      <c r="BP409" s="165"/>
    </row>
    <row r="410" spans="1:68" ht="22.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237"/>
      <c r="N410" s="82"/>
      <c r="O410" s="82"/>
      <c r="P410" s="82"/>
      <c r="Q410" s="82"/>
      <c r="R410" s="82"/>
      <c r="S410" s="82"/>
      <c r="T410" s="147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147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47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147"/>
      <c r="BO410" s="170"/>
      <c r="BP410" s="165"/>
    </row>
    <row r="411" spans="1:68" ht="22.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237"/>
      <c r="N411" s="82"/>
      <c r="O411" s="82"/>
      <c r="P411" s="82"/>
      <c r="Q411" s="82"/>
      <c r="R411" s="82"/>
      <c r="S411" s="82"/>
      <c r="T411" s="147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147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47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147"/>
      <c r="BO411" s="170"/>
      <c r="BP411" s="165"/>
    </row>
    <row r="412" spans="1:68" ht="22.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237"/>
      <c r="N412" s="82"/>
      <c r="O412" s="82"/>
      <c r="P412" s="82"/>
      <c r="Q412" s="82"/>
      <c r="R412" s="82"/>
      <c r="S412" s="82"/>
      <c r="T412" s="147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147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47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147"/>
      <c r="BO412" s="170"/>
      <c r="BP412" s="165"/>
    </row>
    <row r="413" spans="1:68" ht="22.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237"/>
      <c r="N413" s="82"/>
      <c r="O413" s="82"/>
      <c r="P413" s="82"/>
      <c r="Q413" s="82"/>
      <c r="R413" s="82"/>
      <c r="S413" s="82"/>
      <c r="T413" s="147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147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47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147"/>
      <c r="BO413" s="170"/>
      <c r="BP413" s="165"/>
    </row>
    <row r="414" spans="1:68" ht="22.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237"/>
      <c r="N414" s="82"/>
      <c r="O414" s="82"/>
      <c r="P414" s="82"/>
      <c r="Q414" s="82"/>
      <c r="R414" s="82"/>
      <c r="S414" s="82"/>
      <c r="T414" s="147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147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47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147"/>
      <c r="BO414" s="170"/>
      <c r="BP414" s="165"/>
    </row>
    <row r="415" spans="1:68" ht="22.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237"/>
      <c r="N415" s="82"/>
      <c r="O415" s="82"/>
      <c r="P415" s="82"/>
      <c r="Q415" s="82"/>
      <c r="R415" s="82"/>
      <c r="S415" s="82"/>
      <c r="T415" s="147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147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47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147"/>
      <c r="BO415" s="170"/>
      <c r="BP415" s="165"/>
    </row>
    <row r="416" spans="1:68" ht="22.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237"/>
      <c r="N416" s="82"/>
      <c r="O416" s="82"/>
      <c r="P416" s="82"/>
      <c r="Q416" s="82"/>
      <c r="R416" s="82"/>
      <c r="S416" s="82"/>
      <c r="T416" s="147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147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147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147"/>
      <c r="BO416" s="170"/>
      <c r="BP416" s="165"/>
    </row>
    <row r="417" spans="1:68" ht="22.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237"/>
      <c r="N417" s="82"/>
      <c r="O417" s="82"/>
      <c r="P417" s="82"/>
      <c r="Q417" s="82"/>
      <c r="R417" s="82"/>
      <c r="S417" s="82"/>
      <c r="T417" s="147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147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147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147"/>
      <c r="BO417" s="170"/>
      <c r="BP417" s="165"/>
    </row>
    <row r="418" spans="1:68" ht="22.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237"/>
      <c r="N418" s="82"/>
      <c r="O418" s="82"/>
      <c r="P418" s="82"/>
      <c r="Q418" s="82"/>
      <c r="R418" s="82"/>
      <c r="S418" s="82"/>
      <c r="T418" s="147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147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147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147"/>
      <c r="BO418" s="170"/>
      <c r="BP418" s="165"/>
    </row>
    <row r="419" spans="1:68" ht="22.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237"/>
      <c r="N419" s="82"/>
      <c r="O419" s="82"/>
      <c r="P419" s="82"/>
      <c r="Q419" s="82"/>
      <c r="R419" s="82"/>
      <c r="S419" s="82"/>
      <c r="T419" s="147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147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147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147"/>
      <c r="BO419" s="170"/>
      <c r="BP419" s="165"/>
    </row>
    <row r="420" spans="1:68" ht="22.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237"/>
      <c r="N420" s="82"/>
      <c r="O420" s="82"/>
      <c r="P420" s="82"/>
      <c r="Q420" s="82"/>
      <c r="R420" s="82"/>
      <c r="S420" s="82"/>
      <c r="T420" s="147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147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147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147"/>
      <c r="BO420" s="170"/>
      <c r="BP420" s="165"/>
    </row>
    <row r="421" spans="1:68" ht="22.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237"/>
      <c r="N421" s="82"/>
      <c r="O421" s="82"/>
      <c r="P421" s="82"/>
      <c r="Q421" s="82"/>
      <c r="R421" s="82"/>
      <c r="S421" s="82"/>
      <c r="T421" s="147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147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147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147"/>
      <c r="BO421" s="170"/>
      <c r="BP421" s="165"/>
    </row>
    <row r="422" spans="1:68" ht="22.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237"/>
      <c r="N422" s="82"/>
      <c r="O422" s="82"/>
      <c r="P422" s="82"/>
      <c r="Q422" s="82"/>
      <c r="R422" s="82"/>
      <c r="S422" s="82"/>
      <c r="T422" s="147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147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147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147"/>
      <c r="BO422" s="170"/>
      <c r="BP422" s="165"/>
    </row>
    <row r="423" spans="1:68" ht="22.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237"/>
      <c r="N423" s="82"/>
      <c r="O423" s="82"/>
      <c r="P423" s="82"/>
      <c r="Q423" s="82"/>
      <c r="R423" s="82"/>
      <c r="S423" s="82"/>
      <c r="T423" s="147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147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147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147"/>
      <c r="BO423" s="170"/>
      <c r="BP423" s="165"/>
    </row>
    <row r="424" spans="1:68" ht="22.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237"/>
      <c r="N424" s="82"/>
      <c r="O424" s="82"/>
      <c r="P424" s="82"/>
      <c r="Q424" s="82"/>
      <c r="R424" s="82"/>
      <c r="S424" s="82"/>
      <c r="T424" s="147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147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147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147"/>
      <c r="BO424" s="170"/>
      <c r="BP424" s="165"/>
    </row>
    <row r="425" spans="1:68" ht="22.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237"/>
      <c r="N425" s="82"/>
      <c r="O425" s="82"/>
      <c r="P425" s="82"/>
      <c r="Q425" s="82"/>
      <c r="R425" s="82"/>
      <c r="S425" s="82"/>
      <c r="T425" s="147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147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147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147"/>
      <c r="BO425" s="170"/>
      <c r="BP425" s="165"/>
    </row>
    <row r="426" spans="1:68" ht="22.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237"/>
      <c r="N426" s="82"/>
      <c r="O426" s="82"/>
      <c r="P426" s="82"/>
      <c r="Q426" s="82"/>
      <c r="R426" s="82"/>
      <c r="S426" s="82"/>
      <c r="T426" s="147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147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147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147"/>
      <c r="BO426" s="170"/>
      <c r="BP426" s="165"/>
    </row>
    <row r="427" spans="1:68" ht="22.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237"/>
      <c r="N427" s="82"/>
      <c r="O427" s="82"/>
      <c r="P427" s="82"/>
      <c r="Q427" s="82"/>
      <c r="R427" s="82"/>
      <c r="S427" s="82"/>
      <c r="T427" s="147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147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147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147"/>
      <c r="BO427" s="170"/>
      <c r="BP427" s="165"/>
    </row>
    <row r="428" spans="1:68" ht="22.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237"/>
      <c r="N428" s="82"/>
      <c r="O428" s="82"/>
      <c r="P428" s="82"/>
      <c r="Q428" s="82"/>
      <c r="R428" s="82"/>
      <c r="S428" s="82"/>
      <c r="T428" s="147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147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147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147"/>
      <c r="BO428" s="170"/>
      <c r="BP428" s="165"/>
    </row>
    <row r="429" spans="1:68" ht="22.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237"/>
      <c r="N429" s="82"/>
      <c r="O429" s="82"/>
      <c r="P429" s="82"/>
      <c r="Q429" s="82"/>
      <c r="R429" s="82"/>
      <c r="S429" s="82"/>
      <c r="T429" s="147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147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147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147"/>
      <c r="BO429" s="170"/>
      <c r="BP429" s="165"/>
    </row>
    <row r="430" spans="1:68" ht="22.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237"/>
      <c r="N430" s="82"/>
      <c r="O430" s="82"/>
      <c r="P430" s="82"/>
      <c r="Q430" s="82"/>
      <c r="R430" s="82"/>
      <c r="S430" s="82"/>
      <c r="T430" s="147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147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147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147"/>
      <c r="BO430" s="170"/>
      <c r="BP430" s="165"/>
    </row>
    <row r="431" spans="1:68" ht="22.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237"/>
      <c r="N431" s="82"/>
      <c r="O431" s="82"/>
      <c r="P431" s="82"/>
      <c r="Q431" s="82"/>
      <c r="R431" s="82"/>
      <c r="S431" s="82"/>
      <c r="T431" s="147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147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147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147"/>
      <c r="BO431" s="170"/>
      <c r="BP431" s="165"/>
    </row>
    <row r="432" spans="1:68" ht="22.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237"/>
      <c r="N432" s="82"/>
      <c r="O432" s="82"/>
      <c r="P432" s="82"/>
      <c r="Q432" s="82"/>
      <c r="R432" s="82"/>
      <c r="S432" s="82"/>
      <c r="T432" s="147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147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147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147"/>
      <c r="BO432" s="170"/>
      <c r="BP432" s="165"/>
    </row>
    <row r="433" spans="1:68" ht="22.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237"/>
      <c r="N433" s="82"/>
      <c r="O433" s="82"/>
      <c r="P433" s="82"/>
      <c r="Q433" s="82"/>
      <c r="R433" s="82"/>
      <c r="S433" s="82"/>
      <c r="T433" s="147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147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147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147"/>
      <c r="BO433" s="170"/>
      <c r="BP433" s="165"/>
    </row>
    <row r="434" spans="1:68" ht="22.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237"/>
      <c r="N434" s="82"/>
      <c r="O434" s="82"/>
      <c r="P434" s="82"/>
      <c r="Q434" s="82"/>
      <c r="R434" s="82"/>
      <c r="S434" s="82"/>
      <c r="T434" s="147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147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147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147"/>
      <c r="BO434" s="170"/>
      <c r="BP434" s="165"/>
    </row>
    <row r="435" spans="1:68" ht="22.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237"/>
      <c r="N435" s="82"/>
      <c r="O435" s="82"/>
      <c r="P435" s="82"/>
      <c r="Q435" s="82"/>
      <c r="R435" s="82"/>
      <c r="S435" s="82"/>
      <c r="T435" s="147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147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147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147"/>
      <c r="BO435" s="170"/>
      <c r="BP435" s="165"/>
    </row>
    <row r="436" spans="1:68" ht="22.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237"/>
      <c r="N436" s="82"/>
      <c r="O436" s="82"/>
      <c r="P436" s="82"/>
      <c r="Q436" s="82"/>
      <c r="R436" s="82"/>
      <c r="S436" s="82"/>
      <c r="T436" s="147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147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147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147"/>
      <c r="BO436" s="170"/>
      <c r="BP436" s="165"/>
    </row>
    <row r="437" spans="1:68" ht="22.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237"/>
      <c r="N437" s="82"/>
      <c r="O437" s="82"/>
      <c r="P437" s="82"/>
      <c r="Q437" s="82"/>
      <c r="R437" s="82"/>
      <c r="S437" s="82"/>
      <c r="T437" s="147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147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147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147"/>
      <c r="BO437" s="170"/>
      <c r="BP437" s="165"/>
    </row>
    <row r="438" spans="1:68" ht="22.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237"/>
      <c r="N438" s="82"/>
      <c r="O438" s="82"/>
      <c r="P438" s="82"/>
      <c r="Q438" s="82"/>
      <c r="R438" s="82"/>
      <c r="S438" s="82"/>
      <c r="T438" s="147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147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147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147"/>
      <c r="BO438" s="170"/>
      <c r="BP438" s="165"/>
    </row>
    <row r="439" spans="1:68" ht="22.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237"/>
      <c r="N439" s="82"/>
      <c r="O439" s="82"/>
      <c r="P439" s="82"/>
      <c r="Q439" s="82"/>
      <c r="R439" s="82"/>
      <c r="S439" s="82"/>
      <c r="T439" s="147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147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147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147"/>
      <c r="BO439" s="170"/>
      <c r="BP439" s="165"/>
    </row>
    <row r="440" spans="1:68" ht="22.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237"/>
      <c r="N440" s="82"/>
      <c r="O440" s="82"/>
      <c r="P440" s="82"/>
      <c r="Q440" s="82"/>
      <c r="R440" s="82"/>
      <c r="S440" s="82"/>
      <c r="T440" s="147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147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147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147"/>
      <c r="BO440" s="170"/>
      <c r="BP440" s="165"/>
    </row>
    <row r="441" spans="1:68" ht="22.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237"/>
      <c r="N441" s="82"/>
      <c r="O441" s="82"/>
      <c r="P441" s="82"/>
      <c r="Q441" s="82"/>
      <c r="R441" s="82"/>
      <c r="S441" s="82"/>
      <c r="T441" s="147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147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147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147"/>
      <c r="BO441" s="170"/>
      <c r="BP441" s="165"/>
    </row>
    <row r="442" spans="1:68" ht="22.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237"/>
      <c r="N442" s="82"/>
      <c r="O442" s="82"/>
      <c r="P442" s="82"/>
      <c r="Q442" s="82"/>
      <c r="R442" s="82"/>
      <c r="S442" s="82"/>
      <c r="T442" s="147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147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147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147"/>
      <c r="BO442" s="170"/>
      <c r="BP442" s="165"/>
    </row>
    <row r="443" spans="1:68" ht="22.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237"/>
      <c r="N443" s="82"/>
      <c r="O443" s="82"/>
      <c r="P443" s="82"/>
      <c r="Q443" s="82"/>
      <c r="R443" s="82"/>
      <c r="S443" s="82"/>
      <c r="T443" s="147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147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147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147"/>
      <c r="BO443" s="170"/>
      <c r="BP443" s="165"/>
    </row>
    <row r="444" spans="1:68" ht="22.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237"/>
      <c r="N444" s="82"/>
      <c r="O444" s="82"/>
      <c r="P444" s="82"/>
      <c r="Q444" s="82"/>
      <c r="R444" s="82"/>
      <c r="S444" s="82"/>
      <c r="T444" s="147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147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147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147"/>
      <c r="BO444" s="170"/>
      <c r="BP444" s="165"/>
    </row>
    <row r="445" spans="1:68" ht="22.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237"/>
      <c r="N445" s="82"/>
      <c r="O445" s="82"/>
      <c r="P445" s="82"/>
      <c r="Q445" s="82"/>
      <c r="R445" s="82"/>
      <c r="S445" s="82"/>
      <c r="T445" s="147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147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147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147"/>
      <c r="BO445" s="170"/>
      <c r="BP445" s="165"/>
    </row>
    <row r="446" spans="1:68" ht="22.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237"/>
      <c r="N446" s="82"/>
      <c r="O446" s="82"/>
      <c r="P446" s="82"/>
      <c r="Q446" s="82"/>
      <c r="R446" s="82"/>
      <c r="S446" s="82"/>
      <c r="T446" s="147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147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147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147"/>
      <c r="BO446" s="170"/>
      <c r="BP446" s="165"/>
    </row>
    <row r="447" spans="1:68" ht="22.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237"/>
      <c r="N447" s="82"/>
      <c r="O447" s="82"/>
      <c r="P447" s="82"/>
      <c r="Q447" s="82"/>
      <c r="R447" s="82"/>
      <c r="S447" s="82"/>
      <c r="T447" s="147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147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147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147"/>
      <c r="BO447" s="170"/>
      <c r="BP447" s="165"/>
    </row>
    <row r="448" spans="1:68" ht="22.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237"/>
      <c r="N448" s="82"/>
      <c r="O448" s="82"/>
      <c r="P448" s="82"/>
      <c r="Q448" s="82"/>
      <c r="R448" s="82"/>
      <c r="S448" s="82"/>
      <c r="T448" s="147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147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147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147"/>
      <c r="BO448" s="170"/>
      <c r="BP448" s="165"/>
    </row>
    <row r="449" spans="1:68" ht="22.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237"/>
      <c r="N449" s="82"/>
      <c r="O449" s="82"/>
      <c r="P449" s="82"/>
      <c r="Q449" s="82"/>
      <c r="R449" s="82"/>
      <c r="S449" s="82"/>
      <c r="T449" s="147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147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147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147"/>
      <c r="BO449" s="170"/>
      <c r="BP449" s="165"/>
    </row>
    <row r="450" spans="1:68" ht="22.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237"/>
      <c r="N450" s="82"/>
      <c r="O450" s="82"/>
      <c r="P450" s="82"/>
      <c r="Q450" s="82"/>
      <c r="R450" s="82"/>
      <c r="S450" s="82"/>
      <c r="T450" s="147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147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147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147"/>
      <c r="BO450" s="170"/>
      <c r="BP450" s="165"/>
    </row>
    <row r="451" spans="1:68" ht="22.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237"/>
      <c r="N451" s="82"/>
      <c r="O451" s="82"/>
      <c r="P451" s="82"/>
      <c r="Q451" s="82"/>
      <c r="R451" s="82"/>
      <c r="S451" s="82"/>
      <c r="T451" s="147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147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147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147"/>
      <c r="BO451" s="170"/>
      <c r="BP451" s="165"/>
    </row>
    <row r="452" spans="1:68" ht="22.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237"/>
      <c r="N452" s="82"/>
      <c r="O452" s="82"/>
      <c r="P452" s="82"/>
      <c r="Q452" s="82"/>
      <c r="R452" s="82"/>
      <c r="S452" s="82"/>
      <c r="T452" s="147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147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147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147"/>
      <c r="BO452" s="170"/>
      <c r="BP452" s="165"/>
    </row>
    <row r="453" spans="1:68" ht="22.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237"/>
      <c r="N453" s="82"/>
      <c r="O453" s="82"/>
      <c r="P453" s="82"/>
      <c r="Q453" s="82"/>
      <c r="R453" s="82"/>
      <c r="S453" s="82"/>
      <c r="T453" s="147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147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147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147"/>
      <c r="BO453" s="170"/>
      <c r="BP453" s="165"/>
    </row>
    <row r="454" spans="1:68" ht="22.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237"/>
      <c r="N454" s="82"/>
      <c r="O454" s="82"/>
      <c r="P454" s="82"/>
      <c r="Q454" s="82"/>
      <c r="R454" s="82"/>
      <c r="S454" s="82"/>
      <c r="T454" s="147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147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147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147"/>
      <c r="BO454" s="170"/>
      <c r="BP454" s="165"/>
    </row>
    <row r="455" spans="1:68" ht="22.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237"/>
      <c r="N455" s="82"/>
      <c r="O455" s="82"/>
      <c r="P455" s="82"/>
      <c r="Q455" s="82"/>
      <c r="R455" s="82"/>
      <c r="S455" s="82"/>
      <c r="T455" s="147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147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147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147"/>
      <c r="BO455" s="170"/>
      <c r="BP455" s="165"/>
    </row>
    <row r="456" spans="1:68" ht="22.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237"/>
      <c r="N456" s="82"/>
      <c r="O456" s="82"/>
      <c r="P456" s="82"/>
      <c r="Q456" s="82"/>
      <c r="R456" s="82"/>
      <c r="S456" s="82"/>
      <c r="T456" s="147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147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147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147"/>
      <c r="BO456" s="170"/>
      <c r="BP456" s="165"/>
    </row>
    <row r="457" spans="1:68" ht="22.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237"/>
      <c r="N457" s="82"/>
      <c r="O457" s="82"/>
      <c r="P457" s="82"/>
      <c r="Q457" s="82"/>
      <c r="R457" s="82"/>
      <c r="S457" s="82"/>
      <c r="T457" s="147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147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147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147"/>
      <c r="BO457" s="170"/>
      <c r="BP457" s="165"/>
    </row>
    <row r="458" spans="1:68" ht="22.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237"/>
      <c r="N458" s="82"/>
      <c r="O458" s="82"/>
      <c r="P458" s="82"/>
      <c r="Q458" s="82"/>
      <c r="R458" s="82"/>
      <c r="S458" s="82"/>
      <c r="T458" s="147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147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147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147"/>
      <c r="BO458" s="170"/>
      <c r="BP458" s="165"/>
    </row>
    <row r="459" spans="1:68" ht="22.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237"/>
      <c r="N459" s="82"/>
      <c r="O459" s="82"/>
      <c r="P459" s="82"/>
      <c r="Q459" s="82"/>
      <c r="R459" s="82"/>
      <c r="S459" s="82"/>
      <c r="T459" s="147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147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147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147"/>
      <c r="BO459" s="170"/>
      <c r="BP459" s="165"/>
    </row>
    <row r="460" spans="1:68" ht="22.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237"/>
      <c r="N460" s="82"/>
      <c r="O460" s="82"/>
      <c r="P460" s="82"/>
      <c r="Q460" s="82"/>
      <c r="R460" s="82"/>
      <c r="S460" s="82"/>
      <c r="T460" s="147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147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147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147"/>
      <c r="BO460" s="170"/>
      <c r="BP460" s="165"/>
    </row>
    <row r="461" spans="1:68" ht="22.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237"/>
      <c r="N461" s="82"/>
      <c r="O461" s="82"/>
      <c r="P461" s="82"/>
      <c r="Q461" s="82"/>
      <c r="R461" s="82"/>
      <c r="S461" s="82"/>
      <c r="T461" s="147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147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147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147"/>
      <c r="BO461" s="170"/>
      <c r="BP461" s="165"/>
    </row>
    <row r="462" spans="1:68" ht="22.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237"/>
      <c r="N462" s="82"/>
      <c r="O462" s="82"/>
      <c r="P462" s="82"/>
      <c r="Q462" s="82"/>
      <c r="R462" s="82"/>
      <c r="S462" s="82"/>
      <c r="T462" s="147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147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147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147"/>
      <c r="BO462" s="170"/>
      <c r="BP462" s="165"/>
    </row>
    <row r="463" spans="1:68" ht="22.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237"/>
      <c r="N463" s="82"/>
      <c r="O463" s="82"/>
      <c r="P463" s="82"/>
      <c r="Q463" s="82"/>
      <c r="R463" s="82"/>
      <c r="S463" s="82"/>
      <c r="T463" s="147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147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147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147"/>
      <c r="BO463" s="170"/>
      <c r="BP463" s="165"/>
    </row>
    <row r="464" spans="1:68" ht="22.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237"/>
      <c r="N464" s="82"/>
      <c r="O464" s="82"/>
      <c r="P464" s="82"/>
      <c r="Q464" s="82"/>
      <c r="R464" s="82"/>
      <c r="S464" s="82"/>
      <c r="T464" s="147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147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147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147"/>
      <c r="BO464" s="170"/>
      <c r="BP464" s="165"/>
    </row>
    <row r="465" spans="1:68" ht="22.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237"/>
      <c r="N465" s="82"/>
      <c r="O465" s="82"/>
      <c r="P465" s="82"/>
      <c r="Q465" s="82"/>
      <c r="R465" s="82"/>
      <c r="S465" s="82"/>
      <c r="T465" s="147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147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147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147"/>
      <c r="BO465" s="170"/>
      <c r="BP465" s="165"/>
    </row>
    <row r="466" spans="1:68" ht="22.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237"/>
      <c r="N466" s="82"/>
      <c r="O466" s="82"/>
      <c r="P466" s="82"/>
      <c r="Q466" s="82"/>
      <c r="R466" s="82"/>
      <c r="S466" s="82"/>
      <c r="T466" s="147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147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147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147"/>
      <c r="BO466" s="170"/>
      <c r="BP466" s="165"/>
    </row>
    <row r="467" spans="1:68" ht="22.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237"/>
      <c r="N467" s="82"/>
      <c r="O467" s="82"/>
      <c r="P467" s="82"/>
      <c r="Q467" s="82"/>
      <c r="R467" s="82"/>
      <c r="S467" s="82"/>
      <c r="T467" s="147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147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147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147"/>
      <c r="BO467" s="170"/>
      <c r="BP467" s="165"/>
    </row>
    <row r="468" spans="1:68" ht="22.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237"/>
      <c r="N468" s="82"/>
      <c r="O468" s="82"/>
      <c r="P468" s="82"/>
      <c r="Q468" s="82"/>
      <c r="R468" s="82"/>
      <c r="S468" s="82"/>
      <c r="T468" s="147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147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147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147"/>
      <c r="BO468" s="170"/>
      <c r="BP468" s="165"/>
    </row>
    <row r="469" spans="1:68" ht="22.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237"/>
      <c r="N469" s="82"/>
      <c r="O469" s="82"/>
      <c r="P469" s="82"/>
      <c r="Q469" s="82"/>
      <c r="R469" s="82"/>
      <c r="S469" s="82"/>
      <c r="T469" s="147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147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147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147"/>
      <c r="BO469" s="170"/>
      <c r="BP469" s="165"/>
    </row>
    <row r="470" spans="1:68" ht="22.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237"/>
      <c r="N470" s="82"/>
      <c r="O470" s="82"/>
      <c r="P470" s="82"/>
      <c r="Q470" s="82"/>
      <c r="R470" s="82"/>
      <c r="S470" s="82"/>
      <c r="T470" s="147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147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147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147"/>
      <c r="BO470" s="170"/>
      <c r="BP470" s="165"/>
    </row>
    <row r="471" spans="1:68" ht="22.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237"/>
      <c r="N471" s="82"/>
      <c r="O471" s="82"/>
      <c r="P471" s="82"/>
      <c r="Q471" s="82"/>
      <c r="R471" s="82"/>
      <c r="S471" s="82"/>
      <c r="T471" s="147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147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147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147"/>
      <c r="BO471" s="170"/>
      <c r="BP471" s="165"/>
    </row>
    <row r="472" spans="1:68" ht="22.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237"/>
      <c r="N472" s="82"/>
      <c r="O472" s="82"/>
      <c r="P472" s="82"/>
      <c r="Q472" s="82"/>
      <c r="R472" s="82"/>
      <c r="S472" s="82"/>
      <c r="T472" s="147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147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147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147"/>
      <c r="BO472" s="170"/>
      <c r="BP472" s="165"/>
    </row>
    <row r="473" spans="1:68" ht="22.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237"/>
      <c r="N473" s="82"/>
      <c r="O473" s="82"/>
      <c r="P473" s="82"/>
      <c r="Q473" s="82"/>
      <c r="R473" s="82"/>
      <c r="S473" s="82"/>
      <c r="T473" s="147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147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147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147"/>
      <c r="BO473" s="170"/>
      <c r="BP473" s="165"/>
    </row>
    <row r="474" spans="1:68" ht="22.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237"/>
      <c r="N474" s="82"/>
      <c r="O474" s="82"/>
      <c r="P474" s="82"/>
      <c r="Q474" s="82"/>
      <c r="R474" s="82"/>
      <c r="S474" s="82"/>
      <c r="T474" s="147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147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147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147"/>
      <c r="BO474" s="170"/>
      <c r="BP474" s="165"/>
    </row>
    <row r="475" spans="1:68" ht="22.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237"/>
      <c r="N475" s="82"/>
      <c r="O475" s="82"/>
      <c r="P475" s="82"/>
      <c r="Q475" s="82"/>
      <c r="R475" s="82"/>
      <c r="S475" s="82"/>
      <c r="T475" s="147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147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147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147"/>
      <c r="BO475" s="170"/>
      <c r="BP475" s="165"/>
    </row>
    <row r="476" spans="1:68" ht="22.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237"/>
      <c r="N476" s="82"/>
      <c r="O476" s="82"/>
      <c r="P476" s="82"/>
      <c r="Q476" s="82"/>
      <c r="R476" s="82"/>
      <c r="S476" s="82"/>
      <c r="T476" s="147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147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147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147"/>
      <c r="BO476" s="170"/>
      <c r="BP476" s="165"/>
    </row>
    <row r="477" spans="1:68" ht="22.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237"/>
      <c r="N477" s="82"/>
      <c r="O477" s="82"/>
      <c r="P477" s="82"/>
      <c r="Q477" s="82"/>
      <c r="R477" s="82"/>
      <c r="S477" s="82"/>
      <c r="T477" s="147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147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147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147"/>
      <c r="BO477" s="170"/>
      <c r="BP477" s="165"/>
    </row>
    <row r="478" spans="1:68" ht="22.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237"/>
      <c r="N478" s="82"/>
      <c r="O478" s="82"/>
      <c r="P478" s="82"/>
      <c r="Q478" s="82"/>
      <c r="R478" s="82"/>
      <c r="S478" s="82"/>
      <c r="T478" s="147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147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147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147"/>
      <c r="BO478" s="170"/>
      <c r="BP478" s="165"/>
    </row>
    <row r="479" spans="1:68" ht="22.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237"/>
      <c r="N479" s="82"/>
      <c r="O479" s="82"/>
      <c r="P479" s="82"/>
      <c r="Q479" s="82"/>
      <c r="R479" s="82"/>
      <c r="S479" s="82"/>
      <c r="T479" s="147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147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147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147"/>
      <c r="BO479" s="170"/>
      <c r="BP479" s="165"/>
    </row>
    <row r="480" spans="1:68" ht="22.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237"/>
      <c r="N480" s="82"/>
      <c r="O480" s="82"/>
      <c r="P480" s="82"/>
      <c r="Q480" s="82"/>
      <c r="R480" s="82"/>
      <c r="S480" s="82"/>
      <c r="T480" s="147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147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147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147"/>
      <c r="BO480" s="170"/>
      <c r="BP480" s="165"/>
    </row>
    <row r="481" spans="1:68" ht="22.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237"/>
      <c r="N481" s="82"/>
      <c r="O481" s="82"/>
      <c r="P481" s="82"/>
      <c r="Q481" s="82"/>
      <c r="R481" s="82"/>
      <c r="S481" s="82"/>
      <c r="T481" s="147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147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147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147"/>
      <c r="BO481" s="170"/>
      <c r="BP481" s="165"/>
    </row>
    <row r="482" spans="1:68" ht="22.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237"/>
      <c r="N482" s="82"/>
      <c r="O482" s="82"/>
      <c r="P482" s="82"/>
      <c r="Q482" s="82"/>
      <c r="R482" s="82"/>
      <c r="S482" s="82"/>
      <c r="T482" s="147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147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147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147"/>
      <c r="BO482" s="170"/>
      <c r="BP482" s="165"/>
    </row>
    <row r="483" spans="1:68" ht="22.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237"/>
      <c r="N483" s="82"/>
      <c r="O483" s="82"/>
      <c r="P483" s="82"/>
      <c r="Q483" s="82"/>
      <c r="R483" s="82"/>
      <c r="S483" s="82"/>
      <c r="T483" s="147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147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147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147"/>
      <c r="BO483" s="170"/>
      <c r="BP483" s="165"/>
    </row>
    <row r="484" spans="1:68" ht="22.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237"/>
      <c r="N484" s="82"/>
      <c r="O484" s="82"/>
      <c r="P484" s="82"/>
      <c r="Q484" s="82"/>
      <c r="R484" s="82"/>
      <c r="S484" s="82"/>
      <c r="T484" s="147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147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147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147"/>
      <c r="BO484" s="170"/>
      <c r="BP484" s="165"/>
    </row>
    <row r="485" spans="1:68" ht="22.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237"/>
      <c r="N485" s="82"/>
      <c r="O485" s="82"/>
      <c r="P485" s="82"/>
      <c r="Q485" s="82"/>
      <c r="R485" s="82"/>
      <c r="S485" s="82"/>
      <c r="T485" s="147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147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147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147"/>
      <c r="BO485" s="170"/>
      <c r="BP485" s="165"/>
    </row>
    <row r="486" spans="1:68" ht="22.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237"/>
      <c r="N486" s="82"/>
      <c r="O486" s="82"/>
      <c r="P486" s="82"/>
      <c r="Q486" s="82"/>
      <c r="R486" s="82"/>
      <c r="S486" s="82"/>
      <c r="T486" s="147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147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147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147"/>
      <c r="BO486" s="170"/>
      <c r="BP486" s="165"/>
    </row>
    <row r="487" spans="1:68" ht="22.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237"/>
      <c r="N487" s="82"/>
      <c r="O487" s="82"/>
      <c r="P487" s="82"/>
      <c r="Q487" s="82"/>
      <c r="R487" s="82"/>
      <c r="S487" s="82"/>
      <c r="T487" s="147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147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147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147"/>
      <c r="BO487" s="170"/>
      <c r="BP487" s="165"/>
    </row>
    <row r="488" spans="1:68" ht="22.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237"/>
      <c r="N488" s="82"/>
      <c r="O488" s="82"/>
      <c r="P488" s="82"/>
      <c r="Q488" s="82"/>
      <c r="R488" s="82"/>
      <c r="S488" s="82"/>
      <c r="T488" s="147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147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147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147"/>
      <c r="BO488" s="170"/>
      <c r="BP488" s="165"/>
    </row>
    <row r="489" spans="1:68" ht="22.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237"/>
      <c r="N489" s="82"/>
      <c r="O489" s="82"/>
      <c r="P489" s="82"/>
      <c r="Q489" s="82"/>
      <c r="R489" s="82"/>
      <c r="S489" s="82"/>
      <c r="T489" s="147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147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147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147"/>
      <c r="BO489" s="170"/>
      <c r="BP489" s="165"/>
    </row>
    <row r="490" spans="1:68" ht="22.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237"/>
      <c r="N490" s="82"/>
      <c r="O490" s="82"/>
      <c r="P490" s="82"/>
      <c r="Q490" s="82"/>
      <c r="R490" s="82"/>
      <c r="S490" s="82"/>
      <c r="T490" s="147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147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147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147"/>
      <c r="BO490" s="170"/>
      <c r="BP490" s="165"/>
    </row>
    <row r="491" spans="1:68" ht="22.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237"/>
      <c r="N491" s="82"/>
      <c r="O491" s="82"/>
      <c r="P491" s="82"/>
      <c r="Q491" s="82"/>
      <c r="R491" s="82"/>
      <c r="S491" s="82"/>
      <c r="T491" s="147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147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147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147"/>
      <c r="BO491" s="170"/>
      <c r="BP491" s="165"/>
    </row>
    <row r="492" spans="1:68" ht="22.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237"/>
      <c r="N492" s="82"/>
      <c r="O492" s="82"/>
      <c r="P492" s="82"/>
      <c r="Q492" s="82"/>
      <c r="R492" s="82"/>
      <c r="S492" s="82"/>
      <c r="T492" s="147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147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147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147"/>
      <c r="BO492" s="170"/>
      <c r="BP492" s="165"/>
    </row>
    <row r="493" spans="1:68" ht="22.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237"/>
      <c r="N493" s="82"/>
      <c r="O493" s="82"/>
      <c r="P493" s="82"/>
      <c r="Q493" s="82"/>
      <c r="R493" s="82"/>
      <c r="S493" s="82"/>
      <c r="T493" s="147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147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147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147"/>
      <c r="BO493" s="170"/>
      <c r="BP493" s="165"/>
    </row>
    <row r="494" spans="1:68" ht="22.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237"/>
      <c r="N494" s="82"/>
      <c r="O494" s="82"/>
      <c r="P494" s="82"/>
      <c r="Q494" s="82"/>
      <c r="R494" s="82"/>
      <c r="S494" s="82"/>
      <c r="T494" s="147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147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147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147"/>
      <c r="BO494" s="170"/>
      <c r="BP494" s="165"/>
    </row>
    <row r="495" spans="1:68" ht="22.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237"/>
      <c r="N495" s="82"/>
      <c r="O495" s="82"/>
      <c r="P495" s="82"/>
      <c r="Q495" s="82"/>
      <c r="R495" s="82"/>
      <c r="S495" s="82"/>
      <c r="T495" s="147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147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147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147"/>
      <c r="BO495" s="170"/>
      <c r="BP495" s="165"/>
    </row>
    <row r="496" spans="1:68" ht="22.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237"/>
      <c r="N496" s="82"/>
      <c r="O496" s="82"/>
      <c r="P496" s="82"/>
      <c r="Q496" s="82"/>
      <c r="R496" s="82"/>
      <c r="S496" s="82"/>
      <c r="T496" s="147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147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147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147"/>
      <c r="BO496" s="170"/>
      <c r="BP496" s="165"/>
    </row>
    <row r="497" spans="1:68" ht="22.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237"/>
      <c r="N497" s="82"/>
      <c r="O497" s="82"/>
      <c r="P497" s="82"/>
      <c r="Q497" s="82"/>
      <c r="R497" s="82"/>
      <c r="S497" s="82"/>
      <c r="T497" s="147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147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147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147"/>
      <c r="BO497" s="170"/>
      <c r="BP497" s="165"/>
    </row>
    <row r="498" spans="1:68" ht="22.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237"/>
      <c r="N498" s="82"/>
      <c r="O498" s="82"/>
      <c r="P498" s="82"/>
      <c r="Q498" s="82"/>
      <c r="R498" s="82"/>
      <c r="S498" s="82"/>
      <c r="T498" s="147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147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147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147"/>
      <c r="BO498" s="170"/>
      <c r="BP498" s="165"/>
    </row>
    <row r="499" spans="1:68" ht="22.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237"/>
      <c r="N499" s="82"/>
      <c r="O499" s="82"/>
      <c r="P499" s="82"/>
      <c r="Q499" s="82"/>
      <c r="R499" s="82"/>
      <c r="S499" s="82"/>
      <c r="T499" s="147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147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147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147"/>
      <c r="BO499" s="170"/>
      <c r="BP499" s="165"/>
    </row>
    <row r="500" spans="1:68" ht="22.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237"/>
      <c r="N500" s="82"/>
      <c r="O500" s="82"/>
      <c r="P500" s="82"/>
      <c r="Q500" s="82"/>
      <c r="R500" s="82"/>
      <c r="S500" s="82"/>
      <c r="T500" s="147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147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147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147"/>
      <c r="BO500" s="170"/>
      <c r="BP500" s="165"/>
    </row>
    <row r="501" spans="1:68" ht="22.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237"/>
      <c r="N501" s="82"/>
      <c r="O501" s="82"/>
      <c r="P501" s="82"/>
      <c r="Q501" s="82"/>
      <c r="R501" s="82"/>
      <c r="S501" s="82"/>
      <c r="T501" s="147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147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147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147"/>
      <c r="BO501" s="170"/>
      <c r="BP501" s="165"/>
    </row>
    <row r="502" spans="1:68" ht="22.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237"/>
      <c r="N502" s="82"/>
      <c r="O502" s="82"/>
      <c r="P502" s="82"/>
      <c r="Q502" s="82"/>
      <c r="R502" s="82"/>
      <c r="S502" s="82"/>
      <c r="T502" s="147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147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147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147"/>
      <c r="BO502" s="170"/>
      <c r="BP502" s="165"/>
    </row>
    <row r="503" spans="1:68" ht="22.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237"/>
      <c r="N503" s="82"/>
      <c r="O503" s="82"/>
      <c r="P503" s="82"/>
      <c r="Q503" s="82"/>
      <c r="R503" s="82"/>
      <c r="S503" s="82"/>
      <c r="T503" s="147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147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147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147"/>
      <c r="BO503" s="170"/>
      <c r="BP503" s="165"/>
    </row>
    <row r="504" spans="1:68" ht="22.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237"/>
      <c r="N504" s="82"/>
      <c r="O504" s="82"/>
      <c r="P504" s="82"/>
      <c r="Q504" s="82"/>
      <c r="R504" s="82"/>
      <c r="S504" s="82"/>
      <c r="T504" s="147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147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147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147"/>
      <c r="BO504" s="170"/>
      <c r="BP504" s="165"/>
    </row>
    <row r="505" spans="1:68" ht="22.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237"/>
      <c r="N505" s="82"/>
      <c r="O505" s="82"/>
      <c r="P505" s="82"/>
      <c r="Q505" s="82"/>
      <c r="R505" s="82"/>
      <c r="S505" s="82"/>
      <c r="T505" s="147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147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147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147"/>
      <c r="BO505" s="170"/>
      <c r="BP505" s="165"/>
    </row>
    <row r="506" spans="1:68" ht="22.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237"/>
      <c r="N506" s="82"/>
      <c r="O506" s="82"/>
      <c r="P506" s="82"/>
      <c r="Q506" s="82"/>
      <c r="R506" s="82"/>
      <c r="S506" s="82"/>
      <c r="T506" s="147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147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147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147"/>
      <c r="BO506" s="170"/>
      <c r="BP506" s="165"/>
    </row>
    <row r="507" spans="1:68" ht="22.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237"/>
      <c r="N507" s="82"/>
      <c r="O507" s="82"/>
      <c r="P507" s="82"/>
      <c r="Q507" s="82"/>
      <c r="R507" s="82"/>
      <c r="S507" s="82"/>
      <c r="T507" s="147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147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147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147"/>
      <c r="BO507" s="170"/>
      <c r="BP507" s="165"/>
    </row>
    <row r="508" spans="1:68" ht="22.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237"/>
      <c r="N508" s="82"/>
      <c r="O508" s="82"/>
      <c r="P508" s="82"/>
      <c r="Q508" s="82"/>
      <c r="R508" s="82"/>
      <c r="S508" s="82"/>
      <c r="T508" s="147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147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147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147"/>
      <c r="BO508" s="170"/>
      <c r="BP508" s="165"/>
    </row>
    <row r="509" spans="1:68" ht="22.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237"/>
      <c r="N509" s="82"/>
      <c r="O509" s="82"/>
      <c r="P509" s="82"/>
      <c r="Q509" s="82"/>
      <c r="R509" s="82"/>
      <c r="S509" s="82"/>
      <c r="T509" s="147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147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147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147"/>
      <c r="BO509" s="170"/>
      <c r="BP509" s="165"/>
    </row>
    <row r="510" spans="1:68" ht="22.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237"/>
      <c r="N510" s="82"/>
      <c r="O510" s="82"/>
      <c r="P510" s="82"/>
      <c r="Q510" s="82"/>
      <c r="R510" s="82"/>
      <c r="S510" s="82"/>
      <c r="T510" s="147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147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147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147"/>
      <c r="BO510" s="170"/>
      <c r="BP510" s="165"/>
    </row>
    <row r="511" spans="1:68" ht="22.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237"/>
      <c r="N511" s="82"/>
      <c r="O511" s="82"/>
      <c r="P511" s="82"/>
      <c r="Q511" s="82"/>
      <c r="R511" s="82"/>
      <c r="S511" s="82"/>
      <c r="T511" s="147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147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147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147"/>
      <c r="BO511" s="170"/>
      <c r="BP511" s="165"/>
    </row>
    <row r="512" spans="1:68" ht="22.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237"/>
      <c r="N512" s="82"/>
      <c r="O512" s="82"/>
      <c r="P512" s="82"/>
      <c r="Q512" s="82"/>
      <c r="R512" s="82"/>
      <c r="S512" s="82"/>
      <c r="T512" s="147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147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147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147"/>
      <c r="BO512" s="170"/>
      <c r="BP512" s="165"/>
    </row>
    <row r="513" spans="1:68" ht="22.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237"/>
      <c r="N513" s="82"/>
      <c r="O513" s="82"/>
      <c r="P513" s="82"/>
      <c r="Q513" s="82"/>
      <c r="R513" s="82"/>
      <c r="S513" s="82"/>
      <c r="T513" s="147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147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147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147"/>
      <c r="BO513" s="170"/>
      <c r="BP513" s="165"/>
    </row>
    <row r="514" spans="1:68" ht="22.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237"/>
      <c r="N514" s="82"/>
      <c r="O514" s="82"/>
      <c r="P514" s="82"/>
      <c r="Q514" s="82"/>
      <c r="R514" s="82"/>
      <c r="S514" s="82"/>
      <c r="T514" s="147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147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147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147"/>
      <c r="BO514" s="170"/>
      <c r="BP514" s="165"/>
    </row>
    <row r="515" spans="1:68" ht="22.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237"/>
      <c r="N515" s="82"/>
      <c r="O515" s="82"/>
      <c r="P515" s="82"/>
      <c r="Q515" s="82"/>
      <c r="R515" s="82"/>
      <c r="S515" s="82"/>
      <c r="T515" s="147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147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147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147"/>
      <c r="BO515" s="170"/>
      <c r="BP515" s="165"/>
    </row>
    <row r="516" spans="1:68" ht="22.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237"/>
      <c r="N516" s="82"/>
      <c r="O516" s="82"/>
      <c r="P516" s="82"/>
      <c r="Q516" s="82"/>
      <c r="R516" s="82"/>
      <c r="S516" s="82"/>
      <c r="T516" s="147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147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147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147"/>
      <c r="BO516" s="170"/>
      <c r="BP516" s="165"/>
    </row>
    <row r="517" spans="1:68" ht="22.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237"/>
      <c r="N517" s="82"/>
      <c r="O517" s="82"/>
      <c r="P517" s="82"/>
      <c r="Q517" s="82"/>
      <c r="R517" s="82"/>
      <c r="S517" s="82"/>
      <c r="T517" s="147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147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147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147"/>
      <c r="BO517" s="170"/>
      <c r="BP517" s="165"/>
    </row>
    <row r="518" spans="1:68" ht="22.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237"/>
      <c r="N518" s="82"/>
      <c r="O518" s="82"/>
      <c r="P518" s="82"/>
      <c r="Q518" s="82"/>
      <c r="R518" s="82"/>
      <c r="S518" s="82"/>
      <c r="T518" s="147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147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147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147"/>
      <c r="BO518" s="170"/>
      <c r="BP518" s="165"/>
    </row>
    <row r="519" spans="1:68" ht="22.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237"/>
      <c r="N519" s="82"/>
      <c r="O519" s="82"/>
      <c r="P519" s="82"/>
      <c r="Q519" s="82"/>
      <c r="R519" s="82"/>
      <c r="S519" s="82"/>
      <c r="T519" s="147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147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147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147"/>
      <c r="BO519" s="170"/>
      <c r="BP519" s="165"/>
    </row>
    <row r="520" spans="1:68" ht="22.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237"/>
      <c r="N520" s="82"/>
      <c r="O520" s="82"/>
      <c r="P520" s="82"/>
      <c r="Q520" s="82"/>
      <c r="R520" s="82"/>
      <c r="S520" s="82"/>
      <c r="T520" s="147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147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147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147"/>
      <c r="BO520" s="170"/>
      <c r="BP520" s="165"/>
    </row>
    <row r="521" spans="1:68" ht="22.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237"/>
      <c r="N521" s="82"/>
      <c r="O521" s="82"/>
      <c r="P521" s="82"/>
      <c r="Q521" s="82"/>
      <c r="R521" s="82"/>
      <c r="S521" s="82"/>
      <c r="T521" s="147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147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147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147"/>
      <c r="BO521" s="170"/>
      <c r="BP521" s="165"/>
    </row>
    <row r="522" spans="1:68" ht="22.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237"/>
      <c r="N522" s="82"/>
      <c r="O522" s="82"/>
      <c r="P522" s="82"/>
      <c r="Q522" s="82"/>
      <c r="R522" s="82"/>
      <c r="S522" s="82"/>
      <c r="T522" s="147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147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147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147"/>
      <c r="BO522" s="170"/>
      <c r="BP522" s="165"/>
    </row>
    <row r="523" spans="1:68" ht="22.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237"/>
      <c r="N523" s="82"/>
      <c r="O523" s="82"/>
      <c r="P523" s="82"/>
      <c r="Q523" s="82"/>
      <c r="R523" s="82"/>
      <c r="S523" s="82"/>
      <c r="T523" s="147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147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147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147"/>
      <c r="BO523" s="170"/>
      <c r="BP523" s="165"/>
    </row>
    <row r="524" spans="1:68" ht="22.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237"/>
      <c r="N524" s="82"/>
      <c r="O524" s="82"/>
      <c r="P524" s="82"/>
      <c r="Q524" s="82"/>
      <c r="R524" s="82"/>
      <c r="S524" s="82"/>
      <c r="T524" s="147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147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147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147"/>
      <c r="BO524" s="170"/>
      <c r="BP524" s="165"/>
    </row>
    <row r="525" spans="1:68" ht="22.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237"/>
      <c r="N525" s="82"/>
      <c r="O525" s="82"/>
      <c r="P525" s="82"/>
      <c r="Q525" s="82"/>
      <c r="R525" s="82"/>
      <c r="S525" s="82"/>
      <c r="T525" s="147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147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147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147"/>
      <c r="BO525" s="170"/>
      <c r="BP525" s="165"/>
    </row>
    <row r="526" spans="1:68" ht="22.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237"/>
      <c r="N526" s="82"/>
      <c r="O526" s="82"/>
      <c r="P526" s="82"/>
      <c r="Q526" s="82"/>
      <c r="R526" s="82"/>
      <c r="S526" s="82"/>
      <c r="T526" s="147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147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147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147"/>
      <c r="BO526" s="170"/>
      <c r="BP526" s="165"/>
    </row>
    <row r="527" spans="1:68" ht="22.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237"/>
      <c r="N527" s="82"/>
      <c r="O527" s="82"/>
      <c r="P527" s="82"/>
      <c r="Q527" s="82"/>
      <c r="R527" s="82"/>
      <c r="S527" s="82"/>
      <c r="T527" s="147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147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147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147"/>
      <c r="BO527" s="170"/>
      <c r="BP527" s="165"/>
    </row>
    <row r="528" spans="1:68" ht="22.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237"/>
      <c r="N528" s="82"/>
      <c r="O528" s="82"/>
      <c r="P528" s="82"/>
      <c r="Q528" s="82"/>
      <c r="R528" s="82"/>
      <c r="S528" s="82"/>
      <c r="T528" s="147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147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147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147"/>
      <c r="BO528" s="170"/>
      <c r="BP528" s="165"/>
    </row>
    <row r="529" spans="1:68" ht="22.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237"/>
      <c r="N529" s="82"/>
      <c r="O529" s="82"/>
      <c r="P529" s="82"/>
      <c r="Q529" s="82"/>
      <c r="R529" s="82"/>
      <c r="S529" s="82"/>
      <c r="T529" s="147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147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147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147"/>
      <c r="BO529" s="170"/>
      <c r="BP529" s="165"/>
    </row>
    <row r="530" spans="1:68" ht="22.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237"/>
      <c r="N530" s="82"/>
      <c r="O530" s="82"/>
      <c r="P530" s="82"/>
      <c r="Q530" s="82"/>
      <c r="R530" s="82"/>
      <c r="S530" s="82"/>
      <c r="T530" s="147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147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147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147"/>
      <c r="BO530" s="170"/>
      <c r="BP530" s="165"/>
    </row>
    <row r="531" spans="1:68" ht="22.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237"/>
      <c r="N531" s="82"/>
      <c r="O531" s="82"/>
      <c r="P531" s="82"/>
      <c r="Q531" s="82"/>
      <c r="R531" s="82"/>
      <c r="S531" s="82"/>
      <c r="T531" s="147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147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147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147"/>
      <c r="BO531" s="170"/>
      <c r="BP531" s="165"/>
    </row>
    <row r="532" spans="1:68" ht="22.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237"/>
      <c r="N532" s="82"/>
      <c r="O532" s="82"/>
      <c r="P532" s="82"/>
      <c r="Q532" s="82"/>
      <c r="R532" s="82"/>
      <c r="S532" s="82"/>
      <c r="T532" s="147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147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147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147"/>
      <c r="BO532" s="170"/>
      <c r="BP532" s="165"/>
    </row>
    <row r="533" spans="1:68" ht="22.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237"/>
      <c r="N533" s="82"/>
      <c r="O533" s="82"/>
      <c r="P533" s="82"/>
      <c r="Q533" s="82"/>
      <c r="R533" s="82"/>
      <c r="S533" s="82"/>
      <c r="T533" s="147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147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147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147"/>
      <c r="BO533" s="170"/>
      <c r="BP533" s="165"/>
    </row>
    <row r="534" spans="1:68" ht="22.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237"/>
      <c r="N534" s="82"/>
      <c r="O534" s="82"/>
      <c r="P534" s="82"/>
      <c r="Q534" s="82"/>
      <c r="R534" s="82"/>
      <c r="S534" s="82"/>
      <c r="T534" s="147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147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147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147"/>
      <c r="BO534" s="170"/>
      <c r="BP534" s="165"/>
    </row>
    <row r="535" spans="1:68" ht="22.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237"/>
      <c r="N535" s="82"/>
      <c r="O535" s="82"/>
      <c r="P535" s="82"/>
      <c r="Q535" s="82"/>
      <c r="R535" s="82"/>
      <c r="S535" s="82"/>
      <c r="T535" s="147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147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147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147"/>
      <c r="BO535" s="170"/>
      <c r="BP535" s="165"/>
    </row>
    <row r="536" spans="1:68" ht="22.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237"/>
      <c r="N536" s="82"/>
      <c r="O536" s="82"/>
      <c r="P536" s="82"/>
      <c r="Q536" s="82"/>
      <c r="R536" s="82"/>
      <c r="S536" s="82"/>
      <c r="T536" s="147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147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147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147"/>
      <c r="BO536" s="170"/>
      <c r="BP536" s="165"/>
    </row>
    <row r="537" spans="1:68" ht="22.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237"/>
      <c r="N537" s="82"/>
      <c r="O537" s="82"/>
      <c r="P537" s="82"/>
      <c r="Q537" s="82"/>
      <c r="R537" s="82"/>
      <c r="S537" s="82"/>
      <c r="T537" s="147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147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147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147"/>
      <c r="BO537" s="170"/>
      <c r="BP537" s="165"/>
    </row>
    <row r="538" spans="1:68" ht="22.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237"/>
      <c r="N538" s="82"/>
      <c r="O538" s="82"/>
      <c r="P538" s="82"/>
      <c r="Q538" s="82"/>
      <c r="R538" s="82"/>
      <c r="S538" s="82"/>
      <c r="T538" s="147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147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147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147"/>
      <c r="BO538" s="170"/>
      <c r="BP538" s="165"/>
    </row>
    <row r="539" spans="1:68" ht="22.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237"/>
      <c r="N539" s="82"/>
      <c r="O539" s="82"/>
      <c r="P539" s="82"/>
      <c r="Q539" s="82"/>
      <c r="R539" s="82"/>
      <c r="S539" s="82"/>
      <c r="T539" s="147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147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147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147"/>
      <c r="BO539" s="170"/>
      <c r="BP539" s="165"/>
    </row>
    <row r="540" spans="1:68" ht="22.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237"/>
      <c r="N540" s="82"/>
      <c r="O540" s="82"/>
      <c r="P540" s="82"/>
      <c r="Q540" s="82"/>
      <c r="R540" s="82"/>
      <c r="S540" s="82"/>
      <c r="T540" s="147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147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147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147"/>
      <c r="BO540" s="170"/>
      <c r="BP540" s="165"/>
    </row>
    <row r="541" spans="1:68" ht="22.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237"/>
      <c r="N541" s="82"/>
      <c r="O541" s="82"/>
      <c r="P541" s="82"/>
      <c r="Q541" s="82"/>
      <c r="R541" s="82"/>
      <c r="S541" s="82"/>
      <c r="T541" s="147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147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147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147"/>
      <c r="BO541" s="170"/>
      <c r="BP541" s="165"/>
    </row>
    <row r="542" spans="1:68" ht="22.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237"/>
      <c r="N542" s="82"/>
      <c r="O542" s="82"/>
      <c r="P542" s="82"/>
      <c r="Q542" s="82"/>
      <c r="R542" s="82"/>
      <c r="S542" s="82"/>
      <c r="T542" s="147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147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147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147"/>
      <c r="BO542" s="170"/>
      <c r="BP542" s="165"/>
    </row>
    <row r="543" spans="1:68" ht="22.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237"/>
      <c r="N543" s="82"/>
      <c r="O543" s="82"/>
      <c r="P543" s="82"/>
      <c r="Q543" s="82"/>
      <c r="R543" s="82"/>
      <c r="S543" s="82"/>
      <c r="T543" s="147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147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147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147"/>
      <c r="BO543" s="170"/>
      <c r="BP543" s="165"/>
    </row>
    <row r="544" spans="1:68" ht="22.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237"/>
      <c r="N544" s="82"/>
      <c r="O544" s="82"/>
      <c r="P544" s="82"/>
      <c r="Q544" s="82"/>
      <c r="R544" s="82"/>
      <c r="S544" s="82"/>
      <c r="T544" s="147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147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147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147"/>
      <c r="BO544" s="170"/>
      <c r="BP544" s="165"/>
    </row>
    <row r="545" spans="1:68" ht="22.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237"/>
      <c r="N545" s="82"/>
      <c r="O545" s="82"/>
      <c r="P545" s="82"/>
      <c r="Q545" s="82"/>
      <c r="R545" s="82"/>
      <c r="S545" s="82"/>
      <c r="T545" s="147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147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147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147"/>
      <c r="BO545" s="170"/>
      <c r="BP545" s="165"/>
    </row>
    <row r="546" spans="1:68" ht="22.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237"/>
      <c r="N546" s="82"/>
      <c r="O546" s="82"/>
      <c r="P546" s="82"/>
      <c r="Q546" s="82"/>
      <c r="R546" s="82"/>
      <c r="S546" s="82"/>
      <c r="T546" s="147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147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147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147"/>
      <c r="BO546" s="170"/>
      <c r="BP546" s="165"/>
    </row>
    <row r="547" spans="1:68" ht="22.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237"/>
      <c r="N547" s="82"/>
      <c r="O547" s="82"/>
      <c r="P547" s="82"/>
      <c r="Q547" s="82"/>
      <c r="R547" s="82"/>
      <c r="S547" s="82"/>
      <c r="T547" s="147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147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147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147"/>
      <c r="BO547" s="170"/>
      <c r="BP547" s="165"/>
    </row>
    <row r="548" spans="1:68" ht="22.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237"/>
      <c r="N548" s="82"/>
      <c r="O548" s="82"/>
      <c r="P548" s="82"/>
      <c r="Q548" s="82"/>
      <c r="R548" s="82"/>
      <c r="S548" s="82"/>
      <c r="T548" s="147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147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147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147"/>
      <c r="BO548" s="170"/>
      <c r="BP548" s="165"/>
    </row>
    <row r="549" spans="1:68" ht="22.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237"/>
      <c r="N549" s="82"/>
      <c r="O549" s="82"/>
      <c r="P549" s="82"/>
      <c r="Q549" s="82"/>
      <c r="R549" s="82"/>
      <c r="S549" s="82"/>
      <c r="T549" s="147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147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147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147"/>
      <c r="BO549" s="170"/>
      <c r="BP549" s="165"/>
    </row>
    <row r="550" spans="1:68" ht="22.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237"/>
      <c r="N550" s="82"/>
      <c r="O550" s="82"/>
      <c r="P550" s="82"/>
      <c r="Q550" s="82"/>
      <c r="R550" s="82"/>
      <c r="S550" s="82"/>
      <c r="T550" s="147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147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147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147"/>
      <c r="BO550" s="170"/>
      <c r="BP550" s="165"/>
    </row>
    <row r="551" spans="1:68" ht="22.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237"/>
      <c r="N551" s="82"/>
      <c r="O551" s="82"/>
      <c r="P551" s="82"/>
      <c r="Q551" s="82"/>
      <c r="R551" s="82"/>
      <c r="S551" s="82"/>
      <c r="T551" s="147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147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147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147"/>
      <c r="BO551" s="170"/>
      <c r="BP551" s="165"/>
    </row>
    <row r="552" spans="1:68" ht="22.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237"/>
      <c r="N552" s="82"/>
      <c r="O552" s="82"/>
      <c r="P552" s="82"/>
      <c r="Q552" s="82"/>
      <c r="R552" s="82"/>
      <c r="S552" s="82"/>
      <c r="T552" s="147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147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147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147"/>
      <c r="BO552" s="170"/>
      <c r="BP552" s="165"/>
    </row>
    <row r="553" spans="1:68" ht="22.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237"/>
      <c r="N553" s="82"/>
      <c r="O553" s="82"/>
      <c r="P553" s="82"/>
      <c r="Q553" s="82"/>
      <c r="R553" s="82"/>
      <c r="S553" s="82"/>
      <c r="T553" s="147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147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147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147"/>
      <c r="BO553" s="170"/>
      <c r="BP553" s="165"/>
    </row>
    <row r="554" spans="1:68" ht="22.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237"/>
      <c r="N554" s="82"/>
      <c r="O554" s="82"/>
      <c r="P554" s="82"/>
      <c r="Q554" s="82"/>
      <c r="R554" s="82"/>
      <c r="S554" s="82"/>
      <c r="T554" s="147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147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147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147"/>
      <c r="BO554" s="170"/>
      <c r="BP554" s="165"/>
    </row>
    <row r="555" spans="1:68" ht="22.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237"/>
      <c r="N555" s="82"/>
      <c r="O555" s="82"/>
      <c r="P555" s="82"/>
      <c r="Q555" s="82"/>
      <c r="R555" s="82"/>
      <c r="S555" s="82"/>
      <c r="T555" s="147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147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147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147"/>
      <c r="BO555" s="170"/>
      <c r="BP555" s="165"/>
    </row>
    <row r="556" spans="1:68" ht="22.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237"/>
      <c r="N556" s="82"/>
      <c r="O556" s="82"/>
      <c r="P556" s="82"/>
      <c r="Q556" s="82"/>
      <c r="R556" s="82"/>
      <c r="S556" s="82"/>
      <c r="T556" s="147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147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147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147"/>
      <c r="BO556" s="170"/>
      <c r="BP556" s="165"/>
    </row>
    <row r="557" spans="1:68" ht="22.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237"/>
      <c r="N557" s="82"/>
      <c r="O557" s="82"/>
      <c r="P557" s="82"/>
      <c r="Q557" s="82"/>
      <c r="R557" s="82"/>
      <c r="S557" s="82"/>
      <c r="T557" s="147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147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147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147"/>
      <c r="BO557" s="170"/>
      <c r="BP557" s="165"/>
    </row>
    <row r="558" spans="1:68" ht="22.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237"/>
      <c r="N558" s="82"/>
      <c r="O558" s="82"/>
      <c r="P558" s="82"/>
      <c r="Q558" s="82"/>
      <c r="R558" s="82"/>
      <c r="S558" s="82"/>
      <c r="T558" s="147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147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147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147"/>
      <c r="BO558" s="170"/>
      <c r="BP558" s="165"/>
    </row>
    <row r="559" spans="1:68" ht="22.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237"/>
      <c r="N559" s="82"/>
      <c r="O559" s="82"/>
      <c r="P559" s="82"/>
      <c r="Q559" s="82"/>
      <c r="R559" s="82"/>
      <c r="S559" s="82"/>
      <c r="T559" s="147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147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147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147"/>
      <c r="BO559" s="170"/>
      <c r="BP559" s="165"/>
    </row>
    <row r="560" spans="1:68" ht="22.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237"/>
      <c r="N560" s="82"/>
      <c r="O560" s="82"/>
      <c r="P560" s="82"/>
      <c r="Q560" s="82"/>
      <c r="R560" s="82"/>
      <c r="S560" s="82"/>
      <c r="T560" s="147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147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147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147"/>
      <c r="BO560" s="170"/>
      <c r="BP560" s="165"/>
    </row>
    <row r="561" spans="1:68" ht="22.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237"/>
      <c r="N561" s="82"/>
      <c r="O561" s="82"/>
      <c r="P561" s="82"/>
      <c r="Q561" s="82"/>
      <c r="R561" s="82"/>
      <c r="S561" s="82"/>
      <c r="T561" s="147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147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147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147"/>
      <c r="BO561" s="170"/>
      <c r="BP561" s="165"/>
    </row>
    <row r="562" spans="1:68" ht="22.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237"/>
      <c r="N562" s="82"/>
      <c r="O562" s="82"/>
      <c r="P562" s="82"/>
      <c r="Q562" s="82"/>
      <c r="R562" s="82"/>
      <c r="S562" s="82"/>
      <c r="T562" s="147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147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147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147"/>
      <c r="BO562" s="170"/>
      <c r="BP562" s="165"/>
    </row>
    <row r="563" spans="1:68" ht="22.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237"/>
      <c r="N563" s="82"/>
      <c r="O563" s="82"/>
      <c r="P563" s="82"/>
      <c r="Q563" s="82"/>
      <c r="R563" s="82"/>
      <c r="S563" s="82"/>
      <c r="T563" s="147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147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147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147"/>
      <c r="BO563" s="170"/>
      <c r="BP563" s="165"/>
    </row>
    <row r="564" spans="1:68" ht="22.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237"/>
      <c r="N564" s="82"/>
      <c r="O564" s="82"/>
      <c r="P564" s="82"/>
      <c r="Q564" s="82"/>
      <c r="R564" s="82"/>
      <c r="S564" s="82"/>
      <c r="T564" s="147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147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147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147"/>
      <c r="BO564" s="170"/>
      <c r="BP564" s="165"/>
    </row>
    <row r="565" spans="1:68" ht="22.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237"/>
      <c r="N565" s="82"/>
      <c r="O565" s="82"/>
      <c r="P565" s="82"/>
      <c r="Q565" s="82"/>
      <c r="R565" s="82"/>
      <c r="S565" s="82"/>
      <c r="T565" s="147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147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147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147"/>
      <c r="BO565" s="170"/>
      <c r="BP565" s="165"/>
    </row>
    <row r="566" spans="1:68" ht="22.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237"/>
      <c r="N566" s="82"/>
      <c r="O566" s="82"/>
      <c r="P566" s="82"/>
      <c r="Q566" s="82"/>
      <c r="R566" s="82"/>
      <c r="S566" s="82"/>
      <c r="T566" s="147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147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147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147"/>
      <c r="BO566" s="170"/>
      <c r="BP566" s="165"/>
    </row>
    <row r="567" spans="1:68" ht="22.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237"/>
      <c r="N567" s="82"/>
      <c r="O567" s="82"/>
      <c r="P567" s="82"/>
      <c r="Q567" s="82"/>
      <c r="R567" s="82"/>
      <c r="S567" s="82"/>
      <c r="T567" s="147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147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147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147"/>
      <c r="BO567" s="170"/>
      <c r="BP567" s="165"/>
    </row>
    <row r="568" spans="1:68" ht="22.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237"/>
      <c r="N568" s="82"/>
      <c r="O568" s="82"/>
      <c r="P568" s="82"/>
      <c r="Q568" s="82"/>
      <c r="R568" s="82"/>
      <c r="S568" s="82"/>
      <c r="T568" s="147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147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147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147"/>
      <c r="BO568" s="170"/>
      <c r="BP568" s="165"/>
    </row>
    <row r="569" spans="1:68" ht="22.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237"/>
      <c r="N569" s="82"/>
      <c r="O569" s="82"/>
      <c r="P569" s="82"/>
      <c r="Q569" s="82"/>
      <c r="R569" s="82"/>
      <c r="S569" s="82"/>
      <c r="T569" s="147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147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147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147"/>
      <c r="BO569" s="170"/>
      <c r="BP569" s="165"/>
    </row>
    <row r="570" spans="1:68" ht="22.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237"/>
      <c r="N570" s="82"/>
      <c r="O570" s="82"/>
      <c r="P570" s="82"/>
      <c r="Q570" s="82"/>
      <c r="R570" s="82"/>
      <c r="S570" s="82"/>
      <c r="T570" s="147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147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147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147"/>
      <c r="BO570" s="170"/>
      <c r="BP570" s="165"/>
    </row>
    <row r="571" spans="1:68" ht="22.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237"/>
      <c r="N571" s="82"/>
      <c r="O571" s="82"/>
      <c r="P571" s="82"/>
      <c r="Q571" s="82"/>
      <c r="R571" s="82"/>
      <c r="S571" s="82"/>
      <c r="T571" s="147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147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147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147"/>
      <c r="BO571" s="170"/>
      <c r="BP571" s="165"/>
    </row>
    <row r="572" spans="1:68" ht="22.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237"/>
      <c r="N572" s="82"/>
      <c r="O572" s="82"/>
      <c r="P572" s="82"/>
      <c r="Q572" s="82"/>
      <c r="R572" s="82"/>
      <c r="S572" s="82"/>
      <c r="T572" s="147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147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147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147"/>
      <c r="BO572" s="170"/>
      <c r="BP572" s="165"/>
    </row>
    <row r="573" spans="1:68" ht="22.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237"/>
      <c r="N573" s="82"/>
      <c r="O573" s="82"/>
      <c r="P573" s="82"/>
      <c r="Q573" s="82"/>
      <c r="R573" s="82"/>
      <c r="S573" s="82"/>
      <c r="T573" s="147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147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147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147"/>
      <c r="BO573" s="170"/>
      <c r="BP573" s="165"/>
    </row>
    <row r="574" spans="1:68" ht="22.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237"/>
      <c r="N574" s="82"/>
      <c r="O574" s="82"/>
      <c r="P574" s="82"/>
      <c r="Q574" s="82"/>
      <c r="R574" s="82"/>
      <c r="S574" s="82"/>
      <c r="T574" s="147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147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147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147"/>
      <c r="BO574" s="170"/>
      <c r="BP574" s="165"/>
    </row>
    <row r="575" spans="1:68" ht="22.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237"/>
      <c r="N575" s="82"/>
      <c r="O575" s="82"/>
      <c r="P575" s="82"/>
      <c r="Q575" s="82"/>
      <c r="R575" s="82"/>
      <c r="S575" s="82"/>
      <c r="T575" s="147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147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147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147"/>
      <c r="BO575" s="170"/>
      <c r="BP575" s="165"/>
    </row>
    <row r="576" spans="1:68" ht="22.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237"/>
      <c r="N576" s="82"/>
      <c r="O576" s="82"/>
      <c r="P576" s="82"/>
      <c r="Q576" s="82"/>
      <c r="R576" s="82"/>
      <c r="S576" s="82"/>
      <c r="T576" s="147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147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147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147"/>
      <c r="BO576" s="170"/>
      <c r="BP576" s="165"/>
    </row>
    <row r="577" spans="1:68" ht="22.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237"/>
      <c r="N577" s="82"/>
      <c r="O577" s="82"/>
      <c r="P577" s="82"/>
      <c r="Q577" s="82"/>
      <c r="R577" s="82"/>
      <c r="S577" s="82"/>
      <c r="T577" s="147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147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147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147"/>
      <c r="BO577" s="170"/>
      <c r="BP577" s="165"/>
    </row>
    <row r="578" spans="1:68" ht="22.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237"/>
      <c r="N578" s="82"/>
      <c r="O578" s="82"/>
      <c r="P578" s="82"/>
      <c r="Q578" s="82"/>
      <c r="R578" s="82"/>
      <c r="S578" s="82"/>
      <c r="T578" s="147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147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147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147"/>
      <c r="BO578" s="170"/>
      <c r="BP578" s="165"/>
    </row>
    <row r="579" spans="1:68" ht="22.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237"/>
      <c r="N579" s="82"/>
      <c r="O579" s="82"/>
      <c r="P579" s="82"/>
      <c r="Q579" s="82"/>
      <c r="R579" s="82"/>
      <c r="S579" s="82"/>
      <c r="T579" s="147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147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147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147"/>
      <c r="BO579" s="170"/>
      <c r="BP579" s="165"/>
    </row>
    <row r="580" spans="1:68" ht="22.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237"/>
      <c r="N580" s="82"/>
      <c r="O580" s="82"/>
      <c r="P580" s="82"/>
      <c r="Q580" s="82"/>
      <c r="R580" s="82"/>
      <c r="S580" s="82"/>
      <c r="T580" s="147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147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147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147"/>
      <c r="BO580" s="170"/>
      <c r="BP580" s="165"/>
    </row>
    <row r="581" spans="1:68" ht="22.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237"/>
      <c r="N581" s="82"/>
      <c r="O581" s="82"/>
      <c r="P581" s="82"/>
      <c r="Q581" s="82"/>
      <c r="R581" s="82"/>
      <c r="S581" s="82"/>
      <c r="T581" s="147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147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147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147"/>
      <c r="BO581" s="170"/>
      <c r="BP581" s="165"/>
    </row>
    <row r="582" spans="1:68" ht="22.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237"/>
      <c r="N582" s="82"/>
      <c r="O582" s="82"/>
      <c r="P582" s="82"/>
      <c r="Q582" s="82"/>
      <c r="R582" s="82"/>
      <c r="S582" s="82"/>
      <c r="T582" s="147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147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147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147"/>
      <c r="BO582" s="170"/>
      <c r="BP582" s="165"/>
    </row>
    <row r="583" spans="1:68" ht="22.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237"/>
      <c r="N583" s="82"/>
      <c r="O583" s="82"/>
      <c r="P583" s="82"/>
      <c r="Q583" s="82"/>
      <c r="R583" s="82"/>
      <c r="S583" s="82"/>
      <c r="T583" s="147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147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147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147"/>
      <c r="BO583" s="170"/>
      <c r="BP583" s="165"/>
    </row>
    <row r="584" spans="1:68" ht="22.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237"/>
      <c r="N584" s="82"/>
      <c r="O584" s="82"/>
      <c r="P584" s="82"/>
      <c r="Q584" s="82"/>
      <c r="R584" s="82"/>
      <c r="S584" s="82"/>
      <c r="T584" s="147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147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147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147"/>
      <c r="BO584" s="170"/>
      <c r="BP584" s="165"/>
    </row>
    <row r="585" spans="1:68" ht="22.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237"/>
      <c r="N585" s="82"/>
      <c r="O585" s="82"/>
      <c r="P585" s="82"/>
      <c r="Q585" s="82"/>
      <c r="R585" s="82"/>
      <c r="S585" s="82"/>
      <c r="T585" s="147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147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147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147"/>
      <c r="BO585" s="170"/>
      <c r="BP585" s="165"/>
    </row>
    <row r="586" spans="1:68" ht="22.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237"/>
      <c r="N586" s="82"/>
      <c r="O586" s="82"/>
      <c r="P586" s="82"/>
      <c r="Q586" s="82"/>
      <c r="R586" s="82"/>
      <c r="S586" s="82"/>
      <c r="T586" s="147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147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147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147"/>
      <c r="BO586" s="170"/>
      <c r="BP586" s="165"/>
    </row>
    <row r="587" spans="1:68" ht="22.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237"/>
      <c r="N587" s="82"/>
      <c r="O587" s="82"/>
      <c r="P587" s="82"/>
      <c r="Q587" s="82"/>
      <c r="R587" s="82"/>
      <c r="S587" s="82"/>
      <c r="T587" s="147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147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147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147"/>
      <c r="BO587" s="170"/>
      <c r="BP587" s="165"/>
    </row>
    <row r="588" spans="1:68" ht="22.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237"/>
      <c r="N588" s="82"/>
      <c r="O588" s="82"/>
      <c r="P588" s="82"/>
      <c r="Q588" s="82"/>
      <c r="R588" s="82"/>
      <c r="S588" s="82"/>
      <c r="T588" s="147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147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147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147"/>
      <c r="BO588" s="170"/>
      <c r="BP588" s="165"/>
    </row>
    <row r="589" spans="1:68" ht="22.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237"/>
      <c r="N589" s="82"/>
      <c r="O589" s="82"/>
      <c r="P589" s="82"/>
      <c r="Q589" s="82"/>
      <c r="R589" s="82"/>
      <c r="S589" s="82"/>
      <c r="T589" s="147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147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147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147"/>
      <c r="BO589" s="170"/>
      <c r="BP589" s="165"/>
    </row>
    <row r="590" spans="1:68" ht="22.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237"/>
      <c r="N590" s="82"/>
      <c r="O590" s="82"/>
      <c r="P590" s="82"/>
      <c r="Q590" s="82"/>
      <c r="R590" s="82"/>
      <c r="S590" s="82"/>
      <c r="T590" s="147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147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147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147"/>
      <c r="BO590" s="170"/>
      <c r="BP590" s="165"/>
    </row>
    <row r="591" spans="1:68" ht="22.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237"/>
      <c r="N591" s="82"/>
      <c r="O591" s="82"/>
      <c r="P591" s="82"/>
      <c r="Q591" s="82"/>
      <c r="R591" s="82"/>
      <c r="S591" s="82"/>
      <c r="T591" s="147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147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147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147"/>
      <c r="BO591" s="170"/>
      <c r="BP591" s="165"/>
    </row>
    <row r="592" spans="1:68" ht="22.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237"/>
      <c r="N592" s="82"/>
      <c r="O592" s="82"/>
      <c r="P592" s="82"/>
      <c r="Q592" s="82"/>
      <c r="R592" s="82"/>
      <c r="S592" s="82"/>
      <c r="T592" s="147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147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147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147"/>
      <c r="BO592" s="170"/>
      <c r="BP592" s="165"/>
    </row>
    <row r="593" spans="1:68" ht="22.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237"/>
      <c r="N593" s="82"/>
      <c r="O593" s="82"/>
      <c r="P593" s="82"/>
      <c r="Q593" s="82"/>
      <c r="R593" s="82"/>
      <c r="S593" s="82"/>
      <c r="T593" s="147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147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147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147"/>
      <c r="BO593" s="170"/>
      <c r="BP593" s="165"/>
    </row>
    <row r="594" spans="1:68" ht="22.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237"/>
      <c r="N594" s="82"/>
      <c r="O594" s="82"/>
      <c r="P594" s="82"/>
      <c r="Q594" s="82"/>
      <c r="R594" s="82"/>
      <c r="S594" s="82"/>
      <c r="T594" s="147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147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147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147"/>
      <c r="BO594" s="170"/>
      <c r="BP594" s="165"/>
    </row>
    <row r="595" spans="1:68" ht="22.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237"/>
      <c r="N595" s="82"/>
      <c r="O595" s="82"/>
      <c r="P595" s="82"/>
      <c r="Q595" s="82"/>
      <c r="R595" s="82"/>
      <c r="S595" s="82"/>
      <c r="T595" s="147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147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147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147"/>
      <c r="BO595" s="170"/>
      <c r="BP595" s="165"/>
    </row>
    <row r="596" spans="1:68" ht="22.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237"/>
      <c r="N596" s="82"/>
      <c r="O596" s="82"/>
      <c r="P596" s="82"/>
      <c r="Q596" s="82"/>
      <c r="R596" s="82"/>
      <c r="S596" s="82"/>
      <c r="T596" s="147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147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147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147"/>
      <c r="BO596" s="170"/>
      <c r="BP596" s="165"/>
    </row>
    <row r="597" spans="1:68" ht="22.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237"/>
      <c r="N597" s="82"/>
      <c r="O597" s="82"/>
      <c r="P597" s="82"/>
      <c r="Q597" s="82"/>
      <c r="R597" s="82"/>
      <c r="S597" s="82"/>
      <c r="T597" s="147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147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147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147"/>
      <c r="BO597" s="170"/>
      <c r="BP597" s="165"/>
    </row>
    <row r="598" spans="1:68" ht="22.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237"/>
      <c r="N598" s="82"/>
      <c r="O598" s="82"/>
      <c r="P598" s="82"/>
      <c r="Q598" s="82"/>
      <c r="R598" s="82"/>
      <c r="S598" s="82"/>
      <c r="T598" s="147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147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147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147"/>
      <c r="BO598" s="170"/>
      <c r="BP598" s="165"/>
    </row>
    <row r="599" spans="1:68" ht="22.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237"/>
      <c r="N599" s="82"/>
      <c r="O599" s="82"/>
      <c r="P599" s="82"/>
      <c r="Q599" s="82"/>
      <c r="R599" s="82"/>
      <c r="S599" s="82"/>
      <c r="T599" s="147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147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147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147"/>
      <c r="BO599" s="170"/>
      <c r="BP599" s="165"/>
    </row>
    <row r="600" spans="1:68" ht="22.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237"/>
      <c r="N600" s="82"/>
      <c r="O600" s="82"/>
      <c r="P600" s="82"/>
      <c r="Q600" s="82"/>
      <c r="R600" s="82"/>
      <c r="S600" s="82"/>
      <c r="T600" s="147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147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147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147"/>
      <c r="BO600" s="170"/>
      <c r="BP600" s="165"/>
    </row>
    <row r="601" spans="1:68" ht="22.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237"/>
      <c r="N601" s="82"/>
      <c r="O601" s="82"/>
      <c r="P601" s="82"/>
      <c r="Q601" s="82"/>
      <c r="R601" s="82"/>
      <c r="S601" s="82"/>
      <c r="T601" s="147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147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147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147"/>
      <c r="BO601" s="170"/>
      <c r="BP601" s="165"/>
    </row>
    <row r="602" spans="1:68" ht="22.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237"/>
      <c r="N602" s="82"/>
      <c r="O602" s="82"/>
      <c r="P602" s="82"/>
      <c r="Q602" s="82"/>
      <c r="R602" s="82"/>
      <c r="S602" s="82"/>
      <c r="T602" s="147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147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147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147"/>
      <c r="BO602" s="170"/>
      <c r="BP602" s="165"/>
    </row>
    <row r="603" spans="1:68" ht="22.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237"/>
      <c r="N603" s="82"/>
      <c r="O603" s="82"/>
      <c r="P603" s="82"/>
      <c r="Q603" s="82"/>
      <c r="R603" s="82"/>
      <c r="S603" s="82"/>
      <c r="T603" s="147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147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147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147"/>
      <c r="BO603" s="170"/>
      <c r="BP603" s="165"/>
    </row>
    <row r="604" spans="1:68" ht="22.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237"/>
      <c r="N604" s="82"/>
      <c r="O604" s="82"/>
      <c r="P604" s="82"/>
      <c r="Q604" s="82"/>
      <c r="R604" s="82"/>
      <c r="S604" s="82"/>
      <c r="T604" s="147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147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147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147"/>
      <c r="BO604" s="170"/>
      <c r="BP604" s="165"/>
    </row>
    <row r="605" spans="1:68" ht="22.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237"/>
      <c r="N605" s="82"/>
      <c r="O605" s="82"/>
      <c r="P605" s="82"/>
      <c r="Q605" s="82"/>
      <c r="R605" s="82"/>
      <c r="S605" s="82"/>
      <c r="T605" s="147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147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147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147"/>
      <c r="BO605" s="170"/>
      <c r="BP605" s="165"/>
    </row>
    <row r="606" spans="1:68" ht="22.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237"/>
      <c r="N606" s="82"/>
      <c r="O606" s="82"/>
      <c r="P606" s="82"/>
      <c r="Q606" s="82"/>
      <c r="R606" s="82"/>
      <c r="S606" s="82"/>
      <c r="T606" s="147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147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147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147"/>
      <c r="BO606" s="170"/>
      <c r="BP606" s="165"/>
    </row>
    <row r="607" spans="1:68" ht="22.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237"/>
      <c r="N607" s="82"/>
      <c r="O607" s="82"/>
      <c r="P607" s="82"/>
      <c r="Q607" s="82"/>
      <c r="R607" s="82"/>
      <c r="S607" s="82"/>
      <c r="T607" s="147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147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147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147"/>
      <c r="BO607" s="170"/>
      <c r="BP607" s="165"/>
    </row>
    <row r="608" spans="1:68" ht="22.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237"/>
      <c r="N608" s="82"/>
      <c r="O608" s="82"/>
      <c r="P608" s="82"/>
      <c r="Q608" s="82"/>
      <c r="R608" s="82"/>
      <c r="S608" s="82"/>
      <c r="T608" s="147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147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147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147"/>
      <c r="BO608" s="170"/>
      <c r="BP608" s="165"/>
    </row>
    <row r="609" spans="1:68" ht="22.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237"/>
      <c r="N609" s="82"/>
      <c r="O609" s="82"/>
      <c r="P609" s="82"/>
      <c r="Q609" s="82"/>
      <c r="R609" s="82"/>
      <c r="S609" s="82"/>
      <c r="T609" s="147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147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147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147"/>
      <c r="BO609" s="170"/>
      <c r="BP609" s="165"/>
    </row>
    <row r="610" spans="1:68" ht="22.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237"/>
      <c r="N610" s="82"/>
      <c r="O610" s="82"/>
      <c r="P610" s="82"/>
      <c r="Q610" s="82"/>
      <c r="R610" s="82"/>
      <c r="S610" s="82"/>
      <c r="T610" s="147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147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147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147"/>
      <c r="BO610" s="170"/>
      <c r="BP610" s="165"/>
    </row>
    <row r="611" spans="1:68" ht="22.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237"/>
      <c r="N611" s="82"/>
      <c r="O611" s="82"/>
      <c r="P611" s="82"/>
      <c r="Q611" s="82"/>
      <c r="R611" s="82"/>
      <c r="S611" s="82"/>
      <c r="T611" s="147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147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147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147"/>
      <c r="BO611" s="170"/>
      <c r="BP611" s="165"/>
    </row>
    <row r="612" spans="1:68" ht="22.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237"/>
      <c r="N612" s="82"/>
      <c r="O612" s="82"/>
      <c r="P612" s="82"/>
      <c r="Q612" s="82"/>
      <c r="R612" s="82"/>
      <c r="S612" s="82"/>
      <c r="T612" s="147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147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147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147"/>
      <c r="BO612" s="170"/>
      <c r="BP612" s="165"/>
    </row>
    <row r="613" spans="1:68" ht="22.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237"/>
      <c r="N613" s="82"/>
      <c r="O613" s="82"/>
      <c r="P613" s="82"/>
      <c r="Q613" s="82"/>
      <c r="R613" s="82"/>
      <c r="S613" s="82"/>
      <c r="T613" s="147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147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147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147"/>
      <c r="BO613" s="170"/>
      <c r="BP613" s="165"/>
    </row>
    <row r="614" spans="1:68" ht="22.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237"/>
      <c r="N614" s="82"/>
      <c r="O614" s="82"/>
      <c r="P614" s="82"/>
      <c r="Q614" s="82"/>
      <c r="R614" s="82"/>
      <c r="S614" s="82"/>
      <c r="T614" s="147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147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147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147"/>
      <c r="BO614" s="170"/>
      <c r="BP614" s="165"/>
    </row>
    <row r="615" spans="1:68" ht="22.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237"/>
      <c r="N615" s="82"/>
      <c r="O615" s="82"/>
      <c r="P615" s="82"/>
      <c r="Q615" s="82"/>
      <c r="R615" s="82"/>
      <c r="S615" s="82"/>
      <c r="T615" s="147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147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147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147"/>
      <c r="BO615" s="170"/>
      <c r="BP615" s="165"/>
    </row>
    <row r="616" spans="1:68" ht="22.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237"/>
      <c r="N616" s="82"/>
      <c r="O616" s="82"/>
      <c r="P616" s="82"/>
      <c r="Q616" s="82"/>
      <c r="R616" s="82"/>
      <c r="S616" s="82"/>
      <c r="T616" s="147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147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147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147"/>
      <c r="BO616" s="170"/>
      <c r="BP616" s="165"/>
    </row>
    <row r="617" spans="1:68" ht="22.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237"/>
      <c r="N617" s="82"/>
      <c r="O617" s="82"/>
      <c r="P617" s="82"/>
      <c r="Q617" s="82"/>
      <c r="R617" s="82"/>
      <c r="S617" s="82"/>
      <c r="T617" s="147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147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147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147"/>
      <c r="BO617" s="170"/>
      <c r="BP617" s="165"/>
    </row>
    <row r="618" spans="1:68" ht="22.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237"/>
      <c r="N618" s="82"/>
      <c r="O618" s="82"/>
      <c r="P618" s="82"/>
      <c r="Q618" s="82"/>
      <c r="R618" s="82"/>
      <c r="S618" s="82"/>
      <c r="T618" s="147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147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147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147"/>
      <c r="BO618" s="170"/>
      <c r="BP618" s="165"/>
    </row>
    <row r="619" spans="1:68" ht="22.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237"/>
      <c r="N619" s="82"/>
      <c r="O619" s="82"/>
      <c r="P619" s="82"/>
      <c r="Q619" s="82"/>
      <c r="R619" s="82"/>
      <c r="S619" s="82"/>
      <c r="T619" s="147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147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147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147"/>
      <c r="BO619" s="170"/>
      <c r="BP619" s="165"/>
    </row>
    <row r="620" spans="1:68" ht="22.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237"/>
      <c r="N620" s="82"/>
      <c r="O620" s="82"/>
      <c r="P620" s="82"/>
      <c r="Q620" s="82"/>
      <c r="R620" s="82"/>
      <c r="S620" s="82"/>
      <c r="T620" s="147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147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147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147"/>
      <c r="BO620" s="170"/>
      <c r="BP620" s="165"/>
    </row>
    <row r="621" spans="1:68" ht="22.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237"/>
      <c r="N621" s="82"/>
      <c r="O621" s="82"/>
      <c r="P621" s="82"/>
      <c r="Q621" s="82"/>
      <c r="R621" s="82"/>
      <c r="S621" s="82"/>
      <c r="T621" s="147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147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147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147"/>
      <c r="BO621" s="170"/>
      <c r="BP621" s="165"/>
    </row>
    <row r="622" spans="1:68" ht="22.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237"/>
      <c r="N622" s="82"/>
      <c r="O622" s="82"/>
      <c r="P622" s="82"/>
      <c r="Q622" s="82"/>
      <c r="R622" s="82"/>
      <c r="S622" s="82"/>
      <c r="T622" s="147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147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147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147"/>
      <c r="BO622" s="170"/>
      <c r="BP622" s="165"/>
    </row>
    <row r="623" spans="1:68" ht="22.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237"/>
      <c r="N623" s="82"/>
      <c r="O623" s="82"/>
      <c r="P623" s="82"/>
      <c r="Q623" s="82"/>
      <c r="R623" s="82"/>
      <c r="S623" s="82"/>
      <c r="T623" s="147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147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147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147"/>
      <c r="BO623" s="170"/>
      <c r="BP623" s="165"/>
    </row>
    <row r="624" spans="1:68" ht="22.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237"/>
      <c r="N624" s="82"/>
      <c r="O624" s="82"/>
      <c r="P624" s="82"/>
      <c r="Q624" s="82"/>
      <c r="R624" s="82"/>
      <c r="S624" s="82"/>
      <c r="T624" s="147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147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147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147"/>
      <c r="BO624" s="170"/>
      <c r="BP624" s="165"/>
    </row>
    <row r="625" spans="1:68" ht="22.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237"/>
      <c r="N625" s="82"/>
      <c r="O625" s="82"/>
      <c r="P625" s="82"/>
      <c r="Q625" s="82"/>
      <c r="R625" s="82"/>
      <c r="S625" s="82"/>
      <c r="T625" s="147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147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147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147"/>
      <c r="BO625" s="170"/>
      <c r="BP625" s="165"/>
    </row>
    <row r="626" spans="1:68" ht="22.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237"/>
      <c r="N626" s="82"/>
      <c r="O626" s="82"/>
      <c r="P626" s="82"/>
      <c r="Q626" s="82"/>
      <c r="R626" s="82"/>
      <c r="S626" s="82"/>
      <c r="T626" s="147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147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147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147"/>
      <c r="BO626" s="170"/>
      <c r="BP626" s="165"/>
    </row>
    <row r="627" spans="1:68" ht="22.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237"/>
      <c r="N627" s="82"/>
      <c r="O627" s="82"/>
      <c r="P627" s="82"/>
      <c r="Q627" s="82"/>
      <c r="R627" s="82"/>
      <c r="S627" s="82"/>
      <c r="T627" s="147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147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147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147"/>
      <c r="BO627" s="170"/>
      <c r="BP627" s="165"/>
    </row>
    <row r="628" spans="1:68" ht="22.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237"/>
      <c r="N628" s="82"/>
      <c r="O628" s="82"/>
      <c r="P628" s="82"/>
      <c r="Q628" s="82"/>
      <c r="R628" s="82"/>
      <c r="S628" s="82"/>
      <c r="T628" s="147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147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147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147"/>
      <c r="BO628" s="170"/>
      <c r="BP628" s="165"/>
    </row>
    <row r="629" spans="1:68" ht="22.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237"/>
      <c r="N629" s="82"/>
      <c r="O629" s="82"/>
      <c r="P629" s="82"/>
      <c r="Q629" s="82"/>
      <c r="R629" s="82"/>
      <c r="S629" s="82"/>
      <c r="T629" s="147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147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147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147"/>
      <c r="BO629" s="170"/>
      <c r="BP629" s="165"/>
    </row>
    <row r="630" spans="1:68" ht="22.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237"/>
      <c r="N630" s="82"/>
      <c r="O630" s="82"/>
      <c r="P630" s="82"/>
      <c r="Q630" s="82"/>
      <c r="R630" s="82"/>
      <c r="S630" s="82"/>
      <c r="T630" s="147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147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147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147"/>
      <c r="BO630" s="170"/>
      <c r="BP630" s="165"/>
    </row>
    <row r="631" spans="1:68" ht="22.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237"/>
      <c r="N631" s="82"/>
      <c r="O631" s="82"/>
      <c r="P631" s="82"/>
      <c r="Q631" s="82"/>
      <c r="R631" s="82"/>
      <c r="S631" s="82"/>
      <c r="T631" s="147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147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147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147"/>
      <c r="BO631" s="170"/>
      <c r="BP631" s="165"/>
    </row>
    <row r="632" spans="1:68" ht="22.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237"/>
      <c r="N632" s="82"/>
      <c r="O632" s="82"/>
      <c r="P632" s="82"/>
      <c r="Q632" s="82"/>
      <c r="R632" s="82"/>
      <c r="S632" s="82"/>
      <c r="T632" s="147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147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147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147"/>
      <c r="BO632" s="170"/>
      <c r="BP632" s="165"/>
    </row>
    <row r="633" spans="1:68" ht="22.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237"/>
      <c r="N633" s="82"/>
      <c r="O633" s="82"/>
      <c r="P633" s="82"/>
      <c r="Q633" s="82"/>
      <c r="R633" s="82"/>
      <c r="S633" s="82"/>
      <c r="T633" s="147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147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147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147"/>
      <c r="BO633" s="170"/>
      <c r="BP633" s="165"/>
    </row>
    <row r="634" spans="1:68" ht="22.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237"/>
      <c r="N634" s="82"/>
      <c r="O634" s="82"/>
      <c r="P634" s="82"/>
      <c r="Q634" s="82"/>
      <c r="R634" s="82"/>
      <c r="S634" s="82"/>
      <c r="T634" s="147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147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147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147"/>
      <c r="BO634" s="170"/>
      <c r="BP634" s="165"/>
    </row>
    <row r="635" spans="1:68" ht="22.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237"/>
      <c r="N635" s="82"/>
      <c r="O635" s="82"/>
      <c r="P635" s="82"/>
      <c r="Q635" s="82"/>
      <c r="R635" s="82"/>
      <c r="S635" s="82"/>
      <c r="T635" s="147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147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147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147"/>
      <c r="BO635" s="170"/>
      <c r="BP635" s="165"/>
    </row>
    <row r="636" spans="1:68" ht="22.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237"/>
      <c r="N636" s="82"/>
      <c r="O636" s="82"/>
      <c r="P636" s="82"/>
      <c r="Q636" s="82"/>
      <c r="R636" s="82"/>
      <c r="S636" s="82"/>
      <c r="T636" s="147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147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147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147"/>
      <c r="BO636" s="170"/>
      <c r="BP636" s="165"/>
    </row>
    <row r="637" spans="1:68" ht="22.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237"/>
      <c r="N637" s="82"/>
      <c r="O637" s="82"/>
      <c r="P637" s="82"/>
      <c r="Q637" s="82"/>
      <c r="R637" s="82"/>
      <c r="S637" s="82"/>
      <c r="T637" s="147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147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147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147"/>
      <c r="BO637" s="170"/>
      <c r="BP637" s="165"/>
    </row>
    <row r="638" spans="1:68" ht="22.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237"/>
      <c r="N638" s="82"/>
      <c r="O638" s="82"/>
      <c r="P638" s="82"/>
      <c r="Q638" s="82"/>
      <c r="R638" s="82"/>
      <c r="S638" s="82"/>
      <c r="T638" s="147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147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147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147"/>
      <c r="BO638" s="170"/>
      <c r="BP638" s="165"/>
    </row>
    <row r="639" spans="1:68" ht="22.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237"/>
      <c r="N639" s="82"/>
      <c r="O639" s="82"/>
      <c r="P639" s="82"/>
      <c r="Q639" s="82"/>
      <c r="R639" s="82"/>
      <c r="S639" s="82"/>
      <c r="T639" s="147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147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147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147"/>
      <c r="BO639" s="170"/>
      <c r="BP639" s="165"/>
    </row>
    <row r="640" spans="1:68" ht="22.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237"/>
      <c r="N640" s="82"/>
      <c r="O640" s="82"/>
      <c r="P640" s="82"/>
      <c r="Q640" s="82"/>
      <c r="R640" s="82"/>
      <c r="S640" s="82"/>
      <c r="T640" s="147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147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147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147"/>
      <c r="BO640" s="170"/>
      <c r="BP640" s="165"/>
    </row>
    <row r="641" spans="1:68" ht="22.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237"/>
      <c r="N641" s="82"/>
      <c r="O641" s="82"/>
      <c r="P641" s="82"/>
      <c r="Q641" s="82"/>
      <c r="R641" s="82"/>
      <c r="S641" s="82"/>
      <c r="T641" s="147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147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147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147"/>
      <c r="BO641" s="170"/>
      <c r="BP641" s="165"/>
    </row>
    <row r="642" spans="1:68" ht="22.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237"/>
      <c r="N642" s="82"/>
      <c r="O642" s="82"/>
      <c r="P642" s="82"/>
      <c r="Q642" s="82"/>
      <c r="R642" s="82"/>
      <c r="S642" s="82"/>
      <c r="T642" s="147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147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147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147"/>
      <c r="BO642" s="170"/>
      <c r="BP642" s="165"/>
    </row>
    <row r="643" spans="1:68" ht="22.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237"/>
      <c r="N643" s="82"/>
      <c r="O643" s="82"/>
      <c r="P643" s="82"/>
      <c r="Q643" s="82"/>
      <c r="R643" s="82"/>
      <c r="S643" s="82"/>
      <c r="T643" s="147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147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147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147"/>
      <c r="BO643" s="170"/>
      <c r="BP643" s="165"/>
    </row>
    <row r="644" spans="1:68" ht="22.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237"/>
      <c r="N644" s="82"/>
      <c r="O644" s="82"/>
      <c r="P644" s="82"/>
      <c r="Q644" s="82"/>
      <c r="R644" s="82"/>
      <c r="S644" s="82"/>
      <c r="T644" s="147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147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147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147"/>
      <c r="BO644" s="170"/>
      <c r="BP644" s="165"/>
    </row>
    <row r="645" spans="1:68" ht="22.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237"/>
      <c r="N645" s="82"/>
      <c r="O645" s="82"/>
      <c r="P645" s="82"/>
      <c r="Q645" s="82"/>
      <c r="R645" s="82"/>
      <c r="S645" s="82"/>
      <c r="T645" s="147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147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147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147"/>
      <c r="BO645" s="170"/>
      <c r="BP645" s="165"/>
    </row>
    <row r="646" spans="1:68" ht="22.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237"/>
      <c r="N646" s="82"/>
      <c r="O646" s="82"/>
      <c r="P646" s="82"/>
      <c r="Q646" s="82"/>
      <c r="R646" s="82"/>
      <c r="S646" s="82"/>
      <c r="T646" s="147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147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147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147"/>
      <c r="BO646" s="170"/>
      <c r="BP646" s="165"/>
    </row>
    <row r="647" spans="1:68" ht="22.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237"/>
      <c r="N647" s="82"/>
      <c r="O647" s="82"/>
      <c r="P647" s="82"/>
      <c r="Q647" s="82"/>
      <c r="R647" s="82"/>
      <c r="S647" s="82"/>
      <c r="T647" s="147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147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147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147"/>
      <c r="BO647" s="170"/>
      <c r="BP647" s="165"/>
    </row>
    <row r="648" spans="1:68" ht="22.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237"/>
      <c r="N648" s="82"/>
      <c r="O648" s="82"/>
      <c r="P648" s="82"/>
      <c r="Q648" s="82"/>
      <c r="R648" s="82"/>
      <c r="S648" s="82"/>
      <c r="T648" s="147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147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147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147"/>
      <c r="BO648" s="170"/>
      <c r="BP648" s="165"/>
    </row>
    <row r="649" spans="1:68" ht="22.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237"/>
      <c r="N649" s="82"/>
      <c r="O649" s="82"/>
      <c r="P649" s="82"/>
      <c r="Q649" s="82"/>
      <c r="R649" s="82"/>
      <c r="S649" s="82"/>
      <c r="T649" s="147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147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147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147"/>
      <c r="BO649" s="170"/>
      <c r="BP649" s="165"/>
    </row>
    <row r="650" spans="1:68" ht="22.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237"/>
      <c r="N650" s="82"/>
      <c r="O650" s="82"/>
      <c r="P650" s="82"/>
      <c r="Q650" s="82"/>
      <c r="R650" s="82"/>
      <c r="S650" s="82"/>
      <c r="T650" s="147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147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147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147"/>
      <c r="BO650" s="170"/>
      <c r="BP650" s="165"/>
    </row>
    <row r="651" spans="1:68" ht="22.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237"/>
      <c r="N651" s="82"/>
      <c r="O651" s="82"/>
      <c r="P651" s="82"/>
      <c r="Q651" s="82"/>
      <c r="R651" s="82"/>
      <c r="S651" s="82"/>
      <c r="T651" s="147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147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147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147"/>
      <c r="BO651" s="170"/>
      <c r="BP651" s="165"/>
    </row>
    <row r="652" spans="1:68" ht="22.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237"/>
      <c r="N652" s="82"/>
      <c r="O652" s="82"/>
      <c r="P652" s="82"/>
      <c r="Q652" s="82"/>
      <c r="R652" s="82"/>
      <c r="S652" s="82"/>
      <c r="T652" s="147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147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147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147"/>
      <c r="BO652" s="170"/>
      <c r="BP652" s="165"/>
    </row>
    <row r="653" spans="1:68" ht="22.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237"/>
      <c r="N653" s="82"/>
      <c r="O653" s="82"/>
      <c r="P653" s="82"/>
      <c r="Q653" s="82"/>
      <c r="R653" s="82"/>
      <c r="S653" s="82"/>
      <c r="T653" s="147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147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147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147"/>
      <c r="BO653" s="170"/>
      <c r="BP653" s="165"/>
    </row>
    <row r="654" spans="1:68" ht="22.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237"/>
      <c r="N654" s="82"/>
      <c r="O654" s="82"/>
      <c r="P654" s="82"/>
      <c r="Q654" s="82"/>
      <c r="R654" s="82"/>
      <c r="S654" s="82"/>
      <c r="T654" s="147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147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147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147"/>
      <c r="BO654" s="170"/>
      <c r="BP654" s="165"/>
    </row>
    <row r="655" spans="1:68" ht="22.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237"/>
      <c r="N655" s="82"/>
      <c r="O655" s="82"/>
      <c r="P655" s="82"/>
      <c r="Q655" s="82"/>
      <c r="R655" s="82"/>
      <c r="S655" s="82"/>
      <c r="T655" s="147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147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147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147"/>
      <c r="BO655" s="170"/>
      <c r="BP655" s="165"/>
    </row>
    <row r="656" spans="1:68" ht="22.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237"/>
      <c r="N656" s="82"/>
      <c r="O656" s="82"/>
      <c r="P656" s="82"/>
      <c r="Q656" s="82"/>
      <c r="R656" s="82"/>
      <c r="S656" s="82"/>
      <c r="T656" s="147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147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147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147"/>
      <c r="BO656" s="170"/>
      <c r="BP656" s="165"/>
    </row>
    <row r="657" spans="1:68" ht="22.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237"/>
      <c r="N657" s="82"/>
      <c r="O657" s="82"/>
      <c r="P657" s="82"/>
      <c r="Q657" s="82"/>
      <c r="R657" s="82"/>
      <c r="S657" s="82"/>
      <c r="T657" s="147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147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147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147"/>
      <c r="BO657" s="170"/>
      <c r="BP657" s="165"/>
    </row>
    <row r="658" spans="1:68" ht="22.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237"/>
      <c r="N658" s="82"/>
      <c r="O658" s="82"/>
      <c r="P658" s="82"/>
      <c r="Q658" s="82"/>
      <c r="R658" s="82"/>
      <c r="S658" s="82"/>
      <c r="T658" s="147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147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147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147"/>
      <c r="BO658" s="170"/>
      <c r="BP658" s="165"/>
    </row>
    <row r="659" spans="1:68" ht="22.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237"/>
      <c r="N659" s="82"/>
      <c r="O659" s="82"/>
      <c r="P659" s="82"/>
      <c r="Q659" s="82"/>
      <c r="R659" s="82"/>
      <c r="S659" s="82"/>
      <c r="T659" s="147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147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147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147"/>
      <c r="BO659" s="170"/>
      <c r="BP659" s="165"/>
    </row>
    <row r="660" spans="1:68" ht="22.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237"/>
      <c r="N660" s="82"/>
      <c r="O660" s="82"/>
      <c r="P660" s="82"/>
      <c r="Q660" s="82"/>
      <c r="R660" s="82"/>
      <c r="S660" s="82"/>
      <c r="T660" s="147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147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147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147"/>
      <c r="BO660" s="170"/>
      <c r="BP660" s="165"/>
    </row>
    <row r="661" spans="1:68" ht="22.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237"/>
      <c r="N661" s="82"/>
      <c r="O661" s="82"/>
      <c r="P661" s="82"/>
      <c r="Q661" s="82"/>
      <c r="R661" s="82"/>
      <c r="S661" s="82"/>
      <c r="T661" s="147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147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147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147"/>
      <c r="BO661" s="170"/>
      <c r="BP661" s="165"/>
    </row>
    <row r="662" spans="1:68" ht="22.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237"/>
      <c r="N662" s="82"/>
      <c r="O662" s="82"/>
      <c r="P662" s="82"/>
      <c r="Q662" s="82"/>
      <c r="R662" s="82"/>
      <c r="S662" s="82"/>
      <c r="T662" s="147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147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147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147"/>
      <c r="BO662" s="170"/>
      <c r="BP662" s="165"/>
    </row>
    <row r="663" spans="1:68" ht="22.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237"/>
      <c r="N663" s="82"/>
      <c r="O663" s="82"/>
      <c r="P663" s="82"/>
      <c r="Q663" s="82"/>
      <c r="R663" s="82"/>
      <c r="S663" s="82"/>
      <c r="T663" s="147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147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147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147"/>
      <c r="BO663" s="170"/>
      <c r="BP663" s="165"/>
    </row>
    <row r="664" spans="1:68" ht="22.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237"/>
      <c r="N664" s="82"/>
      <c r="O664" s="82"/>
      <c r="P664" s="82"/>
      <c r="Q664" s="82"/>
      <c r="R664" s="82"/>
      <c r="S664" s="82"/>
      <c r="T664" s="147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147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147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147"/>
      <c r="BO664" s="170"/>
      <c r="BP664" s="165"/>
    </row>
    <row r="665" spans="1:68" ht="22.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237"/>
      <c r="N665" s="82"/>
      <c r="O665" s="82"/>
      <c r="P665" s="82"/>
      <c r="Q665" s="82"/>
      <c r="R665" s="82"/>
      <c r="S665" s="82"/>
      <c r="T665" s="147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147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147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147"/>
      <c r="BO665" s="170"/>
      <c r="BP665" s="165"/>
    </row>
    <row r="666" spans="1:68" ht="22.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237"/>
      <c r="N666" s="82"/>
      <c r="O666" s="82"/>
      <c r="P666" s="82"/>
      <c r="Q666" s="82"/>
      <c r="R666" s="82"/>
      <c r="S666" s="82"/>
      <c r="T666" s="147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147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147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147"/>
      <c r="BO666" s="170"/>
      <c r="BP666" s="165"/>
    </row>
    <row r="667" spans="1:68" ht="22.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237"/>
      <c r="N667" s="82"/>
      <c r="O667" s="82"/>
      <c r="P667" s="82"/>
      <c r="Q667" s="82"/>
      <c r="R667" s="82"/>
      <c r="S667" s="82"/>
      <c r="T667" s="147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147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147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147"/>
      <c r="BO667" s="170"/>
      <c r="BP667" s="165"/>
    </row>
    <row r="668" spans="1:68" ht="22.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237"/>
      <c r="N668" s="82"/>
      <c r="O668" s="82"/>
      <c r="P668" s="82"/>
      <c r="Q668" s="82"/>
      <c r="R668" s="82"/>
      <c r="S668" s="82"/>
      <c r="T668" s="147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147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147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147"/>
      <c r="BO668" s="170"/>
      <c r="BP668" s="165"/>
    </row>
    <row r="669" spans="1:68" ht="22.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237"/>
      <c r="N669" s="82"/>
      <c r="O669" s="82"/>
      <c r="P669" s="82"/>
      <c r="Q669" s="82"/>
      <c r="R669" s="82"/>
      <c r="S669" s="82"/>
      <c r="T669" s="147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147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147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147"/>
      <c r="BO669" s="170"/>
      <c r="BP669" s="165"/>
    </row>
    <row r="670" spans="1:68" ht="22.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237"/>
      <c r="N670" s="82"/>
      <c r="O670" s="82"/>
      <c r="P670" s="82"/>
      <c r="Q670" s="82"/>
      <c r="R670" s="82"/>
      <c r="S670" s="82"/>
      <c r="T670" s="147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147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147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147"/>
      <c r="BO670" s="170"/>
      <c r="BP670" s="165"/>
    </row>
    <row r="671" spans="1:68" ht="22.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237"/>
      <c r="N671" s="82"/>
      <c r="O671" s="82"/>
      <c r="P671" s="82"/>
      <c r="Q671" s="82"/>
      <c r="R671" s="82"/>
      <c r="S671" s="82"/>
      <c r="T671" s="147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147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147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147"/>
      <c r="BO671" s="170"/>
      <c r="BP671" s="165"/>
    </row>
    <row r="672" spans="1:68" ht="22.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237"/>
      <c r="N672" s="82"/>
      <c r="O672" s="82"/>
      <c r="P672" s="82"/>
      <c r="Q672" s="82"/>
      <c r="R672" s="82"/>
      <c r="S672" s="82"/>
      <c r="T672" s="147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147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147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147"/>
      <c r="BO672" s="170"/>
      <c r="BP672" s="165"/>
    </row>
    <row r="673" spans="1:68" ht="22.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237"/>
      <c r="N673" s="82"/>
      <c r="O673" s="82"/>
      <c r="P673" s="82"/>
      <c r="Q673" s="82"/>
      <c r="R673" s="82"/>
      <c r="S673" s="82"/>
      <c r="T673" s="147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147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147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147"/>
      <c r="BO673" s="170"/>
      <c r="BP673" s="165"/>
    </row>
    <row r="674" spans="1:68" ht="22.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237"/>
      <c r="N674" s="82"/>
      <c r="O674" s="82"/>
      <c r="P674" s="82"/>
      <c r="Q674" s="82"/>
      <c r="R674" s="82"/>
      <c r="S674" s="82"/>
      <c r="T674" s="147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147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147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147"/>
      <c r="BO674" s="170"/>
      <c r="BP674" s="165"/>
    </row>
    <row r="675" spans="1:68" ht="22.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237"/>
      <c r="N675" s="82"/>
      <c r="O675" s="82"/>
      <c r="P675" s="82"/>
      <c r="Q675" s="82"/>
      <c r="R675" s="82"/>
      <c r="S675" s="82"/>
      <c r="T675" s="147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147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147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147"/>
      <c r="BO675" s="170"/>
      <c r="BP675" s="165"/>
    </row>
    <row r="676" spans="1:68" ht="22.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237"/>
      <c r="N676" s="82"/>
      <c r="O676" s="82"/>
      <c r="P676" s="82"/>
      <c r="Q676" s="82"/>
      <c r="R676" s="82"/>
      <c r="S676" s="82"/>
      <c r="T676" s="147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147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147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147"/>
      <c r="BO676" s="170"/>
      <c r="BP676" s="165"/>
    </row>
    <row r="677" spans="1:68" ht="22.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237"/>
      <c r="N677" s="82"/>
      <c r="O677" s="82"/>
      <c r="P677" s="82"/>
      <c r="Q677" s="82"/>
      <c r="R677" s="82"/>
      <c r="S677" s="82"/>
      <c r="T677" s="147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147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147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147"/>
      <c r="BO677" s="170"/>
      <c r="BP677" s="165"/>
    </row>
    <row r="678" spans="1:68" ht="22.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237"/>
      <c r="N678" s="82"/>
      <c r="O678" s="82"/>
      <c r="P678" s="82"/>
      <c r="Q678" s="82"/>
      <c r="R678" s="82"/>
      <c r="S678" s="82"/>
      <c r="T678" s="147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147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147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147"/>
      <c r="BO678" s="170"/>
      <c r="BP678" s="165"/>
    </row>
    <row r="679" spans="1:68" ht="22.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237"/>
      <c r="N679" s="82"/>
      <c r="O679" s="82"/>
      <c r="P679" s="82"/>
      <c r="Q679" s="82"/>
      <c r="R679" s="82"/>
      <c r="S679" s="82"/>
      <c r="T679" s="147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147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147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147"/>
      <c r="BO679" s="170"/>
      <c r="BP679" s="165"/>
    </row>
    <row r="680" spans="1:68" ht="22.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237"/>
      <c r="N680" s="82"/>
      <c r="O680" s="82"/>
      <c r="P680" s="82"/>
      <c r="Q680" s="82"/>
      <c r="R680" s="82"/>
      <c r="S680" s="82"/>
      <c r="T680" s="147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147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147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147"/>
      <c r="BO680" s="170"/>
      <c r="BP680" s="165"/>
    </row>
    <row r="681" spans="1:68" ht="22.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237"/>
      <c r="N681" s="82"/>
      <c r="O681" s="82"/>
      <c r="P681" s="82"/>
      <c r="Q681" s="82"/>
      <c r="R681" s="82"/>
      <c r="S681" s="82"/>
      <c r="T681" s="147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147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147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147"/>
      <c r="BO681" s="170"/>
      <c r="BP681" s="165"/>
    </row>
    <row r="682" spans="1:68" ht="22.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237"/>
      <c r="N682" s="82"/>
      <c r="O682" s="82"/>
      <c r="P682" s="82"/>
      <c r="Q682" s="82"/>
      <c r="R682" s="82"/>
      <c r="S682" s="82"/>
      <c r="T682" s="147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147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147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147"/>
      <c r="BO682" s="170"/>
      <c r="BP682" s="165"/>
    </row>
    <row r="683" spans="1:68" ht="22.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237"/>
      <c r="N683" s="82"/>
      <c r="O683" s="82"/>
      <c r="P683" s="82"/>
      <c r="Q683" s="82"/>
      <c r="R683" s="82"/>
      <c r="S683" s="82"/>
      <c r="T683" s="147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147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147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147"/>
      <c r="BO683" s="170"/>
      <c r="BP683" s="165"/>
    </row>
    <row r="684" spans="1:68" ht="22.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237"/>
      <c r="N684" s="82"/>
      <c r="O684" s="82"/>
      <c r="P684" s="82"/>
      <c r="Q684" s="82"/>
      <c r="R684" s="82"/>
      <c r="S684" s="82"/>
      <c r="T684" s="147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147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147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147"/>
      <c r="BO684" s="170"/>
      <c r="BP684" s="165"/>
    </row>
    <row r="685" spans="1:68" ht="22.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237"/>
      <c r="N685" s="82"/>
      <c r="O685" s="82"/>
      <c r="P685" s="82"/>
      <c r="Q685" s="82"/>
      <c r="R685" s="82"/>
      <c r="S685" s="82"/>
      <c r="T685" s="147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147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147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147"/>
      <c r="BO685" s="170"/>
      <c r="BP685" s="165"/>
    </row>
    <row r="686" spans="1:68" ht="22.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237"/>
      <c r="N686" s="82"/>
      <c r="O686" s="82"/>
      <c r="P686" s="82"/>
      <c r="Q686" s="82"/>
      <c r="R686" s="82"/>
      <c r="S686" s="82"/>
      <c r="T686" s="147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147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147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147"/>
      <c r="BO686" s="170"/>
      <c r="BP686" s="165"/>
    </row>
    <row r="687" spans="1:68" ht="22.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237"/>
      <c r="N687" s="82"/>
      <c r="O687" s="82"/>
      <c r="P687" s="82"/>
      <c r="Q687" s="82"/>
      <c r="R687" s="82"/>
      <c r="S687" s="82"/>
      <c r="T687" s="147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147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147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147"/>
      <c r="BO687" s="170"/>
      <c r="BP687" s="165"/>
    </row>
    <row r="688" spans="1:68" ht="22.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237"/>
      <c r="N688" s="82"/>
      <c r="O688" s="82"/>
      <c r="P688" s="82"/>
      <c r="Q688" s="82"/>
      <c r="R688" s="82"/>
      <c r="S688" s="82"/>
      <c r="T688" s="147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147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147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147"/>
      <c r="BO688" s="170"/>
      <c r="BP688" s="165"/>
    </row>
    <row r="689" spans="1:68" ht="22.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237"/>
      <c r="N689" s="82"/>
      <c r="O689" s="82"/>
      <c r="P689" s="82"/>
      <c r="Q689" s="82"/>
      <c r="R689" s="82"/>
      <c r="S689" s="82"/>
      <c r="T689" s="147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147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147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147"/>
      <c r="BO689" s="170"/>
      <c r="BP689" s="165"/>
    </row>
    <row r="690" spans="1:68" ht="22.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237"/>
      <c r="N690" s="82"/>
      <c r="O690" s="82"/>
      <c r="P690" s="82"/>
      <c r="Q690" s="82"/>
      <c r="R690" s="82"/>
      <c r="S690" s="82"/>
      <c r="T690" s="147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147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147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147"/>
      <c r="BO690" s="170"/>
      <c r="BP690" s="165"/>
    </row>
    <row r="691" spans="1:68" ht="22.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237"/>
      <c r="N691" s="82"/>
      <c r="O691" s="82"/>
      <c r="P691" s="82"/>
      <c r="Q691" s="82"/>
      <c r="R691" s="82"/>
      <c r="S691" s="82"/>
      <c r="T691" s="147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147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147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147"/>
      <c r="BO691" s="170"/>
      <c r="BP691" s="165"/>
    </row>
    <row r="692" spans="1:68" ht="22.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237"/>
      <c r="N692" s="82"/>
      <c r="O692" s="82"/>
      <c r="P692" s="82"/>
      <c r="Q692" s="82"/>
      <c r="R692" s="82"/>
      <c r="S692" s="82"/>
      <c r="T692" s="147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147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147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147"/>
      <c r="BO692" s="170"/>
      <c r="BP692" s="165"/>
    </row>
    <row r="693" spans="1:68" ht="22.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237"/>
      <c r="N693" s="82"/>
      <c r="O693" s="82"/>
      <c r="P693" s="82"/>
      <c r="Q693" s="82"/>
      <c r="R693" s="82"/>
      <c r="S693" s="82"/>
      <c r="T693" s="147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147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147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147"/>
      <c r="BO693" s="170"/>
      <c r="BP693" s="165"/>
    </row>
    <row r="694" spans="1:68" ht="22.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237"/>
      <c r="N694" s="82"/>
      <c r="O694" s="82"/>
      <c r="P694" s="82"/>
      <c r="Q694" s="82"/>
      <c r="R694" s="82"/>
      <c r="S694" s="82"/>
      <c r="T694" s="147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147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147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147"/>
      <c r="BO694" s="170"/>
      <c r="BP694" s="165"/>
    </row>
    <row r="695" spans="1:68" ht="22.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237"/>
      <c r="N695" s="82"/>
      <c r="O695" s="82"/>
      <c r="P695" s="82"/>
      <c r="Q695" s="82"/>
      <c r="R695" s="82"/>
      <c r="S695" s="82"/>
      <c r="T695" s="147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147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147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147"/>
      <c r="BO695" s="170"/>
      <c r="BP695" s="165"/>
    </row>
    <row r="696" spans="1:68" ht="22.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237"/>
      <c r="N696" s="82"/>
      <c r="O696" s="82"/>
      <c r="P696" s="82"/>
      <c r="Q696" s="82"/>
      <c r="R696" s="82"/>
      <c r="S696" s="82"/>
      <c r="T696" s="147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147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147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147"/>
      <c r="BO696" s="170"/>
      <c r="BP696" s="165"/>
    </row>
    <row r="697" spans="1:68" ht="22.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237"/>
      <c r="N697" s="82"/>
      <c r="O697" s="82"/>
      <c r="P697" s="82"/>
      <c r="Q697" s="82"/>
      <c r="R697" s="82"/>
      <c r="S697" s="82"/>
      <c r="T697" s="147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147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147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147"/>
      <c r="BO697" s="170"/>
      <c r="BP697" s="165"/>
    </row>
    <row r="698" spans="1:68" ht="22.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237"/>
      <c r="N698" s="82"/>
      <c r="O698" s="82"/>
      <c r="P698" s="82"/>
      <c r="Q698" s="82"/>
      <c r="R698" s="82"/>
      <c r="S698" s="82"/>
      <c r="T698" s="147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147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147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147"/>
      <c r="BO698" s="170"/>
      <c r="BP698" s="165"/>
    </row>
    <row r="699" spans="1:68" ht="22.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237"/>
      <c r="N699" s="82"/>
      <c r="O699" s="82"/>
      <c r="P699" s="82"/>
      <c r="Q699" s="82"/>
      <c r="R699" s="82"/>
      <c r="S699" s="82"/>
      <c r="T699" s="147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147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147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147"/>
      <c r="BO699" s="170"/>
      <c r="BP699" s="165"/>
    </row>
    <row r="700" spans="1:68" ht="22.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237"/>
      <c r="N700" s="82"/>
      <c r="O700" s="82"/>
      <c r="P700" s="82"/>
      <c r="Q700" s="82"/>
      <c r="R700" s="82"/>
      <c r="S700" s="82"/>
      <c r="T700" s="147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147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147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147"/>
      <c r="BO700" s="170"/>
      <c r="BP700" s="165"/>
    </row>
    <row r="701" spans="1:68" ht="22.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237"/>
      <c r="N701" s="82"/>
      <c r="O701" s="82"/>
      <c r="P701" s="82"/>
      <c r="Q701" s="82"/>
      <c r="R701" s="82"/>
      <c r="S701" s="82"/>
      <c r="T701" s="147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147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147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147"/>
      <c r="BO701" s="170"/>
      <c r="BP701" s="165"/>
    </row>
    <row r="702" spans="1:68" ht="22.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237"/>
      <c r="N702" s="82"/>
      <c r="O702" s="82"/>
      <c r="P702" s="82"/>
      <c r="Q702" s="82"/>
      <c r="R702" s="82"/>
      <c r="S702" s="82"/>
      <c r="T702" s="147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147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147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147"/>
      <c r="BO702" s="170"/>
      <c r="BP702" s="165"/>
    </row>
    <row r="703" spans="1:68" ht="22.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237"/>
      <c r="N703" s="82"/>
      <c r="O703" s="82"/>
      <c r="P703" s="82"/>
      <c r="Q703" s="82"/>
      <c r="R703" s="82"/>
      <c r="S703" s="82"/>
      <c r="T703" s="147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147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147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147"/>
      <c r="BO703" s="170"/>
      <c r="BP703" s="165"/>
    </row>
    <row r="704" spans="1:68" ht="22.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237"/>
      <c r="N704" s="82"/>
      <c r="O704" s="82"/>
      <c r="P704" s="82"/>
      <c r="Q704" s="82"/>
      <c r="R704" s="82"/>
      <c r="S704" s="82"/>
      <c r="T704" s="147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147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147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147"/>
      <c r="BO704" s="170"/>
      <c r="BP704" s="165"/>
    </row>
    <row r="705" spans="1:68" ht="22.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237"/>
      <c r="N705" s="82"/>
      <c r="O705" s="82"/>
      <c r="P705" s="82"/>
      <c r="Q705" s="82"/>
      <c r="R705" s="82"/>
      <c r="S705" s="82"/>
      <c r="T705" s="147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147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147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147"/>
      <c r="BO705" s="170"/>
      <c r="BP705" s="165"/>
    </row>
    <row r="706" spans="1:68" ht="22.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237"/>
      <c r="N706" s="82"/>
      <c r="O706" s="82"/>
      <c r="P706" s="82"/>
      <c r="Q706" s="82"/>
      <c r="R706" s="82"/>
      <c r="S706" s="82"/>
      <c r="T706" s="147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147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147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147"/>
      <c r="BO706" s="170"/>
      <c r="BP706" s="165"/>
    </row>
    <row r="707" spans="1:68" ht="22.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237"/>
      <c r="N707" s="82"/>
      <c r="O707" s="82"/>
      <c r="P707" s="82"/>
      <c r="Q707" s="82"/>
      <c r="R707" s="82"/>
      <c r="S707" s="82"/>
      <c r="T707" s="147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147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147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147"/>
      <c r="BO707" s="170"/>
      <c r="BP707" s="165"/>
    </row>
    <row r="708" spans="1:68" ht="22.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237"/>
      <c r="N708" s="82"/>
      <c r="O708" s="82"/>
      <c r="P708" s="82"/>
      <c r="Q708" s="82"/>
      <c r="R708" s="82"/>
      <c r="S708" s="82"/>
      <c r="T708" s="147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147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147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147"/>
      <c r="BO708" s="170"/>
      <c r="BP708" s="165"/>
    </row>
    <row r="709" spans="1:68" ht="22.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237"/>
      <c r="N709" s="82"/>
      <c r="O709" s="82"/>
      <c r="P709" s="82"/>
      <c r="Q709" s="82"/>
      <c r="R709" s="82"/>
      <c r="S709" s="82"/>
      <c r="T709" s="147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147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147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147"/>
      <c r="BO709" s="170"/>
      <c r="BP709" s="165"/>
    </row>
    <row r="710" spans="1:68" ht="22.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237"/>
      <c r="N710" s="82"/>
      <c r="O710" s="82"/>
      <c r="P710" s="82"/>
      <c r="Q710" s="82"/>
      <c r="R710" s="82"/>
      <c r="S710" s="82"/>
      <c r="T710" s="147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147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147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147"/>
      <c r="BO710" s="170"/>
      <c r="BP710" s="165"/>
    </row>
    <row r="711" spans="1:68" ht="22.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237"/>
      <c r="N711" s="82"/>
      <c r="O711" s="82"/>
      <c r="P711" s="82"/>
      <c r="Q711" s="82"/>
      <c r="R711" s="82"/>
      <c r="S711" s="82"/>
      <c r="T711" s="147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147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147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147"/>
      <c r="BO711" s="170"/>
      <c r="BP711" s="165"/>
    </row>
    <row r="712" spans="1:68" ht="22.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237"/>
      <c r="N712" s="82"/>
      <c r="O712" s="82"/>
      <c r="P712" s="82"/>
      <c r="Q712" s="82"/>
      <c r="R712" s="82"/>
      <c r="S712" s="82"/>
      <c r="T712" s="147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147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147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147"/>
      <c r="BO712" s="170"/>
      <c r="BP712" s="165"/>
    </row>
    <row r="713" spans="1:68" ht="22.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237"/>
      <c r="N713" s="82"/>
      <c r="O713" s="82"/>
      <c r="P713" s="82"/>
      <c r="Q713" s="82"/>
      <c r="R713" s="82"/>
      <c r="S713" s="82"/>
      <c r="T713" s="147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147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147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147"/>
      <c r="BO713" s="170"/>
      <c r="BP713" s="165"/>
    </row>
    <row r="714" spans="1:68" ht="22.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237"/>
      <c r="N714" s="82"/>
      <c r="O714" s="82"/>
      <c r="P714" s="82"/>
      <c r="Q714" s="82"/>
      <c r="R714" s="82"/>
      <c r="S714" s="82"/>
      <c r="T714" s="147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147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147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147"/>
      <c r="BO714" s="170"/>
      <c r="BP714" s="165"/>
    </row>
    <row r="715" spans="1:68" ht="22.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237"/>
      <c r="N715" s="82"/>
      <c r="O715" s="82"/>
      <c r="P715" s="82"/>
      <c r="Q715" s="82"/>
      <c r="R715" s="82"/>
      <c r="S715" s="82"/>
      <c r="T715" s="147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147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147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147"/>
      <c r="BO715" s="170"/>
      <c r="BP715" s="165"/>
    </row>
    <row r="716" spans="1:68" ht="22.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237"/>
      <c r="N716" s="82"/>
      <c r="O716" s="82"/>
      <c r="P716" s="82"/>
      <c r="Q716" s="82"/>
      <c r="R716" s="82"/>
      <c r="S716" s="82"/>
      <c r="T716" s="147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147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147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147"/>
      <c r="BO716" s="170"/>
      <c r="BP716" s="165"/>
    </row>
    <row r="717" spans="1:68" ht="22.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237"/>
      <c r="N717" s="82"/>
      <c r="O717" s="82"/>
      <c r="P717" s="82"/>
      <c r="Q717" s="82"/>
      <c r="R717" s="82"/>
      <c r="S717" s="82"/>
      <c r="T717" s="147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147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147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147"/>
      <c r="BO717" s="170"/>
      <c r="BP717" s="165"/>
    </row>
    <row r="718" spans="1:68" ht="22.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237"/>
      <c r="N718" s="82"/>
      <c r="O718" s="82"/>
      <c r="P718" s="82"/>
      <c r="Q718" s="82"/>
      <c r="R718" s="82"/>
      <c r="S718" s="82"/>
      <c r="T718" s="147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147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147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147"/>
      <c r="BO718" s="170"/>
      <c r="BP718" s="165"/>
    </row>
    <row r="719" spans="1:68" ht="22.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237"/>
      <c r="N719" s="82"/>
      <c r="O719" s="82"/>
      <c r="P719" s="82"/>
      <c r="Q719" s="82"/>
      <c r="R719" s="82"/>
      <c r="S719" s="82"/>
      <c r="T719" s="147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147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147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147"/>
      <c r="BO719" s="170"/>
      <c r="BP719" s="165"/>
    </row>
    <row r="720" spans="1:68" ht="22.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237"/>
      <c r="N720" s="82"/>
      <c r="O720" s="82"/>
      <c r="P720" s="82"/>
      <c r="Q720" s="82"/>
      <c r="R720" s="82"/>
      <c r="S720" s="82"/>
      <c r="T720" s="147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147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147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147"/>
      <c r="BO720" s="170"/>
      <c r="BP720" s="165"/>
    </row>
    <row r="721" spans="1:68" ht="22.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237"/>
      <c r="N721" s="82"/>
      <c r="O721" s="82"/>
      <c r="P721" s="82"/>
      <c r="Q721" s="82"/>
      <c r="R721" s="82"/>
      <c r="S721" s="82"/>
      <c r="T721" s="147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147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147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147"/>
      <c r="BO721" s="170"/>
      <c r="BP721" s="165"/>
    </row>
    <row r="722" spans="1:68" ht="22.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237"/>
      <c r="N722" s="82"/>
      <c r="O722" s="82"/>
      <c r="P722" s="82"/>
      <c r="Q722" s="82"/>
      <c r="R722" s="82"/>
      <c r="S722" s="82"/>
      <c r="T722" s="147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147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147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147"/>
      <c r="BO722" s="170"/>
      <c r="BP722" s="165"/>
    </row>
    <row r="723" spans="1:68" ht="22.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237"/>
      <c r="N723" s="82"/>
      <c r="O723" s="82"/>
      <c r="P723" s="82"/>
      <c r="Q723" s="82"/>
      <c r="R723" s="82"/>
      <c r="S723" s="82"/>
      <c r="T723" s="147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147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147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147"/>
      <c r="BO723" s="170"/>
      <c r="BP723" s="165"/>
    </row>
    <row r="724" spans="1:68" ht="22.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237"/>
      <c r="N724" s="82"/>
      <c r="O724" s="82"/>
      <c r="P724" s="82"/>
      <c r="Q724" s="82"/>
      <c r="R724" s="82"/>
      <c r="S724" s="82"/>
      <c r="T724" s="147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147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147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147"/>
      <c r="BO724" s="170"/>
      <c r="BP724" s="165"/>
    </row>
    <row r="725" spans="1:68" ht="22.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237"/>
      <c r="N725" s="82"/>
      <c r="O725" s="82"/>
      <c r="P725" s="82"/>
      <c r="Q725" s="82"/>
      <c r="R725" s="82"/>
      <c r="S725" s="82"/>
      <c r="T725" s="147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147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147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147"/>
      <c r="BO725" s="170"/>
      <c r="BP725" s="165"/>
    </row>
    <row r="726" spans="1:68" ht="22.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237"/>
      <c r="N726" s="82"/>
      <c r="O726" s="82"/>
      <c r="P726" s="82"/>
      <c r="Q726" s="82"/>
      <c r="R726" s="82"/>
      <c r="S726" s="82"/>
      <c r="T726" s="147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147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147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147"/>
      <c r="BO726" s="170"/>
      <c r="BP726" s="165"/>
    </row>
    <row r="727" spans="1:68" ht="22.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237"/>
      <c r="N727" s="82"/>
      <c r="O727" s="82"/>
      <c r="P727" s="82"/>
      <c r="Q727" s="82"/>
      <c r="R727" s="82"/>
      <c r="S727" s="82"/>
      <c r="T727" s="147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147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147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147"/>
      <c r="BO727" s="170"/>
      <c r="BP727" s="165"/>
    </row>
    <row r="728" spans="1:68" ht="22.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237"/>
      <c r="N728" s="82"/>
      <c r="O728" s="82"/>
      <c r="P728" s="82"/>
      <c r="Q728" s="82"/>
      <c r="R728" s="82"/>
      <c r="S728" s="82"/>
      <c r="T728" s="147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147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147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147"/>
      <c r="BO728" s="170"/>
      <c r="BP728" s="165"/>
    </row>
    <row r="729" spans="1:68" ht="22.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237"/>
      <c r="N729" s="82"/>
      <c r="O729" s="82"/>
      <c r="P729" s="82"/>
      <c r="Q729" s="82"/>
      <c r="R729" s="82"/>
      <c r="S729" s="82"/>
      <c r="T729" s="147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147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147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147"/>
      <c r="BO729" s="170"/>
      <c r="BP729" s="165"/>
    </row>
    <row r="730" spans="1:68" ht="22.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237"/>
      <c r="N730" s="82"/>
      <c r="O730" s="82"/>
      <c r="P730" s="82"/>
      <c r="Q730" s="82"/>
      <c r="R730" s="82"/>
      <c r="S730" s="82"/>
      <c r="T730" s="147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147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147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147"/>
      <c r="BO730" s="170"/>
      <c r="BP730" s="165"/>
    </row>
    <row r="731" spans="1:68" ht="22.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237"/>
      <c r="N731" s="82"/>
      <c r="O731" s="82"/>
      <c r="P731" s="82"/>
      <c r="Q731" s="82"/>
      <c r="R731" s="82"/>
      <c r="S731" s="82"/>
      <c r="T731" s="147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147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147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147"/>
      <c r="BO731" s="170"/>
      <c r="BP731" s="165"/>
    </row>
    <row r="732" spans="1:68" ht="22.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237"/>
      <c r="N732" s="82"/>
      <c r="O732" s="82"/>
      <c r="P732" s="82"/>
      <c r="Q732" s="82"/>
      <c r="R732" s="82"/>
      <c r="S732" s="82"/>
      <c r="T732" s="147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147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147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147"/>
      <c r="BO732" s="170"/>
      <c r="BP732" s="165"/>
    </row>
    <row r="733" spans="1:68" ht="22.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237"/>
      <c r="N733" s="82"/>
      <c r="O733" s="82"/>
      <c r="P733" s="82"/>
      <c r="Q733" s="82"/>
      <c r="R733" s="82"/>
      <c r="S733" s="82"/>
      <c r="T733" s="147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147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147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147"/>
      <c r="BO733" s="170"/>
      <c r="BP733" s="165"/>
    </row>
    <row r="734" spans="1:68" ht="22.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237"/>
      <c r="N734" s="82"/>
      <c r="O734" s="82"/>
      <c r="P734" s="82"/>
      <c r="Q734" s="82"/>
      <c r="R734" s="82"/>
      <c r="S734" s="82"/>
      <c r="T734" s="147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147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147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147"/>
      <c r="BO734" s="170"/>
      <c r="BP734" s="165"/>
    </row>
    <row r="735" spans="1:68" ht="22.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237"/>
      <c r="N735" s="82"/>
      <c r="O735" s="82"/>
      <c r="P735" s="82"/>
      <c r="Q735" s="82"/>
      <c r="R735" s="82"/>
      <c r="S735" s="82"/>
      <c r="T735" s="147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147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147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147"/>
      <c r="BO735" s="170"/>
      <c r="BP735" s="165"/>
    </row>
    <row r="736" spans="1:68" ht="22.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237"/>
      <c r="N736" s="82"/>
      <c r="O736" s="82"/>
      <c r="P736" s="82"/>
      <c r="Q736" s="82"/>
      <c r="R736" s="82"/>
      <c r="S736" s="82"/>
      <c r="T736" s="147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147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147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147"/>
      <c r="BO736" s="170"/>
      <c r="BP736" s="165"/>
    </row>
    <row r="737" spans="1:68" ht="22.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237"/>
      <c r="N737" s="82"/>
      <c r="O737" s="82"/>
      <c r="P737" s="82"/>
      <c r="Q737" s="82"/>
      <c r="R737" s="82"/>
      <c r="S737" s="82"/>
      <c r="T737" s="147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147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147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147"/>
      <c r="BO737" s="170"/>
      <c r="BP737" s="165"/>
    </row>
    <row r="738" spans="1:68" ht="22.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237"/>
      <c r="N738" s="82"/>
      <c r="O738" s="82"/>
      <c r="P738" s="82"/>
      <c r="Q738" s="82"/>
      <c r="R738" s="82"/>
      <c r="S738" s="82"/>
      <c r="T738" s="147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147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147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147"/>
      <c r="BO738" s="170"/>
      <c r="BP738" s="165"/>
    </row>
    <row r="739" spans="1:68" ht="22.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237"/>
      <c r="N739" s="82"/>
      <c r="O739" s="82"/>
      <c r="P739" s="82"/>
      <c r="Q739" s="82"/>
      <c r="R739" s="82"/>
      <c r="S739" s="82"/>
      <c r="T739" s="147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147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147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147"/>
      <c r="BO739" s="170"/>
      <c r="BP739" s="165"/>
    </row>
    <row r="740" spans="1:68" ht="22.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237"/>
      <c r="N740" s="82"/>
      <c r="O740" s="82"/>
      <c r="P740" s="82"/>
      <c r="Q740" s="82"/>
      <c r="R740" s="82"/>
      <c r="S740" s="82"/>
      <c r="T740" s="147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147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147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147"/>
      <c r="BO740" s="170"/>
      <c r="BP740" s="165"/>
    </row>
    <row r="741" spans="1:68" ht="22.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237"/>
      <c r="N741" s="82"/>
      <c r="O741" s="82"/>
      <c r="P741" s="82"/>
      <c r="Q741" s="82"/>
      <c r="R741" s="82"/>
      <c r="S741" s="82"/>
      <c r="T741" s="147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147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147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147"/>
      <c r="BO741" s="170"/>
      <c r="BP741" s="165"/>
    </row>
    <row r="742" spans="1:68" ht="22.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237"/>
      <c r="N742" s="82"/>
      <c r="O742" s="82"/>
      <c r="P742" s="82"/>
      <c r="Q742" s="82"/>
      <c r="R742" s="82"/>
      <c r="S742" s="82"/>
      <c r="T742" s="147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147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147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147"/>
      <c r="BO742" s="170"/>
      <c r="BP742" s="165"/>
    </row>
    <row r="743" spans="1:68" ht="22.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237"/>
      <c r="N743" s="82"/>
      <c r="O743" s="82"/>
      <c r="P743" s="82"/>
      <c r="Q743" s="82"/>
      <c r="R743" s="82"/>
      <c r="S743" s="82"/>
      <c r="T743" s="147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147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147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147"/>
      <c r="BO743" s="170"/>
      <c r="BP743" s="165"/>
    </row>
    <row r="744" spans="1:68" ht="22.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237"/>
      <c r="N744" s="82"/>
      <c r="O744" s="82"/>
      <c r="P744" s="82"/>
      <c r="Q744" s="82"/>
      <c r="R744" s="82"/>
      <c r="S744" s="82"/>
      <c r="T744" s="147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147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147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147"/>
      <c r="BO744" s="170"/>
      <c r="BP744" s="165"/>
    </row>
    <row r="745" spans="1:68" ht="22.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237"/>
      <c r="N745" s="82"/>
      <c r="O745" s="82"/>
      <c r="P745" s="82"/>
      <c r="Q745" s="82"/>
      <c r="R745" s="82"/>
      <c r="S745" s="82"/>
      <c r="T745" s="147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147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147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147"/>
      <c r="BO745" s="170"/>
      <c r="BP745" s="165"/>
    </row>
    <row r="746" spans="1:68" ht="22.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237"/>
      <c r="N746" s="82"/>
      <c r="O746" s="82"/>
      <c r="P746" s="82"/>
      <c r="Q746" s="82"/>
      <c r="R746" s="82"/>
      <c r="S746" s="82"/>
      <c r="T746" s="147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147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147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147"/>
      <c r="BO746" s="170"/>
      <c r="BP746" s="165"/>
    </row>
    <row r="747" spans="1:68" ht="22.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237"/>
      <c r="N747" s="82"/>
      <c r="O747" s="82"/>
      <c r="P747" s="82"/>
      <c r="Q747" s="82"/>
      <c r="R747" s="82"/>
      <c r="S747" s="82"/>
      <c r="T747" s="147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147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147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147"/>
      <c r="BO747" s="170"/>
      <c r="BP747" s="165"/>
    </row>
    <row r="748" spans="1:68" ht="22.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237"/>
      <c r="N748" s="82"/>
      <c r="O748" s="82"/>
      <c r="P748" s="82"/>
      <c r="Q748" s="82"/>
      <c r="R748" s="82"/>
      <c r="S748" s="82"/>
      <c r="T748" s="147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147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147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147"/>
      <c r="BO748" s="170"/>
      <c r="BP748" s="165"/>
    </row>
    <row r="749" spans="1:68" ht="22.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237"/>
      <c r="N749" s="82"/>
      <c r="O749" s="82"/>
      <c r="P749" s="82"/>
      <c r="Q749" s="82"/>
      <c r="R749" s="82"/>
      <c r="S749" s="82"/>
      <c r="T749" s="147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147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147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147"/>
      <c r="BO749" s="170"/>
      <c r="BP749" s="165"/>
    </row>
    <row r="750" spans="1:68" ht="22.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237"/>
      <c r="N750" s="82"/>
      <c r="O750" s="82"/>
      <c r="P750" s="82"/>
      <c r="Q750" s="82"/>
      <c r="R750" s="82"/>
      <c r="S750" s="82"/>
      <c r="T750" s="147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147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147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147"/>
      <c r="BO750" s="170"/>
      <c r="BP750" s="165"/>
    </row>
    <row r="751" spans="1:68" ht="22.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237"/>
      <c r="N751" s="82"/>
      <c r="O751" s="82"/>
      <c r="P751" s="82"/>
      <c r="Q751" s="82"/>
      <c r="R751" s="82"/>
      <c r="S751" s="82"/>
      <c r="T751" s="147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147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147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147"/>
      <c r="BO751" s="170"/>
      <c r="BP751" s="165"/>
    </row>
    <row r="752" spans="1:68" ht="22.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237"/>
      <c r="N752" s="82"/>
      <c r="O752" s="82"/>
      <c r="P752" s="82"/>
      <c r="Q752" s="82"/>
      <c r="R752" s="82"/>
      <c r="S752" s="82"/>
      <c r="T752" s="147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147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147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147"/>
      <c r="BO752" s="170"/>
      <c r="BP752" s="165"/>
    </row>
    <row r="753" spans="1:68" ht="22.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237"/>
      <c r="N753" s="82"/>
      <c r="O753" s="82"/>
      <c r="P753" s="82"/>
      <c r="Q753" s="82"/>
      <c r="R753" s="82"/>
      <c r="S753" s="82"/>
      <c r="T753" s="147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147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147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147"/>
      <c r="BO753" s="170"/>
      <c r="BP753" s="165"/>
    </row>
    <row r="754" spans="1:68" ht="22.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237"/>
      <c r="N754" s="82"/>
      <c r="O754" s="82"/>
      <c r="P754" s="82"/>
      <c r="Q754" s="82"/>
      <c r="R754" s="82"/>
      <c r="S754" s="82"/>
      <c r="T754" s="147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147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147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147"/>
      <c r="BO754" s="170"/>
      <c r="BP754" s="165"/>
    </row>
    <row r="755" spans="1:68" ht="22.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237"/>
      <c r="N755" s="82"/>
      <c r="O755" s="82"/>
      <c r="P755" s="82"/>
      <c r="Q755" s="82"/>
      <c r="R755" s="82"/>
      <c r="S755" s="82"/>
      <c r="T755" s="147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147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147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147"/>
      <c r="BO755" s="170"/>
      <c r="BP755" s="165"/>
    </row>
    <row r="756" spans="1:68" ht="22.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237"/>
      <c r="N756" s="82"/>
      <c r="O756" s="82"/>
      <c r="P756" s="82"/>
      <c r="Q756" s="82"/>
      <c r="R756" s="82"/>
      <c r="S756" s="82"/>
      <c r="T756" s="147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147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147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147"/>
      <c r="BO756" s="170"/>
      <c r="BP756" s="165"/>
    </row>
    <row r="757" spans="1:68" ht="22.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237"/>
      <c r="N757" s="82"/>
      <c r="O757" s="82"/>
      <c r="P757" s="82"/>
      <c r="Q757" s="82"/>
      <c r="R757" s="82"/>
      <c r="S757" s="82"/>
      <c r="T757" s="147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147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147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147"/>
      <c r="BO757" s="170"/>
      <c r="BP757" s="165"/>
    </row>
    <row r="758" spans="1:68" ht="22.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237"/>
      <c r="N758" s="82"/>
      <c r="O758" s="82"/>
      <c r="P758" s="82"/>
      <c r="Q758" s="82"/>
      <c r="R758" s="82"/>
      <c r="S758" s="82"/>
      <c r="T758" s="147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147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147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147"/>
      <c r="BO758" s="170"/>
      <c r="BP758" s="165"/>
    </row>
    <row r="759" spans="1:68" ht="22.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237"/>
      <c r="N759" s="82"/>
      <c r="O759" s="82"/>
      <c r="P759" s="82"/>
      <c r="Q759" s="82"/>
      <c r="R759" s="82"/>
      <c r="S759" s="82"/>
      <c r="T759" s="147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147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147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147"/>
      <c r="BO759" s="170"/>
      <c r="BP759" s="165"/>
    </row>
    <row r="760" spans="1:68" ht="22.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237"/>
      <c r="N760" s="82"/>
      <c r="O760" s="82"/>
      <c r="P760" s="82"/>
      <c r="Q760" s="82"/>
      <c r="R760" s="82"/>
      <c r="S760" s="82"/>
      <c r="T760" s="147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147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147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147"/>
      <c r="BO760" s="170"/>
      <c r="BP760" s="165"/>
    </row>
    <row r="761" spans="1:68" ht="22.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237"/>
      <c r="N761" s="82"/>
      <c r="O761" s="82"/>
      <c r="P761" s="82"/>
      <c r="Q761" s="82"/>
      <c r="R761" s="82"/>
      <c r="S761" s="82"/>
      <c r="T761" s="147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147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147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147"/>
      <c r="BO761" s="170"/>
      <c r="BP761" s="165"/>
    </row>
    <row r="762" spans="1:68" ht="22.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237"/>
      <c r="N762" s="82"/>
      <c r="O762" s="82"/>
      <c r="P762" s="82"/>
      <c r="Q762" s="82"/>
      <c r="R762" s="82"/>
      <c r="S762" s="82"/>
      <c r="T762" s="147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147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147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147"/>
      <c r="BO762" s="170"/>
      <c r="BP762" s="165"/>
    </row>
    <row r="763" spans="1:68" ht="22.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237"/>
      <c r="N763" s="82"/>
      <c r="O763" s="82"/>
      <c r="P763" s="82"/>
      <c r="Q763" s="82"/>
      <c r="R763" s="82"/>
      <c r="S763" s="82"/>
      <c r="T763" s="147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147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147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147"/>
      <c r="BO763" s="170"/>
      <c r="BP763" s="165"/>
    </row>
    <row r="764" spans="1:68" ht="22.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237"/>
      <c r="N764" s="82"/>
      <c r="O764" s="82"/>
      <c r="P764" s="82"/>
      <c r="Q764" s="82"/>
      <c r="R764" s="82"/>
      <c r="S764" s="82"/>
      <c r="T764" s="147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147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147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147"/>
      <c r="BO764" s="170"/>
      <c r="BP764" s="165"/>
    </row>
    <row r="765" spans="1:68" ht="22.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237"/>
      <c r="N765" s="82"/>
      <c r="O765" s="82"/>
      <c r="P765" s="82"/>
      <c r="Q765" s="82"/>
      <c r="R765" s="82"/>
      <c r="S765" s="82"/>
      <c r="T765" s="147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147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147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147"/>
      <c r="BO765" s="170"/>
      <c r="BP765" s="165"/>
    </row>
    <row r="766" spans="1:68" ht="22.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237"/>
      <c r="N766" s="82"/>
      <c r="O766" s="82"/>
      <c r="P766" s="82"/>
      <c r="Q766" s="82"/>
      <c r="R766" s="82"/>
      <c r="S766" s="82"/>
      <c r="T766" s="147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147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147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147"/>
      <c r="BO766" s="170"/>
      <c r="BP766" s="165"/>
    </row>
    <row r="767" spans="1:68" ht="22.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237"/>
      <c r="N767" s="82"/>
      <c r="O767" s="82"/>
      <c r="P767" s="82"/>
      <c r="Q767" s="82"/>
      <c r="R767" s="82"/>
      <c r="S767" s="82"/>
      <c r="T767" s="147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147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147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147"/>
      <c r="BO767" s="170"/>
      <c r="BP767" s="165"/>
    </row>
    <row r="768" spans="1:68" ht="22.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237"/>
      <c r="N768" s="82"/>
      <c r="O768" s="82"/>
      <c r="P768" s="82"/>
      <c r="Q768" s="82"/>
      <c r="R768" s="82"/>
      <c r="S768" s="82"/>
      <c r="T768" s="147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147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147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147"/>
      <c r="BO768" s="170"/>
      <c r="BP768" s="165"/>
    </row>
    <row r="769" spans="1:68" ht="22.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237"/>
      <c r="N769" s="82"/>
      <c r="O769" s="82"/>
      <c r="P769" s="82"/>
      <c r="Q769" s="82"/>
      <c r="R769" s="82"/>
      <c r="S769" s="82"/>
      <c r="T769" s="147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147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147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147"/>
      <c r="BO769" s="170"/>
      <c r="BP769" s="165"/>
    </row>
    <row r="770" spans="1:68" ht="22.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237"/>
      <c r="N770" s="82"/>
      <c r="O770" s="82"/>
      <c r="P770" s="82"/>
      <c r="Q770" s="82"/>
      <c r="R770" s="82"/>
      <c r="S770" s="82"/>
      <c r="T770" s="147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147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147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147"/>
      <c r="BO770" s="170"/>
      <c r="BP770" s="165"/>
    </row>
    <row r="771" spans="1:68" ht="22.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237"/>
      <c r="N771" s="82"/>
      <c r="O771" s="82"/>
      <c r="P771" s="82"/>
      <c r="Q771" s="82"/>
      <c r="R771" s="82"/>
      <c r="S771" s="82"/>
      <c r="T771" s="147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147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147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147"/>
      <c r="BO771" s="170"/>
      <c r="BP771" s="165"/>
    </row>
    <row r="772" spans="1:68" ht="22.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237"/>
      <c r="N772" s="82"/>
      <c r="O772" s="82"/>
      <c r="P772" s="82"/>
      <c r="Q772" s="82"/>
      <c r="R772" s="82"/>
      <c r="S772" s="82"/>
      <c r="T772" s="147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147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147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147"/>
      <c r="BO772" s="170"/>
      <c r="BP772" s="165"/>
    </row>
    <row r="773" spans="1:68" ht="22.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237"/>
      <c r="N773" s="82"/>
      <c r="O773" s="82"/>
      <c r="P773" s="82"/>
      <c r="Q773" s="82"/>
      <c r="R773" s="82"/>
      <c r="S773" s="82"/>
      <c r="T773" s="147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147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147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147"/>
      <c r="BO773" s="170"/>
      <c r="BP773" s="165"/>
    </row>
    <row r="774" spans="1:68" ht="22.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237"/>
      <c r="N774" s="82"/>
      <c r="O774" s="82"/>
      <c r="P774" s="82"/>
      <c r="Q774" s="82"/>
      <c r="R774" s="82"/>
      <c r="S774" s="82"/>
      <c r="T774" s="147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147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147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147"/>
      <c r="BO774" s="170"/>
      <c r="BP774" s="165"/>
    </row>
    <row r="775" spans="1:68" ht="22.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237"/>
      <c r="N775" s="82"/>
      <c r="O775" s="82"/>
      <c r="P775" s="82"/>
      <c r="Q775" s="82"/>
      <c r="R775" s="82"/>
      <c r="S775" s="82"/>
      <c r="T775" s="147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147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147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147"/>
      <c r="BO775" s="170"/>
      <c r="BP775" s="165"/>
    </row>
    <row r="776" spans="1:68" ht="22.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237"/>
      <c r="N776" s="82"/>
      <c r="O776" s="82"/>
      <c r="P776" s="82"/>
      <c r="Q776" s="82"/>
      <c r="R776" s="82"/>
      <c r="S776" s="82"/>
      <c r="T776" s="147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147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147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147"/>
      <c r="BO776" s="170"/>
      <c r="BP776" s="165"/>
    </row>
    <row r="777" spans="1:68" ht="22.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237"/>
      <c r="N777" s="82"/>
      <c r="O777" s="82"/>
      <c r="P777" s="82"/>
      <c r="Q777" s="82"/>
      <c r="R777" s="82"/>
      <c r="S777" s="82"/>
      <c r="T777" s="147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147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147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147"/>
      <c r="BO777" s="170"/>
      <c r="BP777" s="165"/>
    </row>
    <row r="778" spans="1:68" ht="22.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237"/>
      <c r="N778" s="82"/>
      <c r="O778" s="82"/>
      <c r="P778" s="82"/>
      <c r="Q778" s="82"/>
      <c r="R778" s="82"/>
      <c r="S778" s="82"/>
      <c r="T778" s="147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147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147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147"/>
      <c r="BO778" s="170"/>
      <c r="BP778" s="165"/>
    </row>
    <row r="779" spans="1:68" ht="22.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237"/>
      <c r="N779" s="82"/>
      <c r="O779" s="82"/>
      <c r="P779" s="82"/>
      <c r="Q779" s="82"/>
      <c r="R779" s="82"/>
      <c r="S779" s="82"/>
      <c r="T779" s="147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147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147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147"/>
      <c r="BO779" s="170"/>
      <c r="BP779" s="165"/>
    </row>
    <row r="780" spans="1:68" ht="22.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237"/>
      <c r="N780" s="82"/>
      <c r="O780" s="82"/>
      <c r="P780" s="82"/>
      <c r="Q780" s="82"/>
      <c r="R780" s="82"/>
      <c r="S780" s="82"/>
      <c r="T780" s="147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147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147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147"/>
      <c r="BO780" s="170"/>
      <c r="BP780" s="165"/>
    </row>
    <row r="781" spans="1:68" ht="22.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237"/>
      <c r="N781" s="82"/>
      <c r="O781" s="82"/>
      <c r="P781" s="82"/>
      <c r="Q781" s="82"/>
      <c r="R781" s="82"/>
      <c r="S781" s="82"/>
      <c r="T781" s="147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147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147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147"/>
      <c r="BO781" s="170"/>
      <c r="BP781" s="165"/>
    </row>
    <row r="782" spans="1:68" ht="22.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237"/>
      <c r="N782" s="82"/>
      <c r="O782" s="82"/>
      <c r="P782" s="82"/>
      <c r="Q782" s="82"/>
      <c r="R782" s="82"/>
      <c r="S782" s="82"/>
      <c r="T782" s="147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147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147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147"/>
      <c r="BO782" s="170"/>
      <c r="BP782" s="165"/>
    </row>
    <row r="783" spans="1:68" ht="22.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237"/>
      <c r="N783" s="82"/>
      <c r="O783" s="82"/>
      <c r="P783" s="82"/>
      <c r="Q783" s="82"/>
      <c r="R783" s="82"/>
      <c r="S783" s="82"/>
      <c r="T783" s="147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147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147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147"/>
      <c r="BO783" s="170"/>
      <c r="BP783" s="165"/>
    </row>
    <row r="784" spans="1:68" ht="22.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237"/>
      <c r="N784" s="82"/>
      <c r="O784" s="82"/>
      <c r="P784" s="82"/>
      <c r="Q784" s="82"/>
      <c r="R784" s="82"/>
      <c r="S784" s="82"/>
      <c r="T784" s="147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147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147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147"/>
      <c r="BO784" s="170"/>
      <c r="BP784" s="165"/>
    </row>
    <row r="785" spans="1:68" ht="22.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237"/>
      <c r="N785" s="82"/>
      <c r="O785" s="82"/>
      <c r="P785" s="82"/>
      <c r="Q785" s="82"/>
      <c r="R785" s="82"/>
      <c r="S785" s="82"/>
      <c r="T785" s="147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147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147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147"/>
      <c r="BO785" s="170"/>
      <c r="BP785" s="165"/>
    </row>
    <row r="786" spans="1:68" ht="22.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237"/>
      <c r="N786" s="82"/>
      <c r="O786" s="82"/>
      <c r="P786" s="82"/>
      <c r="Q786" s="82"/>
      <c r="R786" s="82"/>
      <c r="S786" s="82"/>
      <c r="T786" s="147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147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147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147"/>
      <c r="BO786" s="170"/>
      <c r="BP786" s="165"/>
    </row>
    <row r="787" spans="1:68" ht="22.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237"/>
      <c r="N787" s="82"/>
      <c r="O787" s="82"/>
      <c r="P787" s="82"/>
      <c r="Q787" s="82"/>
      <c r="R787" s="82"/>
      <c r="S787" s="82"/>
      <c r="T787" s="147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147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147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147"/>
      <c r="BO787" s="170"/>
      <c r="BP787" s="165"/>
    </row>
    <row r="788" spans="1:68" ht="22.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237"/>
      <c r="N788" s="82"/>
      <c r="O788" s="82"/>
      <c r="P788" s="82"/>
      <c r="Q788" s="82"/>
      <c r="R788" s="82"/>
      <c r="S788" s="82"/>
      <c r="T788" s="147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147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147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147"/>
      <c r="BO788" s="170"/>
      <c r="BP788" s="165"/>
    </row>
    <row r="789" spans="1:68" ht="22.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237"/>
      <c r="N789" s="82"/>
      <c r="O789" s="82"/>
      <c r="P789" s="82"/>
      <c r="Q789" s="82"/>
      <c r="R789" s="82"/>
      <c r="S789" s="82"/>
      <c r="T789" s="147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147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147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147"/>
      <c r="BO789" s="170"/>
      <c r="BP789" s="165"/>
    </row>
    <row r="790" spans="1:68" ht="22.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237"/>
      <c r="N790" s="82"/>
      <c r="O790" s="82"/>
      <c r="P790" s="82"/>
      <c r="Q790" s="82"/>
      <c r="R790" s="82"/>
      <c r="S790" s="82"/>
      <c r="T790" s="147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147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147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147"/>
      <c r="BO790" s="170"/>
      <c r="BP790" s="165"/>
    </row>
    <row r="791" spans="1:68" ht="22.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237"/>
      <c r="N791" s="82"/>
      <c r="O791" s="82"/>
      <c r="P791" s="82"/>
      <c r="Q791" s="82"/>
      <c r="R791" s="82"/>
      <c r="S791" s="82"/>
      <c r="T791" s="147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147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147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147"/>
      <c r="BO791" s="170"/>
      <c r="BP791" s="165"/>
    </row>
    <row r="792" spans="1:68" ht="22.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237"/>
      <c r="N792" s="82"/>
      <c r="O792" s="82"/>
      <c r="P792" s="82"/>
      <c r="Q792" s="82"/>
      <c r="R792" s="82"/>
      <c r="S792" s="82"/>
      <c r="T792" s="147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147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147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147"/>
      <c r="BO792" s="170"/>
      <c r="BP792" s="165"/>
    </row>
    <row r="793" spans="1:68" ht="22.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237"/>
      <c r="N793" s="82"/>
      <c r="O793" s="82"/>
      <c r="P793" s="82"/>
      <c r="Q793" s="82"/>
      <c r="R793" s="82"/>
      <c r="S793" s="82"/>
      <c r="T793" s="147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147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147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147"/>
      <c r="BO793" s="170"/>
      <c r="BP793" s="165"/>
    </row>
    <row r="794" spans="1:68" ht="22.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237"/>
      <c r="N794" s="82"/>
      <c r="O794" s="82"/>
      <c r="P794" s="82"/>
      <c r="Q794" s="82"/>
      <c r="R794" s="82"/>
      <c r="S794" s="82"/>
      <c r="T794" s="147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147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147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147"/>
      <c r="BO794" s="170"/>
      <c r="BP794" s="165"/>
    </row>
    <row r="795" spans="1:68" ht="22.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237"/>
      <c r="N795" s="82"/>
      <c r="O795" s="82"/>
      <c r="P795" s="82"/>
      <c r="Q795" s="82"/>
      <c r="R795" s="82"/>
      <c r="S795" s="82"/>
      <c r="T795" s="147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147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147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147"/>
      <c r="BO795" s="170"/>
      <c r="BP795" s="165"/>
    </row>
    <row r="796" spans="1:68" ht="22.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237"/>
      <c r="N796" s="82"/>
      <c r="O796" s="82"/>
      <c r="P796" s="82"/>
      <c r="Q796" s="82"/>
      <c r="R796" s="82"/>
      <c r="S796" s="82"/>
      <c r="T796" s="147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147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147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147"/>
      <c r="BO796" s="170"/>
      <c r="BP796" s="165"/>
    </row>
    <row r="797" spans="1:68" ht="22.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237"/>
      <c r="N797" s="82"/>
      <c r="O797" s="82"/>
      <c r="P797" s="82"/>
      <c r="Q797" s="82"/>
      <c r="R797" s="82"/>
      <c r="S797" s="82"/>
      <c r="T797" s="147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147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147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147"/>
      <c r="BO797" s="170"/>
      <c r="BP797" s="165"/>
    </row>
    <row r="798" spans="1:68" ht="22.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237"/>
      <c r="N798" s="82"/>
      <c r="O798" s="82"/>
      <c r="P798" s="82"/>
      <c r="Q798" s="82"/>
      <c r="R798" s="82"/>
      <c r="S798" s="82"/>
      <c r="T798" s="147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147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147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147"/>
      <c r="BO798" s="170"/>
      <c r="BP798" s="165"/>
    </row>
    <row r="799" spans="1:68" ht="22.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237"/>
      <c r="N799" s="82"/>
      <c r="O799" s="82"/>
      <c r="P799" s="82"/>
      <c r="Q799" s="82"/>
      <c r="R799" s="82"/>
      <c r="S799" s="82"/>
      <c r="T799" s="147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147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147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147"/>
      <c r="BO799" s="170"/>
      <c r="BP799" s="165"/>
    </row>
    <row r="800" spans="1:68" ht="22.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237"/>
      <c r="N800" s="82"/>
      <c r="O800" s="82"/>
      <c r="P800" s="82"/>
      <c r="Q800" s="82"/>
      <c r="R800" s="82"/>
      <c r="S800" s="82"/>
      <c r="T800" s="147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147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147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147"/>
      <c r="BO800" s="170"/>
      <c r="BP800" s="165"/>
    </row>
    <row r="801" spans="1:68" ht="22.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237"/>
      <c r="N801" s="82"/>
      <c r="O801" s="82"/>
      <c r="P801" s="82"/>
      <c r="Q801" s="82"/>
      <c r="R801" s="82"/>
      <c r="S801" s="82"/>
      <c r="T801" s="147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147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147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147"/>
      <c r="BO801" s="170"/>
      <c r="BP801" s="165"/>
    </row>
    <row r="802" spans="1:68" ht="22.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237"/>
      <c r="N802" s="82"/>
      <c r="O802" s="82"/>
      <c r="P802" s="82"/>
      <c r="Q802" s="82"/>
      <c r="R802" s="82"/>
      <c r="S802" s="82"/>
      <c r="T802" s="147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147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147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147"/>
      <c r="BO802" s="170"/>
      <c r="BP802" s="165"/>
    </row>
    <row r="803" spans="1:68" ht="22.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237"/>
      <c r="N803" s="82"/>
      <c r="O803" s="82"/>
      <c r="P803" s="82"/>
      <c r="Q803" s="82"/>
      <c r="R803" s="82"/>
      <c r="S803" s="82"/>
      <c r="T803" s="147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147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147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147"/>
      <c r="BO803" s="170"/>
      <c r="BP803" s="165"/>
    </row>
    <row r="804" spans="1:68" ht="22.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237"/>
      <c r="N804" s="82"/>
      <c r="O804" s="82"/>
      <c r="P804" s="82"/>
      <c r="Q804" s="82"/>
      <c r="R804" s="82"/>
      <c r="S804" s="82"/>
      <c r="T804" s="147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147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147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147"/>
      <c r="BO804" s="170"/>
      <c r="BP804" s="165"/>
    </row>
    <row r="805" spans="1:68" ht="22.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237"/>
      <c r="N805" s="82"/>
      <c r="O805" s="82"/>
      <c r="P805" s="82"/>
      <c r="Q805" s="82"/>
      <c r="R805" s="82"/>
      <c r="S805" s="82"/>
      <c r="T805" s="147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147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147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147"/>
      <c r="BO805" s="170"/>
      <c r="BP805" s="165"/>
    </row>
    <row r="806" spans="1:68" ht="22.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237"/>
      <c r="N806" s="82"/>
      <c r="O806" s="82"/>
      <c r="P806" s="82"/>
      <c r="Q806" s="82"/>
      <c r="R806" s="82"/>
      <c r="S806" s="82"/>
      <c r="T806" s="147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147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147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147"/>
      <c r="BO806" s="170"/>
      <c r="BP806" s="165"/>
    </row>
    <row r="807" spans="1:68" ht="22.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237"/>
      <c r="N807" s="82"/>
      <c r="O807" s="82"/>
      <c r="P807" s="82"/>
      <c r="Q807" s="82"/>
      <c r="R807" s="82"/>
      <c r="S807" s="82"/>
      <c r="T807" s="147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147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147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147"/>
      <c r="BO807" s="170"/>
      <c r="BP807" s="165"/>
    </row>
    <row r="808" spans="1:68" ht="22.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237"/>
      <c r="N808" s="82"/>
      <c r="O808" s="82"/>
      <c r="P808" s="82"/>
      <c r="Q808" s="82"/>
      <c r="R808" s="82"/>
      <c r="S808" s="82"/>
      <c r="T808" s="147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147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147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147"/>
      <c r="BO808" s="170"/>
      <c r="BP808" s="165"/>
    </row>
    <row r="809" spans="1:68" ht="22.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237"/>
      <c r="N809" s="82"/>
      <c r="O809" s="82"/>
      <c r="P809" s="82"/>
      <c r="Q809" s="82"/>
      <c r="R809" s="82"/>
      <c r="S809" s="82"/>
      <c r="T809" s="147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147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147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147"/>
      <c r="BO809" s="170"/>
      <c r="BP809" s="165"/>
    </row>
    <row r="810" spans="1:68" ht="22.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237"/>
      <c r="N810" s="82"/>
      <c r="O810" s="82"/>
      <c r="P810" s="82"/>
      <c r="Q810" s="82"/>
      <c r="R810" s="82"/>
      <c r="S810" s="82"/>
      <c r="T810" s="147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147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147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147"/>
      <c r="BO810" s="170"/>
      <c r="BP810" s="165"/>
    </row>
    <row r="811" spans="1:68" ht="22.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237"/>
      <c r="N811" s="82"/>
      <c r="O811" s="82"/>
      <c r="P811" s="82"/>
      <c r="Q811" s="82"/>
      <c r="R811" s="82"/>
      <c r="S811" s="82"/>
      <c r="T811" s="147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147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147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147"/>
      <c r="BO811" s="170"/>
      <c r="BP811" s="165"/>
    </row>
    <row r="812" spans="1:68" ht="22.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237"/>
      <c r="N812" s="82"/>
      <c r="O812" s="82"/>
      <c r="P812" s="82"/>
      <c r="Q812" s="82"/>
      <c r="R812" s="82"/>
      <c r="S812" s="82"/>
      <c r="T812" s="147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147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147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147"/>
      <c r="BO812" s="170"/>
      <c r="BP812" s="165"/>
    </row>
    <row r="813" spans="1:68" ht="22.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237"/>
      <c r="N813" s="82"/>
      <c r="O813" s="82"/>
      <c r="P813" s="82"/>
      <c r="Q813" s="82"/>
      <c r="R813" s="82"/>
      <c r="S813" s="82"/>
      <c r="T813" s="147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147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147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147"/>
      <c r="BO813" s="170"/>
      <c r="BP813" s="165"/>
    </row>
    <row r="814" spans="1:68" ht="22.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237"/>
      <c r="N814" s="82"/>
      <c r="O814" s="82"/>
      <c r="P814" s="82"/>
      <c r="Q814" s="82"/>
      <c r="R814" s="82"/>
      <c r="S814" s="82"/>
      <c r="T814" s="147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147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147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147"/>
      <c r="BO814" s="170"/>
      <c r="BP814" s="165"/>
    </row>
    <row r="815" spans="1:68" ht="22.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237"/>
      <c r="N815" s="82"/>
      <c r="O815" s="82"/>
      <c r="P815" s="82"/>
      <c r="Q815" s="82"/>
      <c r="R815" s="82"/>
      <c r="S815" s="82"/>
      <c r="T815" s="147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147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147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147"/>
      <c r="BO815" s="170"/>
      <c r="BP815" s="165"/>
    </row>
    <row r="816" spans="1:68" ht="22.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237"/>
      <c r="N816" s="82"/>
      <c r="O816" s="82"/>
      <c r="P816" s="82"/>
      <c r="Q816" s="82"/>
      <c r="R816" s="82"/>
      <c r="S816" s="82"/>
      <c r="T816" s="147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147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147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147"/>
      <c r="BO816" s="170"/>
      <c r="BP816" s="165"/>
    </row>
    <row r="817" spans="1:68" ht="22.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237"/>
      <c r="N817" s="82"/>
      <c r="O817" s="82"/>
      <c r="P817" s="82"/>
      <c r="Q817" s="82"/>
      <c r="R817" s="82"/>
      <c r="S817" s="82"/>
      <c r="T817" s="147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147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147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147"/>
      <c r="BO817" s="170"/>
      <c r="BP817" s="165"/>
    </row>
    <row r="818" spans="1:68" ht="22.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237"/>
      <c r="N818" s="82"/>
      <c r="O818" s="82"/>
      <c r="P818" s="82"/>
      <c r="Q818" s="82"/>
      <c r="R818" s="82"/>
      <c r="S818" s="82"/>
      <c r="T818" s="147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147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147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147"/>
      <c r="BO818" s="170"/>
      <c r="BP818" s="165"/>
    </row>
    <row r="819" spans="1:68" ht="22.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237"/>
      <c r="N819" s="82"/>
      <c r="O819" s="82"/>
      <c r="P819" s="82"/>
      <c r="Q819" s="82"/>
      <c r="R819" s="82"/>
      <c r="S819" s="82"/>
      <c r="T819" s="147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147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147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147"/>
      <c r="BO819" s="170"/>
      <c r="BP819" s="165"/>
    </row>
    <row r="820" spans="1:68" ht="22.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237"/>
      <c r="N820" s="82"/>
      <c r="O820" s="82"/>
      <c r="P820" s="82"/>
      <c r="Q820" s="82"/>
      <c r="R820" s="82"/>
      <c r="S820" s="82"/>
      <c r="T820" s="147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147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147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147"/>
      <c r="BO820" s="170"/>
      <c r="BP820" s="165"/>
    </row>
    <row r="821" spans="1:68" ht="22.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237"/>
      <c r="N821" s="82"/>
      <c r="O821" s="82"/>
      <c r="P821" s="82"/>
      <c r="Q821" s="82"/>
      <c r="R821" s="82"/>
      <c r="S821" s="82"/>
      <c r="T821" s="147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147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147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147"/>
      <c r="BO821" s="170"/>
      <c r="BP821" s="165"/>
    </row>
    <row r="822" spans="1:68" ht="22.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237"/>
      <c r="N822" s="82"/>
      <c r="O822" s="82"/>
      <c r="P822" s="82"/>
      <c r="Q822" s="82"/>
      <c r="R822" s="82"/>
      <c r="S822" s="82"/>
      <c r="T822" s="147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147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147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147"/>
      <c r="BO822" s="170"/>
      <c r="BP822" s="165"/>
    </row>
    <row r="823" spans="1:68" ht="22.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237"/>
      <c r="N823" s="82"/>
      <c r="O823" s="82"/>
      <c r="P823" s="82"/>
      <c r="Q823" s="82"/>
      <c r="R823" s="82"/>
      <c r="S823" s="82"/>
      <c r="T823" s="147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147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147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147"/>
      <c r="BO823" s="170"/>
      <c r="BP823" s="165"/>
    </row>
    <row r="824" spans="1:68" ht="22.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237"/>
      <c r="N824" s="82"/>
      <c r="O824" s="82"/>
      <c r="P824" s="82"/>
      <c r="Q824" s="82"/>
      <c r="R824" s="82"/>
      <c r="S824" s="82"/>
      <c r="T824" s="147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147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147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147"/>
      <c r="BO824" s="170"/>
      <c r="BP824" s="165"/>
    </row>
    <row r="825" spans="1:68" ht="22.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237"/>
      <c r="N825" s="82"/>
      <c r="O825" s="82"/>
      <c r="P825" s="82"/>
      <c r="Q825" s="82"/>
      <c r="R825" s="82"/>
      <c r="S825" s="82"/>
      <c r="T825" s="147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147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147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147"/>
      <c r="BO825" s="170"/>
      <c r="BP825" s="165"/>
    </row>
    <row r="826" spans="1:68" ht="22.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237"/>
      <c r="N826" s="82"/>
      <c r="O826" s="82"/>
      <c r="P826" s="82"/>
      <c r="Q826" s="82"/>
      <c r="R826" s="82"/>
      <c r="S826" s="82"/>
      <c r="T826" s="147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147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147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147"/>
      <c r="BO826" s="170"/>
      <c r="BP826" s="165"/>
    </row>
    <row r="827" spans="1:68" ht="22.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237"/>
      <c r="N827" s="82"/>
      <c r="O827" s="82"/>
      <c r="P827" s="82"/>
      <c r="Q827" s="82"/>
      <c r="R827" s="82"/>
      <c r="S827" s="82"/>
      <c r="T827" s="147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147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147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147"/>
      <c r="BO827" s="170"/>
      <c r="BP827" s="165"/>
    </row>
    <row r="828" spans="1:68" ht="22.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237"/>
      <c r="N828" s="82"/>
      <c r="O828" s="82"/>
      <c r="P828" s="82"/>
      <c r="Q828" s="82"/>
      <c r="R828" s="82"/>
      <c r="S828" s="82"/>
      <c r="T828" s="147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147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147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147"/>
      <c r="BO828" s="170"/>
      <c r="BP828" s="165"/>
    </row>
    <row r="829" spans="1:68" ht="22.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237"/>
      <c r="N829" s="82"/>
      <c r="O829" s="82"/>
      <c r="P829" s="82"/>
      <c r="Q829" s="82"/>
      <c r="R829" s="82"/>
      <c r="S829" s="82"/>
      <c r="T829" s="147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147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147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147"/>
      <c r="BO829" s="170"/>
      <c r="BP829" s="165"/>
    </row>
    <row r="830" spans="1:68" ht="22.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237"/>
      <c r="N830" s="82"/>
      <c r="O830" s="82"/>
      <c r="P830" s="82"/>
      <c r="Q830" s="82"/>
      <c r="R830" s="82"/>
      <c r="S830" s="82"/>
      <c r="T830" s="147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147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147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147"/>
      <c r="BO830" s="170"/>
      <c r="BP830" s="165"/>
    </row>
    <row r="831" spans="1:68" ht="22.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237"/>
      <c r="N831" s="82"/>
      <c r="O831" s="82"/>
      <c r="P831" s="82"/>
      <c r="Q831" s="82"/>
      <c r="R831" s="82"/>
      <c r="S831" s="82"/>
      <c r="T831" s="147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147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147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147"/>
      <c r="BO831" s="170"/>
      <c r="BP831" s="165"/>
    </row>
    <row r="832" spans="1:68" ht="22.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237"/>
      <c r="N832" s="82"/>
      <c r="O832" s="82"/>
      <c r="P832" s="82"/>
      <c r="Q832" s="82"/>
      <c r="R832" s="82"/>
      <c r="S832" s="82"/>
      <c r="T832" s="147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147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147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147"/>
      <c r="BO832" s="170"/>
      <c r="BP832" s="165"/>
    </row>
    <row r="833" spans="1:68" ht="22.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237"/>
      <c r="N833" s="82"/>
      <c r="O833" s="82"/>
      <c r="P833" s="82"/>
      <c r="Q833" s="82"/>
      <c r="R833" s="82"/>
      <c r="S833" s="82"/>
      <c r="T833" s="147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147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147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147"/>
      <c r="BO833" s="170"/>
      <c r="BP833" s="165"/>
    </row>
    <row r="834" spans="1:68" ht="22.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237"/>
      <c r="N834" s="82"/>
      <c r="O834" s="82"/>
      <c r="P834" s="82"/>
      <c r="Q834" s="82"/>
      <c r="R834" s="82"/>
      <c r="S834" s="82"/>
      <c r="T834" s="147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147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147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147"/>
      <c r="BO834" s="170"/>
      <c r="BP834" s="165"/>
    </row>
    <row r="835" spans="1:68" ht="22.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237"/>
      <c r="N835" s="82"/>
      <c r="O835" s="82"/>
      <c r="P835" s="82"/>
      <c r="Q835" s="82"/>
      <c r="R835" s="82"/>
      <c r="S835" s="82"/>
      <c r="T835" s="147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147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147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147"/>
      <c r="BO835" s="170"/>
      <c r="BP835" s="165"/>
    </row>
    <row r="836" spans="1:68" ht="22.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237"/>
      <c r="N836" s="82"/>
      <c r="O836" s="82"/>
      <c r="P836" s="82"/>
      <c r="Q836" s="82"/>
      <c r="R836" s="82"/>
      <c r="S836" s="82"/>
      <c r="T836" s="147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147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147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147"/>
      <c r="BO836" s="170"/>
      <c r="BP836" s="165"/>
    </row>
    <row r="837" spans="1:68" ht="22.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237"/>
      <c r="N837" s="82"/>
      <c r="O837" s="82"/>
      <c r="P837" s="82"/>
      <c r="Q837" s="82"/>
      <c r="R837" s="82"/>
      <c r="S837" s="82"/>
      <c r="T837" s="147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147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147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147"/>
      <c r="BO837" s="170"/>
      <c r="BP837" s="165"/>
    </row>
    <row r="838" spans="1:68" ht="22.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237"/>
      <c r="N838" s="82"/>
      <c r="O838" s="82"/>
      <c r="P838" s="82"/>
      <c r="Q838" s="82"/>
      <c r="R838" s="82"/>
      <c r="S838" s="82"/>
      <c r="T838" s="147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147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147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147"/>
      <c r="BO838" s="170"/>
      <c r="BP838" s="165"/>
    </row>
    <row r="839" spans="1:68" ht="22.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237"/>
      <c r="N839" s="82"/>
      <c r="O839" s="82"/>
      <c r="P839" s="82"/>
      <c r="Q839" s="82"/>
      <c r="R839" s="82"/>
      <c r="S839" s="82"/>
      <c r="T839" s="147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147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147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147"/>
      <c r="BO839" s="170"/>
      <c r="BP839" s="165"/>
    </row>
    <row r="840" spans="1:68" ht="22.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237"/>
      <c r="N840" s="82"/>
      <c r="O840" s="82"/>
      <c r="P840" s="82"/>
      <c r="Q840" s="82"/>
      <c r="R840" s="82"/>
      <c r="S840" s="82"/>
      <c r="T840" s="147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147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147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147"/>
      <c r="BO840" s="170"/>
      <c r="BP840" s="165"/>
    </row>
    <row r="841" spans="1:68" ht="22.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237"/>
      <c r="N841" s="82"/>
      <c r="O841" s="82"/>
      <c r="P841" s="82"/>
      <c r="Q841" s="82"/>
      <c r="R841" s="82"/>
      <c r="S841" s="82"/>
      <c r="T841" s="147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147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147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147"/>
      <c r="BO841" s="170"/>
      <c r="BP841" s="165"/>
    </row>
    <row r="842" spans="1:68" ht="22.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237"/>
      <c r="N842" s="82"/>
      <c r="O842" s="82"/>
      <c r="P842" s="82"/>
      <c r="Q842" s="82"/>
      <c r="R842" s="82"/>
      <c r="S842" s="82"/>
      <c r="T842" s="147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147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147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147"/>
      <c r="BO842" s="170"/>
      <c r="BP842" s="165"/>
    </row>
    <row r="843" spans="1:68" ht="22.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237"/>
      <c r="N843" s="82"/>
      <c r="O843" s="82"/>
      <c r="P843" s="82"/>
      <c r="Q843" s="82"/>
      <c r="R843" s="82"/>
      <c r="S843" s="82"/>
      <c r="T843" s="147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147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147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147"/>
      <c r="BO843" s="170"/>
      <c r="BP843" s="165"/>
    </row>
    <row r="844" spans="1:68" ht="22.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237"/>
      <c r="N844" s="82"/>
      <c r="O844" s="82"/>
      <c r="P844" s="82"/>
      <c r="Q844" s="82"/>
      <c r="R844" s="82"/>
      <c r="S844" s="82"/>
      <c r="T844" s="147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147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147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147"/>
      <c r="BO844" s="170"/>
      <c r="BP844" s="165"/>
    </row>
    <row r="845" spans="1:68" ht="22.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237"/>
      <c r="N845" s="82"/>
      <c r="O845" s="82"/>
      <c r="P845" s="82"/>
      <c r="Q845" s="82"/>
      <c r="R845" s="82"/>
      <c r="S845" s="82"/>
      <c r="T845" s="147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147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147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147"/>
      <c r="BO845" s="170"/>
      <c r="BP845" s="165"/>
    </row>
    <row r="846" spans="1:68" ht="22.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237"/>
      <c r="N846" s="82"/>
      <c r="O846" s="82"/>
      <c r="P846" s="82"/>
      <c r="Q846" s="82"/>
      <c r="R846" s="82"/>
      <c r="S846" s="82"/>
      <c r="T846" s="147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147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147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147"/>
      <c r="BO846" s="170"/>
      <c r="BP846" s="165"/>
    </row>
    <row r="847" spans="1:68" ht="22.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237"/>
      <c r="N847" s="82"/>
      <c r="O847" s="82"/>
      <c r="P847" s="82"/>
      <c r="Q847" s="82"/>
      <c r="R847" s="82"/>
      <c r="S847" s="82"/>
      <c r="T847" s="147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147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147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147"/>
      <c r="BO847" s="170"/>
      <c r="BP847" s="165"/>
    </row>
    <row r="848" spans="1:68" ht="22.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237"/>
      <c r="N848" s="82"/>
      <c r="O848" s="82"/>
      <c r="P848" s="82"/>
      <c r="Q848" s="82"/>
      <c r="R848" s="82"/>
      <c r="S848" s="82"/>
      <c r="T848" s="147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147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147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147"/>
      <c r="BO848" s="170"/>
      <c r="BP848" s="165"/>
    </row>
    <row r="849" spans="1:68" ht="22.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237"/>
      <c r="N849" s="82"/>
      <c r="O849" s="82"/>
      <c r="P849" s="82"/>
      <c r="Q849" s="82"/>
      <c r="R849" s="82"/>
      <c r="S849" s="82"/>
      <c r="T849" s="147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147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147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147"/>
      <c r="BO849" s="170"/>
      <c r="BP849" s="165"/>
    </row>
    <row r="850" spans="1:68" ht="22.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237"/>
      <c r="N850" s="82"/>
      <c r="O850" s="82"/>
      <c r="P850" s="82"/>
      <c r="Q850" s="82"/>
      <c r="R850" s="82"/>
      <c r="S850" s="82"/>
      <c r="T850" s="147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147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147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147"/>
      <c r="BO850" s="170"/>
      <c r="BP850" s="165"/>
    </row>
    <row r="851" spans="1:68" ht="22.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237"/>
      <c r="N851" s="82"/>
      <c r="O851" s="82"/>
      <c r="P851" s="82"/>
      <c r="Q851" s="82"/>
      <c r="R851" s="82"/>
      <c r="S851" s="82"/>
      <c r="T851" s="147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147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147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147"/>
      <c r="BO851" s="170"/>
      <c r="BP851" s="165"/>
    </row>
    <row r="852" spans="1:68" ht="22.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237"/>
      <c r="N852" s="82"/>
      <c r="O852" s="82"/>
      <c r="P852" s="82"/>
      <c r="Q852" s="82"/>
      <c r="R852" s="82"/>
      <c r="S852" s="82"/>
      <c r="T852" s="147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147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147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147"/>
      <c r="BO852" s="170"/>
      <c r="BP852" s="165"/>
    </row>
    <row r="853" spans="1:68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237"/>
      <c r="N853" s="82"/>
      <c r="O853" s="82"/>
      <c r="P853" s="82"/>
      <c r="Q853" s="82"/>
      <c r="R853" s="82"/>
      <c r="S853" s="82"/>
      <c r="T853" s="147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147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147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147"/>
      <c r="BO853" s="170"/>
      <c r="BP853" s="165"/>
    </row>
    <row r="854" spans="1:68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237"/>
      <c r="N854" s="82"/>
      <c r="O854" s="82"/>
      <c r="P854" s="82"/>
      <c r="Q854" s="82"/>
      <c r="R854" s="82"/>
      <c r="S854" s="82"/>
      <c r="T854" s="147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147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147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147"/>
      <c r="BO854" s="170"/>
      <c r="BP854" s="165"/>
    </row>
    <row r="855" spans="1:68" ht="22.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237"/>
      <c r="N855" s="82"/>
      <c r="O855" s="82"/>
      <c r="P855" s="82"/>
      <c r="Q855" s="82"/>
      <c r="R855" s="82"/>
      <c r="S855" s="82"/>
      <c r="T855" s="147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147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147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147"/>
      <c r="BO855" s="170"/>
      <c r="BP855" s="165"/>
    </row>
    <row r="856" spans="1:68" ht="22.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237"/>
      <c r="N856" s="82"/>
      <c r="O856" s="82"/>
      <c r="P856" s="82"/>
      <c r="Q856" s="82"/>
      <c r="R856" s="82"/>
      <c r="S856" s="82"/>
      <c r="T856" s="147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147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147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147"/>
      <c r="BO856" s="170"/>
      <c r="BP856" s="165"/>
    </row>
    <row r="857" spans="1:68" ht="22.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237"/>
      <c r="N857" s="82"/>
      <c r="O857" s="82"/>
      <c r="P857" s="82"/>
      <c r="Q857" s="82"/>
      <c r="R857" s="82"/>
      <c r="S857" s="82"/>
      <c r="T857" s="147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147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147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147"/>
      <c r="BO857" s="170"/>
      <c r="BP857" s="165"/>
    </row>
    <row r="858" spans="1:68" ht="22.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237"/>
      <c r="N858" s="82"/>
      <c r="O858" s="82"/>
      <c r="P858" s="82"/>
      <c r="Q858" s="82"/>
      <c r="R858" s="82"/>
      <c r="S858" s="82"/>
      <c r="T858" s="147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147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147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147"/>
      <c r="BO858" s="170"/>
      <c r="BP858" s="165"/>
    </row>
    <row r="859" spans="1:68" ht="22.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237"/>
      <c r="N859" s="82"/>
      <c r="O859" s="82"/>
      <c r="P859" s="82"/>
      <c r="Q859" s="82"/>
      <c r="R859" s="82"/>
      <c r="S859" s="82"/>
      <c r="T859" s="147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147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147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147"/>
      <c r="BO859" s="170"/>
      <c r="BP859" s="165"/>
    </row>
    <row r="860" spans="1:68" ht="22.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237"/>
      <c r="N860" s="82"/>
      <c r="O860" s="82"/>
      <c r="P860" s="82"/>
      <c r="Q860" s="82"/>
      <c r="R860" s="82"/>
      <c r="S860" s="82"/>
      <c r="T860" s="147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147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147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147"/>
      <c r="BO860" s="170"/>
      <c r="BP860" s="165"/>
    </row>
    <row r="861" spans="1:68" ht="22.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237"/>
      <c r="N861" s="82"/>
      <c r="O861" s="82"/>
      <c r="P861" s="82"/>
      <c r="Q861" s="82"/>
      <c r="R861" s="82"/>
      <c r="S861" s="82"/>
      <c r="T861" s="147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147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147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147"/>
      <c r="BO861" s="170"/>
      <c r="BP861" s="165"/>
    </row>
    <row r="862" spans="1:68" ht="22.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237"/>
      <c r="N862" s="82"/>
      <c r="O862" s="82"/>
      <c r="P862" s="82"/>
      <c r="Q862" s="82"/>
      <c r="R862" s="82"/>
      <c r="S862" s="82"/>
      <c r="T862" s="147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147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147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147"/>
      <c r="BO862" s="170"/>
      <c r="BP862" s="165"/>
    </row>
    <row r="863" spans="1:68" ht="22.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237"/>
      <c r="N863" s="82"/>
      <c r="O863" s="82"/>
      <c r="P863" s="82"/>
      <c r="Q863" s="82"/>
      <c r="R863" s="82"/>
      <c r="S863" s="82"/>
      <c r="T863" s="147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147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147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147"/>
      <c r="BO863" s="170"/>
      <c r="BP863" s="165"/>
    </row>
    <row r="864" spans="1:68" ht="22.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237"/>
      <c r="N864" s="82"/>
      <c r="O864" s="82"/>
      <c r="P864" s="82"/>
      <c r="Q864" s="82"/>
      <c r="R864" s="82"/>
      <c r="S864" s="82"/>
      <c r="T864" s="147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147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147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147"/>
      <c r="BO864" s="170"/>
      <c r="BP864" s="165"/>
    </row>
    <row r="865" spans="1:68" ht="22.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237"/>
      <c r="N865" s="82"/>
      <c r="O865" s="82"/>
      <c r="P865" s="82"/>
      <c r="Q865" s="82"/>
      <c r="R865" s="82"/>
      <c r="S865" s="82"/>
      <c r="T865" s="147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147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147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147"/>
      <c r="BO865" s="170"/>
      <c r="BP865" s="165"/>
    </row>
    <row r="866" spans="1:68" ht="22.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237"/>
      <c r="N866" s="82"/>
      <c r="O866" s="82"/>
      <c r="P866" s="82"/>
      <c r="Q866" s="82"/>
      <c r="R866" s="82"/>
      <c r="S866" s="82"/>
      <c r="T866" s="147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147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147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147"/>
      <c r="BO866" s="170"/>
      <c r="BP866" s="165"/>
    </row>
    <row r="867" spans="1:68" ht="22.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237"/>
      <c r="N867" s="82"/>
      <c r="O867" s="82"/>
      <c r="P867" s="82"/>
      <c r="Q867" s="82"/>
      <c r="R867" s="82"/>
      <c r="S867" s="82"/>
      <c r="T867" s="147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147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147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147"/>
      <c r="BO867" s="170"/>
      <c r="BP867" s="165"/>
    </row>
    <row r="868" spans="1:68" ht="22.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237"/>
      <c r="N868" s="82"/>
      <c r="O868" s="82"/>
      <c r="P868" s="82"/>
      <c r="Q868" s="82"/>
      <c r="R868" s="82"/>
      <c r="S868" s="82"/>
      <c r="T868" s="147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147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147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147"/>
      <c r="BO868" s="170"/>
      <c r="BP868" s="165"/>
    </row>
    <row r="869" spans="1:68" ht="22.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237"/>
      <c r="N869" s="82"/>
      <c r="O869" s="82"/>
      <c r="P869" s="82"/>
      <c r="Q869" s="82"/>
      <c r="R869" s="82"/>
      <c r="S869" s="82"/>
      <c r="T869" s="147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147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147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147"/>
      <c r="BO869" s="170"/>
      <c r="BP869" s="165"/>
    </row>
    <row r="870" spans="1:68" ht="22.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237"/>
      <c r="N870" s="82"/>
      <c r="O870" s="82"/>
      <c r="P870" s="82"/>
      <c r="Q870" s="82"/>
      <c r="R870" s="82"/>
      <c r="S870" s="82"/>
      <c r="T870" s="147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147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147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147"/>
      <c r="BO870" s="170"/>
      <c r="BP870" s="165"/>
    </row>
    <row r="871" spans="1:68" ht="22.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237"/>
      <c r="N871" s="82"/>
      <c r="O871" s="82"/>
      <c r="P871" s="82"/>
      <c r="Q871" s="82"/>
      <c r="R871" s="82"/>
      <c r="S871" s="82"/>
      <c r="T871" s="147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147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147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147"/>
      <c r="BO871" s="170"/>
      <c r="BP871" s="165"/>
    </row>
    <row r="872" spans="1:68" ht="22.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237"/>
      <c r="N872" s="82"/>
      <c r="O872" s="82"/>
      <c r="P872" s="82"/>
      <c r="Q872" s="82"/>
      <c r="R872" s="82"/>
      <c r="S872" s="82"/>
      <c r="T872" s="147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147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147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147"/>
      <c r="BO872" s="170"/>
      <c r="BP872" s="165"/>
    </row>
    <row r="873" spans="1:68" ht="22.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237"/>
      <c r="N873" s="82"/>
      <c r="O873" s="82"/>
      <c r="P873" s="82"/>
      <c r="Q873" s="82"/>
      <c r="R873" s="82"/>
      <c r="S873" s="82"/>
      <c r="T873" s="147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147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147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147"/>
      <c r="BO873" s="170"/>
      <c r="BP873" s="165"/>
    </row>
    <row r="874" spans="1:68" ht="22.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237"/>
      <c r="N874" s="82"/>
      <c r="O874" s="82"/>
      <c r="P874" s="82"/>
      <c r="Q874" s="82"/>
      <c r="R874" s="82"/>
      <c r="S874" s="82"/>
      <c r="T874" s="147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147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147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147"/>
      <c r="BO874" s="170"/>
      <c r="BP874" s="165"/>
    </row>
    <row r="875" spans="1:68" ht="22.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237"/>
      <c r="N875" s="82"/>
      <c r="O875" s="82"/>
      <c r="P875" s="82"/>
      <c r="Q875" s="82"/>
      <c r="R875" s="82"/>
      <c r="S875" s="82"/>
      <c r="T875" s="147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147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147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147"/>
      <c r="BO875" s="170"/>
      <c r="BP875" s="165"/>
    </row>
    <row r="876" spans="1:68" ht="22.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237"/>
      <c r="N876" s="82"/>
      <c r="O876" s="82"/>
      <c r="P876" s="82"/>
      <c r="Q876" s="82"/>
      <c r="R876" s="82"/>
      <c r="S876" s="82"/>
      <c r="T876" s="147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147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147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147"/>
      <c r="BO876" s="170"/>
      <c r="BP876" s="165"/>
    </row>
    <row r="877" spans="1:68" ht="22.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237"/>
      <c r="N877" s="82"/>
      <c r="O877" s="82"/>
      <c r="P877" s="82"/>
      <c r="Q877" s="82"/>
      <c r="R877" s="82"/>
      <c r="S877" s="82"/>
      <c r="T877" s="147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147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147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147"/>
      <c r="BO877" s="170"/>
      <c r="BP877" s="165"/>
    </row>
    <row r="878" spans="1:68" ht="22.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237"/>
      <c r="N878" s="82"/>
      <c r="O878" s="82"/>
      <c r="P878" s="82"/>
      <c r="Q878" s="82"/>
      <c r="R878" s="82"/>
      <c r="S878" s="82"/>
      <c r="T878" s="147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147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147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147"/>
      <c r="BO878" s="170"/>
      <c r="BP878" s="165"/>
    </row>
    <row r="879" spans="1:68" ht="22.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237"/>
      <c r="N879" s="82"/>
      <c r="O879" s="82"/>
      <c r="P879" s="82"/>
      <c r="Q879" s="82"/>
      <c r="R879" s="82"/>
      <c r="S879" s="82"/>
      <c r="T879" s="147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147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147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147"/>
      <c r="BO879" s="170"/>
      <c r="BP879" s="165"/>
    </row>
    <row r="880" spans="1:68" ht="22.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237"/>
      <c r="N880" s="82"/>
      <c r="O880" s="82"/>
      <c r="P880" s="82"/>
      <c r="Q880" s="82"/>
      <c r="R880" s="82"/>
      <c r="S880" s="82"/>
      <c r="T880" s="147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147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147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147"/>
      <c r="BO880" s="170"/>
      <c r="BP880" s="165"/>
    </row>
    <row r="881" spans="1:68" ht="22.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237"/>
      <c r="N881" s="82"/>
      <c r="O881" s="82"/>
      <c r="P881" s="82"/>
      <c r="Q881" s="82"/>
      <c r="R881" s="82"/>
      <c r="S881" s="82"/>
      <c r="T881" s="147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147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147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147"/>
      <c r="BO881" s="170"/>
      <c r="BP881" s="165"/>
    </row>
    <row r="882" spans="1:68" ht="22.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237"/>
      <c r="N882" s="82"/>
      <c r="O882" s="82"/>
      <c r="P882" s="82"/>
      <c r="Q882" s="82"/>
      <c r="R882" s="82"/>
      <c r="S882" s="82"/>
      <c r="T882" s="147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147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147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147"/>
      <c r="BO882" s="170"/>
      <c r="BP882" s="165"/>
    </row>
    <row r="883" spans="1:68" ht="22.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237"/>
      <c r="N883" s="82"/>
      <c r="O883" s="82"/>
      <c r="P883" s="82"/>
      <c r="Q883" s="82"/>
      <c r="R883" s="82"/>
      <c r="S883" s="82"/>
      <c r="T883" s="147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147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147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147"/>
      <c r="BO883" s="170"/>
      <c r="BP883" s="165"/>
    </row>
    <row r="884" spans="1:68" ht="22.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237"/>
      <c r="N884" s="82"/>
      <c r="O884" s="82"/>
      <c r="P884" s="82"/>
      <c r="Q884" s="82"/>
      <c r="R884" s="82"/>
      <c r="S884" s="82"/>
      <c r="T884" s="147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147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147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147"/>
      <c r="BO884" s="170"/>
      <c r="BP884" s="165"/>
    </row>
    <row r="885" spans="1:68" ht="22.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237"/>
      <c r="N885" s="82"/>
      <c r="O885" s="82"/>
      <c r="P885" s="82"/>
      <c r="Q885" s="82"/>
      <c r="R885" s="82"/>
      <c r="S885" s="82"/>
      <c r="T885" s="147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147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147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147"/>
      <c r="BO885" s="170"/>
      <c r="BP885" s="165"/>
    </row>
    <row r="886" spans="1:68" ht="22.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237"/>
      <c r="N886" s="82"/>
      <c r="O886" s="82"/>
      <c r="P886" s="82"/>
      <c r="Q886" s="82"/>
      <c r="R886" s="82"/>
      <c r="S886" s="82"/>
      <c r="T886" s="147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147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147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147"/>
      <c r="BO886" s="170"/>
      <c r="BP886" s="165"/>
    </row>
    <row r="887" spans="1:68" ht="22.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237"/>
      <c r="N887" s="82"/>
      <c r="O887" s="82"/>
      <c r="P887" s="82"/>
      <c r="Q887" s="82"/>
      <c r="R887" s="82"/>
      <c r="S887" s="82"/>
      <c r="T887" s="147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147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147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147"/>
      <c r="BO887" s="170"/>
      <c r="BP887" s="165"/>
    </row>
    <row r="888" spans="1:68" ht="22.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237"/>
      <c r="N888" s="82"/>
      <c r="O888" s="82"/>
      <c r="P888" s="82"/>
      <c r="Q888" s="82"/>
      <c r="R888" s="82"/>
      <c r="S888" s="82"/>
      <c r="T888" s="147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147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147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147"/>
      <c r="BO888" s="170"/>
      <c r="BP888" s="165"/>
    </row>
    <row r="889" spans="1:68" ht="22.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237"/>
      <c r="N889" s="82"/>
      <c r="O889" s="82"/>
      <c r="P889" s="82"/>
      <c r="Q889" s="82"/>
      <c r="R889" s="82"/>
      <c r="S889" s="82"/>
      <c r="T889" s="147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147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147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147"/>
      <c r="BO889" s="170"/>
      <c r="BP889" s="165"/>
    </row>
    <row r="890" spans="1:68" ht="22.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237"/>
      <c r="N890" s="82"/>
      <c r="O890" s="82"/>
      <c r="P890" s="82"/>
      <c r="Q890" s="82"/>
      <c r="R890" s="82"/>
      <c r="S890" s="82"/>
      <c r="T890" s="147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147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147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147"/>
      <c r="BO890" s="170"/>
      <c r="BP890" s="165"/>
    </row>
    <row r="891" spans="1:68" ht="22.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237"/>
      <c r="N891" s="82"/>
      <c r="O891" s="82"/>
      <c r="P891" s="82"/>
      <c r="Q891" s="82"/>
      <c r="R891" s="82"/>
      <c r="S891" s="82"/>
      <c r="T891" s="147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147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147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147"/>
      <c r="BO891" s="170"/>
      <c r="BP891" s="165"/>
    </row>
    <row r="892" spans="1:68" ht="22.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237"/>
      <c r="N892" s="82"/>
      <c r="O892" s="82"/>
      <c r="P892" s="82"/>
      <c r="Q892" s="82"/>
      <c r="R892" s="82"/>
      <c r="S892" s="82"/>
      <c r="T892" s="147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147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147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147"/>
      <c r="BO892" s="170"/>
      <c r="BP892" s="165"/>
    </row>
    <row r="893" spans="1:68" ht="22.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237"/>
      <c r="N893" s="82"/>
      <c r="O893" s="82"/>
      <c r="P893" s="82"/>
      <c r="Q893" s="82"/>
      <c r="R893" s="82"/>
      <c r="S893" s="82"/>
      <c r="T893" s="147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147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147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147"/>
      <c r="BO893" s="170"/>
      <c r="BP893" s="165"/>
    </row>
    <row r="894" spans="1:68" ht="22.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237"/>
      <c r="N894" s="82"/>
      <c r="O894" s="82"/>
      <c r="P894" s="82"/>
      <c r="Q894" s="82"/>
      <c r="R894" s="82"/>
      <c r="S894" s="82"/>
      <c r="T894" s="147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147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147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147"/>
      <c r="BO894" s="170"/>
      <c r="BP894" s="165"/>
    </row>
    <row r="895" spans="1:68" ht="22.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237"/>
      <c r="N895" s="82"/>
      <c r="O895" s="82"/>
      <c r="P895" s="82"/>
      <c r="Q895" s="82"/>
      <c r="R895" s="82"/>
      <c r="S895" s="82"/>
      <c r="T895" s="147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147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147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147"/>
      <c r="BO895" s="170"/>
      <c r="BP895" s="165"/>
    </row>
    <row r="896" spans="1:68" ht="22.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237"/>
      <c r="N896" s="82"/>
      <c r="O896" s="82"/>
      <c r="P896" s="82"/>
      <c r="Q896" s="82"/>
      <c r="R896" s="82"/>
      <c r="S896" s="82"/>
      <c r="T896" s="147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147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147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147"/>
      <c r="BO896" s="170"/>
      <c r="BP896" s="165"/>
    </row>
    <row r="897" spans="1:68" ht="22.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237"/>
      <c r="N897" s="82"/>
      <c r="O897" s="82"/>
      <c r="P897" s="82"/>
      <c r="Q897" s="82"/>
      <c r="R897" s="82"/>
      <c r="S897" s="82"/>
      <c r="T897" s="147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147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147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147"/>
      <c r="BO897" s="170"/>
      <c r="BP897" s="165"/>
    </row>
    <row r="898" spans="1:68" ht="22.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237"/>
      <c r="N898" s="82"/>
      <c r="O898" s="82"/>
      <c r="P898" s="82"/>
      <c r="Q898" s="82"/>
      <c r="R898" s="82"/>
      <c r="S898" s="82"/>
      <c r="T898" s="147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147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147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147"/>
      <c r="BO898" s="170"/>
      <c r="BP898" s="165"/>
    </row>
    <row r="899" spans="1:68" ht="22.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237"/>
      <c r="N899" s="82"/>
      <c r="O899" s="82"/>
      <c r="P899" s="82"/>
      <c r="Q899" s="82"/>
      <c r="R899" s="82"/>
      <c r="S899" s="82"/>
      <c r="T899" s="147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147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147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147"/>
      <c r="BO899" s="170"/>
      <c r="BP899" s="165"/>
    </row>
    <row r="900" spans="1:68" ht="22.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237"/>
      <c r="N900" s="82"/>
      <c r="O900" s="82"/>
      <c r="P900" s="82"/>
      <c r="Q900" s="82"/>
      <c r="R900" s="82"/>
      <c r="S900" s="82"/>
      <c r="T900" s="147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147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147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147"/>
      <c r="BO900" s="170"/>
      <c r="BP900" s="165"/>
    </row>
    <row r="901" spans="1:68" ht="22.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237"/>
      <c r="N901" s="82"/>
      <c r="O901" s="82"/>
      <c r="P901" s="82"/>
      <c r="Q901" s="82"/>
      <c r="R901" s="82"/>
      <c r="S901" s="82"/>
      <c r="T901" s="147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147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147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147"/>
      <c r="BO901" s="170"/>
      <c r="BP901" s="165"/>
    </row>
    <row r="902" spans="1:68" ht="22.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237"/>
      <c r="N902" s="82"/>
      <c r="O902" s="82"/>
      <c r="P902" s="82"/>
      <c r="Q902" s="82"/>
      <c r="R902" s="82"/>
      <c r="S902" s="82"/>
      <c r="T902" s="147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147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147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147"/>
      <c r="BO902" s="170"/>
      <c r="BP902" s="165"/>
    </row>
    <row r="903" spans="1:68" ht="22.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237"/>
      <c r="N903" s="82"/>
      <c r="O903" s="82"/>
      <c r="P903" s="82"/>
      <c r="Q903" s="82"/>
      <c r="R903" s="82"/>
      <c r="S903" s="82"/>
      <c r="T903" s="147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147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147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147"/>
      <c r="BO903" s="170"/>
      <c r="BP903" s="165"/>
    </row>
    <row r="904" spans="1:68" ht="22.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237"/>
      <c r="N904" s="82"/>
      <c r="O904" s="82"/>
      <c r="P904" s="82"/>
      <c r="Q904" s="82"/>
      <c r="R904" s="82"/>
      <c r="S904" s="82"/>
      <c r="T904" s="147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147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147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147"/>
      <c r="BO904" s="170"/>
      <c r="BP904" s="165"/>
    </row>
    <row r="905" spans="1:68" ht="22.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237"/>
      <c r="N905" s="82"/>
      <c r="O905" s="82"/>
      <c r="P905" s="82"/>
      <c r="Q905" s="82"/>
      <c r="R905" s="82"/>
      <c r="S905" s="82"/>
      <c r="T905" s="147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147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147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147"/>
      <c r="BO905" s="170"/>
      <c r="BP905" s="165"/>
    </row>
    <row r="906" spans="1:68" ht="22.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237"/>
      <c r="N906" s="82"/>
      <c r="O906" s="82"/>
      <c r="P906" s="82"/>
      <c r="Q906" s="82"/>
      <c r="R906" s="82"/>
      <c r="S906" s="82"/>
      <c r="T906" s="147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147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147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147"/>
      <c r="BO906" s="170"/>
      <c r="BP906" s="165"/>
    </row>
    <row r="907" spans="1:68" ht="22.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237"/>
      <c r="N907" s="82"/>
      <c r="O907" s="82"/>
      <c r="P907" s="82"/>
      <c r="Q907" s="82"/>
      <c r="R907" s="82"/>
      <c r="S907" s="82"/>
      <c r="T907" s="147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147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147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147"/>
      <c r="BO907" s="170"/>
      <c r="BP907" s="165"/>
    </row>
    <row r="908" spans="1:68" ht="22.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237"/>
      <c r="N908" s="82"/>
      <c r="O908" s="82"/>
      <c r="P908" s="82"/>
      <c r="Q908" s="82"/>
      <c r="R908" s="82"/>
      <c r="S908" s="82"/>
      <c r="T908" s="147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147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147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147"/>
      <c r="BO908" s="170"/>
      <c r="BP908" s="165"/>
    </row>
    <row r="909" spans="1:68" ht="22.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237"/>
      <c r="N909" s="82"/>
      <c r="O909" s="82"/>
      <c r="P909" s="82"/>
      <c r="Q909" s="82"/>
      <c r="R909" s="82"/>
      <c r="S909" s="82"/>
      <c r="T909" s="147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147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147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147"/>
      <c r="BO909" s="170"/>
      <c r="BP909" s="165"/>
    </row>
    <row r="910" spans="1:68" ht="22.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237"/>
      <c r="N910" s="82"/>
      <c r="O910" s="82"/>
      <c r="P910" s="82"/>
      <c r="Q910" s="82"/>
      <c r="R910" s="82"/>
      <c r="S910" s="82"/>
      <c r="T910" s="147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147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147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147"/>
      <c r="BO910" s="170"/>
      <c r="BP910" s="165"/>
    </row>
    <row r="911" spans="1:68" ht="22.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237"/>
      <c r="N911" s="82"/>
      <c r="O911" s="82"/>
      <c r="P911" s="82"/>
      <c r="Q911" s="82"/>
      <c r="R911" s="82"/>
      <c r="S911" s="82"/>
      <c r="T911" s="147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147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147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147"/>
      <c r="BO911" s="170"/>
      <c r="BP911" s="165"/>
    </row>
    <row r="912" spans="1:68" ht="22.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237"/>
      <c r="N912" s="82"/>
      <c r="O912" s="82"/>
      <c r="P912" s="82"/>
      <c r="Q912" s="82"/>
      <c r="R912" s="82"/>
      <c r="S912" s="82"/>
      <c r="T912" s="147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147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147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147"/>
      <c r="BO912" s="170"/>
      <c r="BP912" s="165"/>
    </row>
    <row r="913" spans="1:68" ht="22.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237"/>
      <c r="N913" s="82"/>
      <c r="O913" s="82"/>
      <c r="P913" s="82"/>
      <c r="Q913" s="82"/>
      <c r="R913" s="82"/>
      <c r="S913" s="82"/>
      <c r="T913" s="147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147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147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147"/>
      <c r="BO913" s="170"/>
      <c r="BP913" s="165"/>
    </row>
    <row r="914" spans="1:68" ht="22.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237"/>
      <c r="N914" s="82"/>
      <c r="O914" s="82"/>
      <c r="P914" s="82"/>
      <c r="Q914" s="82"/>
      <c r="R914" s="82"/>
      <c r="S914" s="82"/>
      <c r="T914" s="147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147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147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147"/>
      <c r="BO914" s="170"/>
      <c r="BP914" s="165"/>
    </row>
    <row r="915" spans="1:68" ht="22.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237"/>
      <c r="N915" s="82"/>
      <c r="O915" s="82"/>
      <c r="P915" s="82"/>
      <c r="Q915" s="82"/>
      <c r="R915" s="82"/>
      <c r="S915" s="82"/>
      <c r="T915" s="147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147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147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147"/>
      <c r="BO915" s="170"/>
      <c r="BP915" s="165"/>
    </row>
    <row r="916" spans="1:68" ht="22.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237"/>
      <c r="N916" s="82"/>
      <c r="O916" s="82"/>
      <c r="P916" s="82"/>
      <c r="Q916" s="82"/>
      <c r="R916" s="82"/>
      <c r="S916" s="82"/>
      <c r="T916" s="147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147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147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147"/>
      <c r="BO916" s="170"/>
      <c r="BP916" s="165"/>
    </row>
    <row r="917" spans="1:68" ht="22.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237"/>
      <c r="N917" s="82"/>
      <c r="O917" s="82"/>
      <c r="P917" s="82"/>
      <c r="Q917" s="82"/>
      <c r="R917" s="82"/>
      <c r="S917" s="82"/>
      <c r="T917" s="147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147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147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147"/>
      <c r="BO917" s="170"/>
      <c r="BP917" s="165"/>
    </row>
    <row r="918" spans="1:68" ht="22.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237"/>
      <c r="N918" s="82"/>
      <c r="O918" s="82"/>
      <c r="P918" s="82"/>
      <c r="Q918" s="82"/>
      <c r="R918" s="82"/>
      <c r="S918" s="82"/>
      <c r="T918" s="147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147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147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147"/>
      <c r="BO918" s="170"/>
      <c r="BP918" s="165"/>
    </row>
    <row r="919" spans="1:68" ht="22.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237"/>
      <c r="N919" s="82"/>
      <c r="O919" s="82"/>
      <c r="P919" s="82"/>
      <c r="Q919" s="82"/>
      <c r="R919" s="82"/>
      <c r="S919" s="82"/>
      <c r="T919" s="147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147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147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147"/>
      <c r="BO919" s="170"/>
      <c r="BP919" s="165"/>
    </row>
    <row r="920" spans="1:68" ht="22.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237"/>
      <c r="N920" s="82"/>
      <c r="O920" s="82"/>
      <c r="P920" s="82"/>
      <c r="Q920" s="82"/>
      <c r="R920" s="82"/>
      <c r="S920" s="82"/>
      <c r="T920" s="147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147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147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147"/>
      <c r="BO920" s="170"/>
      <c r="BP920" s="165"/>
    </row>
    <row r="921" spans="1:68" ht="22.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237"/>
      <c r="N921" s="82"/>
      <c r="O921" s="82"/>
      <c r="P921" s="82"/>
      <c r="Q921" s="82"/>
      <c r="R921" s="82"/>
      <c r="S921" s="82"/>
      <c r="T921" s="147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147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147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147"/>
      <c r="BO921" s="170"/>
      <c r="BP921" s="165"/>
    </row>
    <row r="922" spans="1:68" ht="22.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237"/>
      <c r="N922" s="82"/>
      <c r="O922" s="82"/>
      <c r="P922" s="82"/>
      <c r="Q922" s="82"/>
      <c r="R922" s="82"/>
      <c r="S922" s="82"/>
      <c r="T922" s="147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147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147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147"/>
      <c r="BO922" s="170"/>
      <c r="BP922" s="165"/>
    </row>
    <row r="923" spans="1:68" ht="22.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237"/>
      <c r="N923" s="82"/>
      <c r="O923" s="82"/>
      <c r="P923" s="82"/>
      <c r="Q923" s="82"/>
      <c r="R923" s="82"/>
      <c r="S923" s="82"/>
      <c r="T923" s="147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147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147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147"/>
      <c r="BO923" s="170"/>
      <c r="BP923" s="165"/>
    </row>
    <row r="924" spans="1:68" ht="22.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237"/>
      <c r="N924" s="82"/>
      <c r="O924" s="82"/>
      <c r="P924" s="82"/>
      <c r="Q924" s="82"/>
      <c r="R924" s="82"/>
      <c r="S924" s="82"/>
      <c r="T924" s="147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147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147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147"/>
      <c r="BO924" s="170"/>
      <c r="BP924" s="165"/>
    </row>
    <row r="925" spans="1:68" ht="22.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237"/>
      <c r="N925" s="82"/>
      <c r="O925" s="82"/>
      <c r="P925" s="82"/>
      <c r="Q925" s="82"/>
      <c r="R925" s="82"/>
      <c r="S925" s="82"/>
      <c r="T925" s="147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147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147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147"/>
      <c r="BO925" s="170"/>
      <c r="BP925" s="165"/>
    </row>
    <row r="926" spans="1:68" ht="22.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237"/>
      <c r="N926" s="82"/>
      <c r="O926" s="82"/>
      <c r="P926" s="82"/>
      <c r="Q926" s="82"/>
      <c r="R926" s="82"/>
      <c r="S926" s="82"/>
      <c r="T926" s="147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147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147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147"/>
      <c r="BO926" s="170"/>
      <c r="BP926" s="165"/>
    </row>
    <row r="927" spans="1:68" ht="22.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237"/>
      <c r="N927" s="82"/>
      <c r="O927" s="82"/>
      <c r="P927" s="82"/>
      <c r="Q927" s="82"/>
      <c r="R927" s="82"/>
      <c r="S927" s="82"/>
      <c r="T927" s="147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147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147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147"/>
      <c r="BO927" s="170"/>
      <c r="BP927" s="165"/>
    </row>
    <row r="928" spans="1:68" ht="22.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237"/>
      <c r="N928" s="82"/>
      <c r="O928" s="82"/>
      <c r="P928" s="82"/>
      <c r="Q928" s="82"/>
      <c r="R928" s="82"/>
      <c r="S928" s="82"/>
      <c r="T928" s="147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147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147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147"/>
      <c r="BO928" s="170"/>
      <c r="BP928" s="165"/>
    </row>
    <row r="929" spans="1:68" ht="22.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237"/>
      <c r="N929" s="82"/>
      <c r="O929" s="82"/>
      <c r="P929" s="82"/>
      <c r="Q929" s="82"/>
      <c r="R929" s="82"/>
      <c r="S929" s="82"/>
      <c r="T929" s="147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147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147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147"/>
      <c r="BO929" s="170"/>
      <c r="BP929" s="165"/>
    </row>
    <row r="930" spans="1:68" ht="22.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237"/>
      <c r="N930" s="82"/>
      <c r="O930" s="82"/>
      <c r="P930" s="82"/>
      <c r="Q930" s="82"/>
      <c r="R930" s="82"/>
      <c r="S930" s="82"/>
      <c r="T930" s="147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147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147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147"/>
      <c r="BO930" s="170"/>
      <c r="BP930" s="165"/>
    </row>
    <row r="931" spans="1:68" ht="22.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237"/>
      <c r="N931" s="82"/>
      <c r="O931" s="82"/>
      <c r="P931" s="82"/>
      <c r="Q931" s="82"/>
      <c r="R931" s="82"/>
      <c r="S931" s="82"/>
      <c r="T931" s="147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147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147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147"/>
      <c r="BO931" s="170"/>
      <c r="BP931" s="165"/>
    </row>
    <row r="932" spans="1:68" ht="22.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237"/>
      <c r="N932" s="82"/>
      <c r="O932" s="82"/>
      <c r="P932" s="82"/>
      <c r="Q932" s="82"/>
      <c r="R932" s="82"/>
      <c r="S932" s="82"/>
      <c r="T932" s="147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147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147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147"/>
      <c r="BO932" s="170"/>
      <c r="BP932" s="165"/>
    </row>
    <row r="933" spans="1:68" ht="22.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237"/>
      <c r="N933" s="82"/>
      <c r="O933" s="82"/>
      <c r="P933" s="82"/>
      <c r="Q933" s="82"/>
      <c r="R933" s="82"/>
      <c r="S933" s="82"/>
      <c r="T933" s="147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147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147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147"/>
      <c r="BO933" s="170"/>
      <c r="BP933" s="165"/>
    </row>
    <row r="934" spans="1:68" ht="22.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237"/>
      <c r="N934" s="82"/>
      <c r="O934" s="82"/>
      <c r="P934" s="82"/>
      <c r="Q934" s="82"/>
      <c r="R934" s="82"/>
      <c r="S934" s="82"/>
      <c r="T934" s="147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147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147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147"/>
      <c r="BO934" s="170"/>
      <c r="BP934" s="165"/>
    </row>
    <row r="935" spans="1:68" ht="22.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237"/>
      <c r="N935" s="82"/>
      <c r="O935" s="82"/>
      <c r="P935" s="82"/>
      <c r="Q935" s="82"/>
      <c r="R935" s="82"/>
      <c r="S935" s="82"/>
      <c r="T935" s="147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147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147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147"/>
      <c r="BO935" s="170"/>
      <c r="BP935" s="165"/>
    </row>
    <row r="936" spans="1:68" ht="22.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237"/>
      <c r="N936" s="82"/>
      <c r="O936" s="82"/>
      <c r="P936" s="82"/>
      <c r="Q936" s="82"/>
      <c r="R936" s="82"/>
      <c r="S936" s="82"/>
      <c r="T936" s="147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147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147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147"/>
      <c r="BO936" s="170"/>
      <c r="BP936" s="165"/>
    </row>
    <row r="937" spans="1:68" ht="22.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237"/>
      <c r="N937" s="82"/>
      <c r="O937" s="82"/>
      <c r="P937" s="82"/>
      <c r="Q937" s="82"/>
      <c r="R937" s="82"/>
      <c r="S937" s="82"/>
      <c r="T937" s="147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147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147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147"/>
      <c r="BO937" s="170"/>
      <c r="BP937" s="165"/>
    </row>
    <row r="938" spans="1:68" ht="22.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237"/>
      <c r="N938" s="82"/>
      <c r="O938" s="82"/>
      <c r="P938" s="82"/>
      <c r="Q938" s="82"/>
      <c r="R938" s="82"/>
      <c r="S938" s="82"/>
      <c r="T938" s="147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147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147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147"/>
      <c r="BO938" s="170"/>
      <c r="BP938" s="165"/>
    </row>
    <row r="939" spans="1:68" ht="22.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237"/>
      <c r="N939" s="82"/>
      <c r="O939" s="82"/>
      <c r="P939" s="82"/>
      <c r="Q939" s="82"/>
      <c r="R939" s="82"/>
      <c r="S939" s="82"/>
      <c r="T939" s="147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147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147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147"/>
      <c r="BO939" s="170"/>
      <c r="BP939" s="165"/>
    </row>
    <row r="940" spans="1:68" ht="22.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237"/>
      <c r="N940" s="82"/>
      <c r="O940" s="82"/>
      <c r="P940" s="82"/>
      <c r="Q940" s="82"/>
      <c r="R940" s="82"/>
      <c r="S940" s="82"/>
      <c r="T940" s="147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147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147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147"/>
      <c r="BO940" s="170"/>
      <c r="BP940" s="165"/>
    </row>
    <row r="941" spans="1:68" ht="22.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237"/>
      <c r="N941" s="82"/>
      <c r="O941" s="82"/>
      <c r="P941" s="82"/>
      <c r="Q941" s="82"/>
      <c r="R941" s="82"/>
      <c r="S941" s="82"/>
      <c r="T941" s="147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147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147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147"/>
      <c r="BO941" s="170"/>
      <c r="BP941" s="165"/>
    </row>
    <row r="942" spans="1:68" ht="22.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237"/>
      <c r="N942" s="82"/>
      <c r="O942" s="82"/>
      <c r="P942" s="82"/>
      <c r="Q942" s="82"/>
      <c r="R942" s="82"/>
      <c r="S942" s="82"/>
      <c r="T942" s="147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147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147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147"/>
      <c r="BO942" s="170"/>
      <c r="BP942" s="165"/>
    </row>
    <row r="943" spans="1:68" ht="22.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237"/>
      <c r="N943" s="82"/>
      <c r="O943" s="82"/>
      <c r="P943" s="82"/>
      <c r="Q943" s="82"/>
      <c r="R943" s="82"/>
      <c r="S943" s="82"/>
      <c r="T943" s="147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147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147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147"/>
      <c r="BO943" s="170"/>
      <c r="BP943" s="165"/>
    </row>
    <row r="944" spans="1:68" ht="22.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237"/>
      <c r="N944" s="82"/>
      <c r="O944" s="82"/>
      <c r="P944" s="82"/>
      <c r="Q944" s="82"/>
      <c r="R944" s="82"/>
      <c r="S944" s="82"/>
      <c r="T944" s="147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147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147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147"/>
      <c r="BO944" s="170"/>
      <c r="BP944" s="165"/>
    </row>
    <row r="945" spans="1:68" ht="22.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237"/>
      <c r="N945" s="82"/>
      <c r="O945" s="82"/>
      <c r="P945" s="82"/>
      <c r="Q945" s="82"/>
      <c r="R945" s="82"/>
      <c r="S945" s="82"/>
      <c r="T945" s="147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147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147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147"/>
      <c r="BO945" s="170"/>
      <c r="BP945" s="165"/>
    </row>
    <row r="946" spans="1:68" ht="22.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237"/>
      <c r="N946" s="82"/>
      <c r="O946" s="82"/>
      <c r="P946" s="82"/>
      <c r="Q946" s="82"/>
      <c r="R946" s="82"/>
      <c r="S946" s="82"/>
      <c r="T946" s="147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147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147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147"/>
      <c r="BO946" s="170"/>
      <c r="BP946" s="165"/>
    </row>
    <row r="947" spans="1:68" ht="22.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237"/>
      <c r="N947" s="82"/>
      <c r="O947" s="82"/>
      <c r="P947" s="82"/>
      <c r="Q947" s="82"/>
      <c r="R947" s="82"/>
      <c r="S947" s="82"/>
      <c r="T947" s="147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147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147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147"/>
      <c r="BO947" s="170"/>
      <c r="BP947" s="165"/>
    </row>
    <row r="948" spans="1:68" ht="22.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237"/>
      <c r="N948" s="82"/>
      <c r="O948" s="82"/>
      <c r="P948" s="82"/>
      <c r="Q948" s="82"/>
      <c r="R948" s="82"/>
      <c r="S948" s="82"/>
      <c r="T948" s="147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147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147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147"/>
      <c r="BO948" s="170"/>
      <c r="BP948" s="165"/>
    </row>
    <row r="949" spans="1:68" ht="22.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237"/>
      <c r="N949" s="82"/>
      <c r="O949" s="82"/>
      <c r="P949" s="82"/>
      <c r="Q949" s="82"/>
      <c r="R949" s="82"/>
      <c r="S949" s="82"/>
      <c r="T949" s="147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147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147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147"/>
      <c r="BO949" s="170"/>
      <c r="BP949" s="165"/>
    </row>
    <row r="950" spans="1:68" ht="22.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237"/>
      <c r="N950" s="82"/>
      <c r="O950" s="82"/>
      <c r="P950" s="82"/>
      <c r="Q950" s="82"/>
      <c r="R950" s="82"/>
      <c r="S950" s="82"/>
      <c r="T950" s="147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147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147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147"/>
      <c r="BO950" s="170"/>
      <c r="BP950" s="165"/>
    </row>
    <row r="951" spans="1:68" ht="22.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237"/>
      <c r="N951" s="82"/>
      <c r="O951" s="82"/>
      <c r="P951" s="82"/>
      <c r="Q951" s="82"/>
      <c r="R951" s="82"/>
      <c r="S951" s="82"/>
      <c r="T951" s="147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147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147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147"/>
      <c r="BO951" s="170"/>
      <c r="BP951" s="165"/>
    </row>
    <row r="952" spans="1:68" ht="22.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237"/>
      <c r="N952" s="82"/>
      <c r="O952" s="82"/>
      <c r="P952" s="82"/>
      <c r="Q952" s="82"/>
      <c r="R952" s="82"/>
      <c r="S952" s="82"/>
      <c r="T952" s="147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147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147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147"/>
      <c r="BO952" s="170"/>
      <c r="BP952" s="165"/>
    </row>
    <row r="953" spans="1:68" ht="22.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237"/>
      <c r="N953" s="82"/>
      <c r="O953" s="82"/>
      <c r="P953" s="82"/>
      <c r="Q953" s="82"/>
      <c r="R953" s="82"/>
      <c r="S953" s="82"/>
      <c r="T953" s="147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147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147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147"/>
      <c r="BO953" s="170"/>
      <c r="BP953" s="165"/>
    </row>
    <row r="954" spans="1:68" ht="22.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237"/>
      <c r="N954" s="82"/>
      <c r="O954" s="82"/>
      <c r="P954" s="82"/>
      <c r="Q954" s="82"/>
      <c r="R954" s="82"/>
      <c r="S954" s="82"/>
      <c r="T954" s="147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147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147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147"/>
      <c r="BO954" s="170"/>
      <c r="BP954" s="165"/>
    </row>
    <row r="955" spans="1:68" ht="22.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237"/>
      <c r="N955" s="82"/>
      <c r="O955" s="82"/>
      <c r="P955" s="82"/>
      <c r="Q955" s="82"/>
      <c r="R955" s="82"/>
      <c r="S955" s="82"/>
      <c r="T955" s="147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147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147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147"/>
      <c r="BO955" s="170"/>
      <c r="BP955" s="165"/>
    </row>
    <row r="956" spans="1:68" ht="22.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237"/>
      <c r="N956" s="82"/>
      <c r="O956" s="82"/>
      <c r="P956" s="82"/>
      <c r="Q956" s="82"/>
      <c r="R956" s="82"/>
      <c r="S956" s="82"/>
      <c r="T956" s="147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147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147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147"/>
      <c r="BO956" s="170"/>
      <c r="BP956" s="165"/>
    </row>
    <row r="957" spans="1:68" ht="22.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237"/>
      <c r="N957" s="82"/>
      <c r="O957" s="82"/>
      <c r="P957" s="82"/>
      <c r="Q957" s="82"/>
      <c r="R957" s="82"/>
      <c r="S957" s="82"/>
      <c r="T957" s="147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147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147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147"/>
      <c r="BO957" s="170"/>
      <c r="BP957" s="165"/>
    </row>
    <row r="958" spans="1:68" ht="22.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237"/>
      <c r="N958" s="82"/>
      <c r="O958" s="82"/>
      <c r="P958" s="82"/>
      <c r="Q958" s="82"/>
      <c r="R958" s="82"/>
      <c r="S958" s="82"/>
      <c r="T958" s="147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147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147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147"/>
      <c r="BO958" s="170"/>
      <c r="BP958" s="165"/>
    </row>
    <row r="959" spans="1:68" ht="22.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237"/>
      <c r="N959" s="82"/>
      <c r="O959" s="82"/>
      <c r="P959" s="82"/>
      <c r="Q959" s="82"/>
      <c r="R959" s="82"/>
      <c r="S959" s="82"/>
      <c r="T959" s="147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147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147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147"/>
      <c r="BO959" s="170"/>
      <c r="BP959" s="165"/>
    </row>
    <row r="960" spans="1:68" ht="22.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237"/>
      <c r="N960" s="82"/>
      <c r="O960" s="82"/>
      <c r="P960" s="82"/>
      <c r="Q960" s="82"/>
      <c r="R960" s="82"/>
      <c r="S960" s="82"/>
      <c r="T960" s="147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147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147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147"/>
      <c r="BO960" s="170"/>
      <c r="BP960" s="165"/>
    </row>
    <row r="961" spans="1:68" ht="22.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237"/>
      <c r="N961" s="82"/>
      <c r="O961" s="82"/>
      <c r="P961" s="82"/>
      <c r="Q961" s="82"/>
      <c r="R961" s="82"/>
      <c r="S961" s="82"/>
      <c r="T961" s="147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147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147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147"/>
      <c r="BO961" s="170"/>
      <c r="BP961" s="165"/>
    </row>
    <row r="962" spans="1:68" ht="22.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237"/>
      <c r="N962" s="82"/>
      <c r="O962" s="82"/>
      <c r="P962" s="82"/>
      <c r="Q962" s="82"/>
      <c r="R962" s="82"/>
      <c r="S962" s="82"/>
      <c r="T962" s="147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147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147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147"/>
      <c r="BO962" s="170"/>
      <c r="BP962" s="165"/>
    </row>
    <row r="963" spans="1:68" ht="22.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237"/>
      <c r="N963" s="82"/>
      <c r="O963" s="82"/>
      <c r="P963" s="82"/>
      <c r="Q963" s="82"/>
      <c r="R963" s="82"/>
      <c r="S963" s="82"/>
      <c r="T963" s="147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147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147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147"/>
      <c r="BO963" s="170"/>
      <c r="BP963" s="165"/>
    </row>
    <row r="964" spans="1:68" ht="22.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237"/>
      <c r="N964" s="82"/>
      <c r="O964" s="82"/>
      <c r="P964" s="82"/>
      <c r="Q964" s="82"/>
      <c r="R964" s="82"/>
      <c r="S964" s="82"/>
      <c r="T964" s="147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147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147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147"/>
      <c r="BO964" s="170"/>
      <c r="BP964" s="165"/>
    </row>
    <row r="965" spans="1:68" ht="22.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237"/>
      <c r="N965" s="82"/>
      <c r="O965" s="82"/>
      <c r="P965" s="82"/>
      <c r="Q965" s="82"/>
      <c r="R965" s="82"/>
      <c r="S965" s="82"/>
      <c r="T965" s="147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147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147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147"/>
      <c r="BO965" s="170"/>
      <c r="BP965" s="165"/>
    </row>
    <row r="966" spans="1:68" ht="22.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237"/>
      <c r="N966" s="82"/>
      <c r="O966" s="82"/>
      <c r="P966" s="82"/>
      <c r="Q966" s="82"/>
      <c r="R966" s="82"/>
      <c r="S966" s="82"/>
      <c r="T966" s="147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147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147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147"/>
      <c r="BO966" s="170"/>
      <c r="BP966" s="165"/>
    </row>
    <row r="967" spans="1:68" ht="22.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237"/>
      <c r="N967" s="82"/>
      <c r="O967" s="82"/>
      <c r="P967" s="82"/>
      <c r="Q967" s="82"/>
      <c r="R967" s="82"/>
      <c r="S967" s="82"/>
      <c r="T967" s="147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147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147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147"/>
      <c r="BO967" s="170"/>
      <c r="BP967" s="165"/>
    </row>
    <row r="968" spans="1:68" ht="22.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237"/>
      <c r="N968" s="82"/>
      <c r="O968" s="82"/>
      <c r="P968" s="82"/>
      <c r="Q968" s="82"/>
      <c r="R968" s="82"/>
      <c r="S968" s="82"/>
      <c r="T968" s="147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147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147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147"/>
      <c r="BO968" s="170"/>
      <c r="BP968" s="165"/>
    </row>
    <row r="969" spans="1:68" ht="22.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237"/>
      <c r="N969" s="82"/>
      <c r="O969" s="82"/>
      <c r="P969" s="82"/>
      <c r="Q969" s="82"/>
      <c r="R969" s="82"/>
      <c r="S969" s="82"/>
      <c r="T969" s="147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147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147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147"/>
      <c r="BO969" s="170"/>
      <c r="BP969" s="165"/>
    </row>
    <row r="970" spans="1:68" ht="22.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237"/>
      <c r="N970" s="82"/>
      <c r="O970" s="82"/>
      <c r="P970" s="82"/>
      <c r="Q970" s="82"/>
      <c r="R970" s="82"/>
      <c r="S970" s="82"/>
      <c r="T970" s="147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147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147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147"/>
      <c r="BO970" s="170"/>
      <c r="BP970" s="165"/>
    </row>
    <row r="971" spans="1:68" ht="22.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237"/>
      <c r="N971" s="82"/>
      <c r="O971" s="82"/>
      <c r="P971" s="82"/>
      <c r="Q971" s="82"/>
      <c r="R971" s="82"/>
      <c r="S971" s="82"/>
      <c r="T971" s="147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147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147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147"/>
      <c r="BO971" s="170"/>
      <c r="BP971" s="165"/>
    </row>
    <row r="972" spans="1:68" ht="22.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237"/>
      <c r="N972" s="82"/>
      <c r="O972" s="82"/>
      <c r="P972" s="82"/>
      <c r="Q972" s="82"/>
      <c r="R972" s="82"/>
      <c r="S972" s="82"/>
      <c r="T972" s="147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147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147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147"/>
      <c r="BO972" s="170"/>
      <c r="BP972" s="165"/>
    </row>
    <row r="973" spans="1:68" ht="22.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237"/>
      <c r="N973" s="82"/>
      <c r="O973" s="82"/>
      <c r="P973" s="82"/>
      <c r="Q973" s="82"/>
      <c r="R973" s="82"/>
      <c r="S973" s="82"/>
      <c r="T973" s="147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147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147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147"/>
      <c r="BO973" s="170"/>
      <c r="BP973" s="165"/>
    </row>
    <row r="974" spans="1:68" ht="22.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237"/>
      <c r="N974" s="82"/>
      <c r="O974" s="82"/>
      <c r="P974" s="82"/>
      <c r="Q974" s="82"/>
      <c r="R974" s="82"/>
      <c r="S974" s="82"/>
      <c r="T974" s="147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147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147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147"/>
      <c r="BO974" s="170"/>
      <c r="BP974" s="165"/>
    </row>
    <row r="975" spans="1:68" ht="22.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237"/>
      <c r="N975" s="82"/>
      <c r="O975" s="82"/>
      <c r="P975" s="82"/>
      <c r="Q975" s="82"/>
      <c r="R975" s="82"/>
      <c r="S975" s="82"/>
      <c r="T975" s="147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147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147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147"/>
      <c r="BO975" s="170"/>
      <c r="BP975" s="165"/>
    </row>
    <row r="976" spans="1:68" ht="22.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237"/>
      <c r="N976" s="82"/>
      <c r="O976" s="82"/>
      <c r="P976" s="82"/>
      <c r="Q976" s="82"/>
      <c r="R976" s="82"/>
      <c r="S976" s="82"/>
      <c r="T976" s="147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147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147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147"/>
      <c r="BO976" s="170"/>
      <c r="BP976" s="165"/>
    </row>
    <row r="977" spans="1:68" ht="22.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237"/>
      <c r="N977" s="82"/>
      <c r="O977" s="82"/>
      <c r="P977" s="82"/>
      <c r="Q977" s="82"/>
      <c r="R977" s="82"/>
      <c r="S977" s="82"/>
      <c r="T977" s="147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147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147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147"/>
      <c r="BO977" s="170"/>
      <c r="BP977" s="165"/>
    </row>
    <row r="978" spans="1:68" ht="22.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237"/>
      <c r="N978" s="82"/>
      <c r="O978" s="82"/>
      <c r="P978" s="82"/>
      <c r="Q978" s="82"/>
      <c r="R978" s="82"/>
      <c r="S978" s="82"/>
      <c r="T978" s="147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147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147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147"/>
      <c r="BO978" s="170"/>
      <c r="BP978" s="165"/>
    </row>
    <row r="979" spans="1:68" ht="22.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237"/>
      <c r="N979" s="82"/>
      <c r="O979" s="82"/>
      <c r="P979" s="82"/>
      <c r="Q979" s="82"/>
      <c r="R979" s="82"/>
      <c r="S979" s="82"/>
      <c r="T979" s="147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147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147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147"/>
      <c r="BO979" s="170"/>
      <c r="BP979" s="165"/>
    </row>
    <row r="980" spans="1:68" ht="22.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237"/>
      <c r="N980" s="82"/>
      <c r="O980" s="82"/>
      <c r="P980" s="82"/>
      <c r="Q980" s="82"/>
      <c r="R980" s="82"/>
      <c r="S980" s="82"/>
      <c r="T980" s="147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147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147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147"/>
      <c r="BO980" s="170"/>
      <c r="BP980" s="165"/>
    </row>
    <row r="981" spans="1:68" ht="22.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237"/>
      <c r="N981" s="82"/>
      <c r="O981" s="82"/>
      <c r="P981" s="82"/>
      <c r="Q981" s="82"/>
      <c r="R981" s="82"/>
      <c r="S981" s="82"/>
      <c r="T981" s="147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147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147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147"/>
      <c r="BO981" s="170"/>
      <c r="BP981" s="165"/>
    </row>
    <row r="982" spans="1:68" ht="22.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237"/>
      <c r="N982" s="82"/>
      <c r="O982" s="82"/>
      <c r="P982" s="82"/>
      <c r="Q982" s="82"/>
      <c r="R982" s="82"/>
      <c r="S982" s="82"/>
      <c r="T982" s="147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147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147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147"/>
      <c r="BO982" s="170"/>
      <c r="BP982" s="165"/>
    </row>
    <row r="983" spans="1:68" ht="22.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237"/>
      <c r="N983" s="82"/>
      <c r="O983" s="82"/>
      <c r="P983" s="82"/>
      <c r="Q983" s="82"/>
      <c r="R983" s="82"/>
      <c r="S983" s="82"/>
      <c r="T983" s="147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147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147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147"/>
      <c r="BO983" s="170"/>
      <c r="BP983" s="165"/>
    </row>
    <row r="984" spans="1:68" ht="22.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237"/>
      <c r="N984" s="82"/>
      <c r="O984" s="82"/>
      <c r="P984" s="82"/>
      <c r="Q984" s="82"/>
      <c r="R984" s="82"/>
      <c r="S984" s="82"/>
      <c r="T984" s="147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147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147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147"/>
      <c r="BO984" s="170"/>
      <c r="BP984" s="165"/>
    </row>
    <row r="985" spans="1:68" ht="22.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237"/>
      <c r="N985" s="82"/>
      <c r="O985" s="82"/>
      <c r="P985" s="82"/>
      <c r="Q985" s="82"/>
      <c r="R985" s="82"/>
      <c r="S985" s="82"/>
      <c r="T985" s="147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147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147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147"/>
      <c r="BO985" s="170"/>
      <c r="BP985" s="165"/>
    </row>
    <row r="986" spans="1:68" ht="22.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237"/>
      <c r="N986" s="82"/>
      <c r="O986" s="82"/>
      <c r="P986" s="82"/>
      <c r="Q986" s="82"/>
      <c r="R986" s="82"/>
      <c r="S986" s="82"/>
      <c r="T986" s="147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147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147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147"/>
      <c r="BO986" s="170"/>
      <c r="BP986" s="165"/>
    </row>
    <row r="987" spans="1:68" ht="22.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237"/>
      <c r="N987" s="82"/>
      <c r="O987" s="82"/>
      <c r="P987" s="82"/>
      <c r="Q987" s="82"/>
      <c r="R987" s="82"/>
      <c r="S987" s="82"/>
      <c r="T987" s="147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147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147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147"/>
      <c r="BO987" s="170"/>
      <c r="BP987" s="165"/>
    </row>
    <row r="988" spans="1:68" ht="22.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237"/>
      <c r="N988" s="82"/>
      <c r="O988" s="82"/>
      <c r="P988" s="82"/>
      <c r="Q988" s="82"/>
      <c r="R988" s="82"/>
      <c r="S988" s="82"/>
      <c r="T988" s="147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147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147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147"/>
      <c r="BO988" s="170"/>
      <c r="BP988" s="165"/>
    </row>
    <row r="989" spans="1:68" ht="22.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237"/>
      <c r="N989" s="82"/>
      <c r="O989" s="82"/>
      <c r="P989" s="82"/>
      <c r="Q989" s="82"/>
      <c r="R989" s="82"/>
      <c r="S989" s="82"/>
      <c r="T989" s="147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147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147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147"/>
      <c r="BO989" s="170"/>
      <c r="BP989" s="165"/>
    </row>
    <row r="990" spans="1:68" ht="22.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237"/>
      <c r="N990" s="82"/>
      <c r="O990" s="82"/>
      <c r="P990" s="82"/>
      <c r="Q990" s="82"/>
      <c r="R990" s="82"/>
      <c r="S990" s="82"/>
      <c r="T990" s="147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147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147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147"/>
      <c r="BO990" s="170"/>
      <c r="BP990" s="165"/>
    </row>
    <row r="991" spans="1:68" ht="22.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237"/>
      <c r="N991" s="82"/>
      <c r="O991" s="82"/>
      <c r="P991" s="82"/>
      <c r="Q991" s="82"/>
      <c r="R991" s="82"/>
      <c r="S991" s="82"/>
      <c r="T991" s="147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147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147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147"/>
      <c r="BO991" s="170"/>
      <c r="BP991" s="165"/>
    </row>
    <row r="992" spans="1:68" ht="22.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237"/>
      <c r="N992" s="82"/>
      <c r="O992" s="82"/>
      <c r="P992" s="82"/>
      <c r="Q992" s="82"/>
      <c r="R992" s="82"/>
      <c r="S992" s="82"/>
      <c r="T992" s="147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147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147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147"/>
      <c r="BO992" s="170"/>
      <c r="BP992" s="165"/>
    </row>
    <row r="993" spans="1:68" ht="22.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237"/>
      <c r="N993" s="82"/>
      <c r="O993" s="82"/>
      <c r="P993" s="82"/>
      <c r="Q993" s="82"/>
      <c r="R993" s="82"/>
      <c r="S993" s="82"/>
      <c r="T993" s="147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147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147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147"/>
      <c r="BO993" s="170"/>
      <c r="BP993" s="165"/>
    </row>
    <row r="994" spans="1:68" ht="22.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237"/>
      <c r="N994" s="82"/>
      <c r="O994" s="82"/>
      <c r="P994" s="82"/>
      <c r="Q994" s="82"/>
      <c r="R994" s="82"/>
      <c r="S994" s="82"/>
      <c r="T994" s="147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147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147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147"/>
      <c r="BO994" s="170"/>
      <c r="BP994" s="165"/>
    </row>
    <row r="995" spans="1:68" ht="22.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237"/>
      <c r="N995" s="82"/>
      <c r="O995" s="82"/>
      <c r="P995" s="82"/>
      <c r="Q995" s="82"/>
      <c r="R995" s="82"/>
      <c r="S995" s="82"/>
      <c r="T995" s="147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147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147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147"/>
      <c r="BO995" s="170"/>
      <c r="BP995" s="165"/>
    </row>
    <row r="996" spans="1:68" ht="22.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237"/>
      <c r="N996" s="82"/>
      <c r="O996" s="82"/>
      <c r="P996" s="82"/>
      <c r="Q996" s="82"/>
      <c r="R996" s="82"/>
      <c r="S996" s="82"/>
      <c r="T996" s="147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147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147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147"/>
      <c r="BO996" s="170"/>
      <c r="BP996" s="165"/>
    </row>
    <row r="997" spans="1:68" ht="22.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237"/>
      <c r="N997" s="82"/>
      <c r="O997" s="82"/>
      <c r="P997" s="82"/>
      <c r="Q997" s="82"/>
      <c r="R997" s="82"/>
      <c r="S997" s="82"/>
      <c r="T997" s="147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147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147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147"/>
      <c r="BO997" s="170"/>
      <c r="BP997" s="165"/>
    </row>
    <row r="998" spans="1:68" ht="22.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237"/>
      <c r="N998" s="82"/>
      <c r="O998" s="82"/>
      <c r="P998" s="82"/>
      <c r="Q998" s="82"/>
      <c r="R998" s="82"/>
      <c r="S998" s="82"/>
      <c r="T998" s="147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147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147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147"/>
      <c r="BO998" s="170"/>
      <c r="BP998" s="165"/>
    </row>
    <row r="999" spans="1:68" ht="22.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237"/>
      <c r="N999" s="82"/>
      <c r="O999" s="82"/>
      <c r="P999" s="82"/>
      <c r="Q999" s="82"/>
      <c r="R999" s="82"/>
      <c r="S999" s="82"/>
      <c r="T999" s="147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147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147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147"/>
      <c r="BO999" s="170"/>
      <c r="BP999" s="165"/>
    </row>
    <row r="1000" spans="1:68" ht="22.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237"/>
      <c r="N1000" s="82"/>
      <c r="O1000" s="82"/>
      <c r="P1000" s="82"/>
      <c r="Q1000" s="82"/>
      <c r="R1000" s="82"/>
      <c r="S1000" s="82"/>
      <c r="T1000" s="147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147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147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147"/>
      <c r="BO1000" s="170"/>
      <c r="BP1000" s="165"/>
    </row>
  </sheetData>
  <mergeCells count="110"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BN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6128"/>
    <pageSetUpPr fitToPage="1"/>
  </sheetPr>
  <dimension ref="A1:Z1000"/>
  <sheetViews>
    <sheetView showGridLines="0" topLeftCell="A22" workbookViewId="0">
      <selection activeCell="E39" sqref="E39:K41"/>
    </sheetView>
  </sheetViews>
  <sheetFormatPr defaultColWidth="12.625" defaultRowHeight="15" customHeight="1"/>
  <cols>
    <col min="1" max="1" width="20.375" style="84" customWidth="1"/>
    <col min="2" max="2" width="4" style="84" customWidth="1"/>
    <col min="3" max="3" width="6.875" style="84" customWidth="1"/>
    <col min="4" max="4" width="21.125" style="84" customWidth="1"/>
    <col min="5" max="9" width="6.5" style="84" customWidth="1"/>
    <col min="10" max="10" width="8.25" style="84" customWidth="1"/>
    <col min="11" max="11" width="8.625" style="84" customWidth="1"/>
    <col min="12" max="26" width="20.375" style="84" customWidth="1"/>
    <col min="27" max="16384" width="12.625" style="84"/>
  </cols>
  <sheetData>
    <row r="1" spans="1:26" ht="20.25" customHeight="1">
      <c r="A1" s="79"/>
      <c r="B1" s="368" t="s">
        <v>102</v>
      </c>
      <c r="C1" s="262"/>
      <c r="D1" s="262"/>
      <c r="E1" s="262"/>
      <c r="F1" s="262"/>
      <c r="G1" s="262"/>
      <c r="H1" s="262"/>
      <c r="I1" s="262"/>
      <c r="J1" s="262"/>
      <c r="K1" s="262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0.25" customHeight="1">
      <c r="A2" s="79"/>
      <c r="B2" s="185"/>
      <c r="C2" s="185"/>
      <c r="D2" s="368" t="str">
        <f>บันทึกข้อความ!Q9&amp;" ปีการศึกษา "&amp;บันทึกข้อความ!Q10</f>
        <v>ชั้นมัธยมศึกษาปีที่ 5/4 ปีการศึกษา 2566</v>
      </c>
      <c r="E2" s="262"/>
      <c r="F2" s="262"/>
      <c r="G2" s="262"/>
      <c r="H2" s="262"/>
      <c r="I2" s="262"/>
      <c r="J2" s="262"/>
      <c r="K2" s="18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0.25" customHeight="1">
      <c r="A3" s="79"/>
      <c r="B3" s="369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70"/>
      <c r="D3" s="370"/>
      <c r="E3" s="370"/>
      <c r="F3" s="370"/>
      <c r="G3" s="370"/>
      <c r="H3" s="370"/>
      <c r="I3" s="370"/>
      <c r="J3" s="370"/>
      <c r="K3" s="370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20.25" customHeight="1">
      <c r="A4" s="79"/>
      <c r="B4" s="371" t="s">
        <v>2</v>
      </c>
      <c r="C4" s="372" t="s">
        <v>103</v>
      </c>
      <c r="D4" s="371" t="s">
        <v>31</v>
      </c>
      <c r="E4" s="373" t="s">
        <v>104</v>
      </c>
      <c r="F4" s="374"/>
      <c r="G4" s="374"/>
      <c r="H4" s="374"/>
      <c r="I4" s="375"/>
      <c r="J4" s="366" t="s">
        <v>38</v>
      </c>
      <c r="K4" s="366" t="s">
        <v>39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78" customHeight="1">
      <c r="A5" s="79"/>
      <c r="B5" s="367"/>
      <c r="C5" s="367"/>
      <c r="D5" s="367"/>
      <c r="E5" s="231" t="s">
        <v>23</v>
      </c>
      <c r="F5" s="231" t="s">
        <v>24</v>
      </c>
      <c r="G5" s="231" t="s">
        <v>25</v>
      </c>
      <c r="H5" s="231" t="s">
        <v>26</v>
      </c>
      <c r="I5" s="231" t="s">
        <v>105</v>
      </c>
      <c r="J5" s="367"/>
      <c r="K5" s="367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20.100000000000001" customHeight="1">
      <c r="A6" s="186"/>
      <c r="B6" s="187">
        <v>1</v>
      </c>
      <c r="C6" s="188" t="str">
        <f>IF(กรอกคะแนนประเมิน!B10="","",กรอกคะแนนประเมิน!B10)</f>
        <v>17795</v>
      </c>
      <c r="D6" s="189" t="str">
        <f>IF(กรอกคะแนนประเมิน!C10="","",กรอกคะแนนประเมิน!C10)</f>
        <v>นายพลพิพัฒน์  ต่วนชะเอม</v>
      </c>
      <c r="E6" s="190" t="e">
        <f>กรอกคะแนนประเมิน!M10</f>
        <v>#N/A</v>
      </c>
      <c r="F6" s="190" t="e">
        <f>กรอกคะแนนประเมิน!T10</f>
        <v>#N/A</v>
      </c>
      <c r="G6" s="190" t="e">
        <f>กรอกคะแนนประเมิน!AM10</f>
        <v>#N/A</v>
      </c>
      <c r="H6" s="190">
        <f>กรอกคะแนนประเมิน!BB10</f>
        <v>2</v>
      </c>
      <c r="I6" s="190" t="e">
        <f>กรอกคะแนนประเมิน!BN10</f>
        <v>#N/A</v>
      </c>
      <c r="J6" s="191" t="e">
        <f>MODE(E6:I6)</f>
        <v>#N/A</v>
      </c>
      <c r="K6" s="139" t="e">
        <f t="shared" ref="K6:K27" si="0">IF(J6="","",IF(J6=3,"ดีเยี่ยม",IF(J6=2,"ดี",IF(J6=1,"พอใช้","ปรับปรุง"))))</f>
        <v>#N/A</v>
      </c>
      <c r="L6" s="186"/>
      <c r="M6" s="209">
        <f>COUNTIF(E6:E42,3)</f>
        <v>0</v>
      </c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ht="20.100000000000001" customHeight="1">
      <c r="A7" s="186"/>
      <c r="B7" s="187">
        <v>2</v>
      </c>
      <c r="C7" s="188" t="str">
        <f>IF(กรอกคะแนนประเมิน!B11="","",กรอกคะแนนประเมิน!B11)</f>
        <v>17797</v>
      </c>
      <c r="D7" s="189" t="str">
        <f>IF(กรอกคะแนนประเมิน!C11="","",กรอกคะแนนประเมิน!C11)</f>
        <v>นายภัทรพล  ภูผันผิน</v>
      </c>
      <c r="E7" s="190" t="e">
        <f>กรอกคะแนนประเมิน!M11</f>
        <v>#N/A</v>
      </c>
      <c r="F7" s="190" t="e">
        <f>กรอกคะแนนประเมิน!T11</f>
        <v>#N/A</v>
      </c>
      <c r="G7" s="190" t="e">
        <f>กรอกคะแนนประเมิน!AM11</f>
        <v>#N/A</v>
      </c>
      <c r="H7" s="190" t="e">
        <f>กรอกคะแนนประเมิน!BB11</f>
        <v>#N/A</v>
      </c>
      <c r="I7" s="190" t="e">
        <f>กรอกคะแนนประเมิน!BN11</f>
        <v>#N/A</v>
      </c>
      <c r="J7" s="191" t="e">
        <f t="shared" ref="J7:J27" si="1">MODE(E7:I7)</f>
        <v>#N/A</v>
      </c>
      <c r="K7" s="139" t="e">
        <f t="shared" si="0"/>
        <v>#N/A</v>
      </c>
      <c r="L7" s="186"/>
      <c r="M7" s="209">
        <f>COUNTIF(F6:F42,3)</f>
        <v>0</v>
      </c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spans="1:26" ht="20.100000000000001" customHeight="1">
      <c r="A8" s="186"/>
      <c r="B8" s="187">
        <v>3</v>
      </c>
      <c r="C8" s="188" t="str">
        <f>IF(กรอกคะแนนประเมิน!B12="","",กรอกคะแนนประเมิน!B12)</f>
        <v>17798</v>
      </c>
      <c r="D8" s="189" t="str">
        <f>IF(กรอกคะแนนประเมิน!C12="","",กรอกคะแนนประเมิน!C12)</f>
        <v>นายภูชิศะ  ภูบินบก</v>
      </c>
      <c r="E8" s="190" t="e">
        <f>กรอกคะแนนประเมิน!M12</f>
        <v>#N/A</v>
      </c>
      <c r="F8" s="190" t="e">
        <f>กรอกคะแนนประเมิน!T12</f>
        <v>#N/A</v>
      </c>
      <c r="G8" s="190" t="e">
        <f>กรอกคะแนนประเมิน!AM12</f>
        <v>#N/A</v>
      </c>
      <c r="H8" s="190" t="e">
        <f>กรอกคะแนนประเมิน!BB12</f>
        <v>#N/A</v>
      </c>
      <c r="I8" s="190" t="e">
        <f>กรอกคะแนนประเมิน!BN12</f>
        <v>#N/A</v>
      </c>
      <c r="J8" s="191" t="e">
        <f t="shared" si="1"/>
        <v>#N/A</v>
      </c>
      <c r="K8" s="139" t="e">
        <f t="shared" si="0"/>
        <v>#N/A</v>
      </c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spans="1:26" ht="20.100000000000001" customHeight="1">
      <c r="A9" s="186"/>
      <c r="B9" s="187">
        <v>4</v>
      </c>
      <c r="C9" s="188" t="str">
        <f>IF(กรอกคะแนนประเมิน!B13="","",กรอกคะแนนประเมิน!B13)</f>
        <v>17840</v>
      </c>
      <c r="D9" s="189" t="str">
        <f>IF(กรอกคะแนนประเมิน!C13="","",กรอกคะแนนประเมิน!C13)</f>
        <v>นายเอกลักษณ์  ภูผาวง</v>
      </c>
      <c r="E9" s="190" t="e">
        <f>กรอกคะแนนประเมิน!M13</f>
        <v>#N/A</v>
      </c>
      <c r="F9" s="190" t="e">
        <f>กรอกคะแนนประเมิน!T13</f>
        <v>#N/A</v>
      </c>
      <c r="G9" s="190" t="e">
        <f>กรอกคะแนนประเมิน!AM13</f>
        <v>#N/A</v>
      </c>
      <c r="H9" s="190" t="e">
        <f>กรอกคะแนนประเมิน!BB13</f>
        <v>#N/A</v>
      </c>
      <c r="I9" s="190" t="e">
        <f>กรอกคะแนนประเมิน!BN13</f>
        <v>#N/A</v>
      </c>
      <c r="J9" s="191" t="e">
        <f t="shared" si="1"/>
        <v>#N/A</v>
      </c>
      <c r="K9" s="139" t="e">
        <f t="shared" si="0"/>
        <v>#N/A</v>
      </c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spans="1:26" ht="20.100000000000001" customHeight="1">
      <c r="A10" s="186"/>
      <c r="B10" s="187">
        <v>5</v>
      </c>
      <c r="C10" s="188" t="str">
        <f>IF(กรอกคะแนนประเมิน!B14="","",กรอกคะแนนประเมิน!B14)</f>
        <v>17850</v>
      </c>
      <c r="D10" s="189" t="str">
        <f>IF(กรอกคะแนนประเมิน!C14="","",กรอกคะแนนประเมิน!C14)</f>
        <v>นางสาวภัทรวดี  ภูบุญเอิบ</v>
      </c>
      <c r="E10" s="190" t="e">
        <f>กรอกคะแนนประเมิน!M14</f>
        <v>#N/A</v>
      </c>
      <c r="F10" s="190" t="e">
        <f>กรอกคะแนนประเมิน!T14</f>
        <v>#N/A</v>
      </c>
      <c r="G10" s="190" t="e">
        <f>กรอกคะแนนประเมิน!AM14</f>
        <v>#N/A</v>
      </c>
      <c r="H10" s="190" t="e">
        <f>กรอกคะแนนประเมิน!BB14</f>
        <v>#N/A</v>
      </c>
      <c r="I10" s="190" t="e">
        <f>กรอกคะแนนประเมิน!BN14</f>
        <v>#N/A</v>
      </c>
      <c r="J10" s="191" t="e">
        <f t="shared" si="1"/>
        <v>#N/A</v>
      </c>
      <c r="K10" s="139" t="e">
        <f t="shared" si="0"/>
        <v>#N/A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spans="1:26" ht="20.100000000000001" customHeight="1">
      <c r="A11" s="186"/>
      <c r="B11" s="187">
        <v>6</v>
      </c>
      <c r="C11" s="188" t="str">
        <f>IF(กรอกคะแนนประเมิน!B15="","",กรอกคะแนนประเมิน!B15)</f>
        <v>17860</v>
      </c>
      <c r="D11" s="189" t="str">
        <f>IF(กรอกคะแนนประเมิน!C15="","",กรอกคะแนนประเมิน!C15)</f>
        <v>นางสาวสุชาดา  ปลดปลิด</v>
      </c>
      <c r="E11" s="190" t="e">
        <f>กรอกคะแนนประเมิน!M15</f>
        <v>#N/A</v>
      </c>
      <c r="F11" s="190" t="e">
        <f>กรอกคะแนนประเมิน!T15</f>
        <v>#N/A</v>
      </c>
      <c r="G11" s="190" t="e">
        <f>กรอกคะแนนประเมิน!AM15</f>
        <v>#N/A</v>
      </c>
      <c r="H11" s="190" t="e">
        <f>กรอกคะแนนประเมิน!BB15</f>
        <v>#N/A</v>
      </c>
      <c r="I11" s="190" t="e">
        <f>กรอกคะแนนประเมิน!BN15</f>
        <v>#N/A</v>
      </c>
      <c r="J11" s="191" t="e">
        <f t="shared" si="1"/>
        <v>#N/A</v>
      </c>
      <c r="K11" s="139" t="e">
        <f t="shared" si="0"/>
        <v>#N/A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spans="1:26" ht="20.100000000000001" customHeight="1">
      <c r="A12" s="186"/>
      <c r="B12" s="187">
        <v>7</v>
      </c>
      <c r="C12" s="188" t="str">
        <f>IF(กรอกคะแนนประเมิน!B16="","",กรอกคะแนนประเมิน!B16)</f>
        <v>17884</v>
      </c>
      <c r="D12" s="189" t="str">
        <f>IF(กรอกคะแนนประเมิน!C16="","",กรอกคะแนนประเมิน!C16)</f>
        <v>นางสาวชนินทร์ดา  อันทะชัย</v>
      </c>
      <c r="E12" s="190" t="e">
        <f>กรอกคะแนนประเมิน!M16</f>
        <v>#N/A</v>
      </c>
      <c r="F12" s="190" t="e">
        <f>กรอกคะแนนประเมิน!T16</f>
        <v>#N/A</v>
      </c>
      <c r="G12" s="190" t="e">
        <f>กรอกคะแนนประเมิน!AM16</f>
        <v>#N/A</v>
      </c>
      <c r="H12" s="190" t="e">
        <f>กรอกคะแนนประเมิน!BB16</f>
        <v>#N/A</v>
      </c>
      <c r="I12" s="190" t="e">
        <f>กรอกคะแนนประเมิน!BN16</f>
        <v>#N/A</v>
      </c>
      <c r="J12" s="191" t="e">
        <f t="shared" si="1"/>
        <v>#N/A</v>
      </c>
      <c r="K12" s="139" t="e">
        <f t="shared" si="0"/>
        <v>#N/A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spans="1:26" ht="20.100000000000001" customHeight="1">
      <c r="A13" s="186"/>
      <c r="B13" s="187">
        <v>8</v>
      </c>
      <c r="C13" s="188" t="str">
        <f>IF(กรอกคะแนนประเมิน!B17="","",กรอกคะแนนประเมิน!B17)</f>
        <v>17924</v>
      </c>
      <c r="D13" s="189" t="str">
        <f>IF(กรอกคะแนนประเมิน!C17="","",กรอกคะแนนประเมิน!C17)</f>
        <v>นายสถาพร  อินทร์พวง</v>
      </c>
      <c r="E13" s="190" t="e">
        <f>กรอกคะแนนประเมิน!M17</f>
        <v>#N/A</v>
      </c>
      <c r="F13" s="190" t="e">
        <f>กรอกคะแนนประเมิน!T17</f>
        <v>#N/A</v>
      </c>
      <c r="G13" s="190" t="e">
        <f>กรอกคะแนนประเมิน!AM17</f>
        <v>#N/A</v>
      </c>
      <c r="H13" s="190" t="e">
        <f>กรอกคะแนนประเมิน!BB17</f>
        <v>#N/A</v>
      </c>
      <c r="I13" s="190" t="e">
        <f>กรอกคะแนนประเมิน!BN17</f>
        <v>#N/A</v>
      </c>
      <c r="J13" s="191" t="e">
        <f t="shared" si="1"/>
        <v>#N/A</v>
      </c>
      <c r="K13" s="139" t="e">
        <f t="shared" si="0"/>
        <v>#N/A</v>
      </c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spans="1:26" ht="20.100000000000001" customHeight="1">
      <c r="A14" s="186"/>
      <c r="B14" s="187">
        <v>9</v>
      </c>
      <c r="C14" s="188" t="str">
        <f>IF(กรอกคะแนนประเมิน!B18="","",กรอกคะแนนประเมิน!B18)</f>
        <v>17928</v>
      </c>
      <c r="D14" s="189" t="str">
        <f>IF(กรอกคะแนนประเมิน!C18="","",กรอกคะแนนประเมิน!C18)</f>
        <v>นางสาวกชกร  ภูกิ่งเงิน</v>
      </c>
      <c r="E14" s="190" t="e">
        <f>กรอกคะแนนประเมิน!M18</f>
        <v>#N/A</v>
      </c>
      <c r="F14" s="190" t="e">
        <f>กรอกคะแนนประเมิน!T18</f>
        <v>#N/A</v>
      </c>
      <c r="G14" s="190" t="e">
        <f>กรอกคะแนนประเมิน!AM18</f>
        <v>#N/A</v>
      </c>
      <c r="H14" s="190" t="e">
        <f>กรอกคะแนนประเมิน!BB18</f>
        <v>#N/A</v>
      </c>
      <c r="I14" s="190" t="e">
        <f>กรอกคะแนนประเมิน!BN18</f>
        <v>#N/A</v>
      </c>
      <c r="J14" s="191" t="e">
        <f t="shared" si="1"/>
        <v>#N/A</v>
      </c>
      <c r="K14" s="139" t="e">
        <f t="shared" si="0"/>
        <v>#N/A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spans="1:26" ht="20.100000000000001" customHeight="1">
      <c r="A15" s="186"/>
      <c r="B15" s="187">
        <v>10</v>
      </c>
      <c r="C15" s="188" t="str">
        <f>IF(กรอกคะแนนประเมิน!B19="","",กรอกคะแนนประเมิน!B19)</f>
        <v>17981</v>
      </c>
      <c r="D15" s="189" t="str">
        <f>IF(กรอกคะแนนประเมิน!C19="","",กรอกคะแนนประเมิน!C19)</f>
        <v>นางสาววิภาวรรณ  ชูจอหอ</v>
      </c>
      <c r="E15" s="190" t="e">
        <f>กรอกคะแนนประเมิน!M19</f>
        <v>#N/A</v>
      </c>
      <c r="F15" s="190" t="e">
        <f>กรอกคะแนนประเมิน!T19</f>
        <v>#N/A</v>
      </c>
      <c r="G15" s="190" t="e">
        <f>กรอกคะแนนประเมิน!AM19</f>
        <v>#N/A</v>
      </c>
      <c r="H15" s="190" t="e">
        <f>กรอกคะแนนประเมิน!BB19</f>
        <v>#N/A</v>
      </c>
      <c r="I15" s="190" t="e">
        <f>กรอกคะแนนประเมิน!BN19</f>
        <v>#N/A</v>
      </c>
      <c r="J15" s="191" t="e">
        <f t="shared" si="1"/>
        <v>#N/A</v>
      </c>
      <c r="K15" s="139" t="e">
        <f t="shared" si="0"/>
        <v>#N/A</v>
      </c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</row>
    <row r="16" spans="1:26" ht="20.100000000000001" customHeight="1">
      <c r="A16" s="186"/>
      <c r="B16" s="187">
        <v>11</v>
      </c>
      <c r="C16" s="188" t="str">
        <f>IF(กรอกคะแนนประเมิน!B20="","",กรอกคะแนนประเมิน!B20)</f>
        <v>18009</v>
      </c>
      <c r="D16" s="189" t="str">
        <f>IF(กรอกคะแนนประเมิน!C20="","",กรอกคะแนนประเมิน!C20)</f>
        <v>นางสาวกชกร  ภูวิจิตร</v>
      </c>
      <c r="E16" s="190" t="e">
        <f>กรอกคะแนนประเมิน!M20</f>
        <v>#N/A</v>
      </c>
      <c r="F16" s="190" t="e">
        <f>กรอกคะแนนประเมิน!T20</f>
        <v>#N/A</v>
      </c>
      <c r="G16" s="190" t="e">
        <f>กรอกคะแนนประเมิน!AM20</f>
        <v>#N/A</v>
      </c>
      <c r="H16" s="190" t="e">
        <f>กรอกคะแนนประเมิน!BB20</f>
        <v>#N/A</v>
      </c>
      <c r="I16" s="190" t="e">
        <f>กรอกคะแนนประเมิน!BN20</f>
        <v>#N/A</v>
      </c>
      <c r="J16" s="191" t="e">
        <f t="shared" si="1"/>
        <v>#N/A</v>
      </c>
      <c r="K16" s="139" t="e">
        <f t="shared" si="0"/>
        <v>#N/A</v>
      </c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</row>
    <row r="17" spans="1:26" ht="20.100000000000001" customHeight="1">
      <c r="A17" s="186"/>
      <c r="B17" s="187">
        <v>12</v>
      </c>
      <c r="C17" s="188" t="str">
        <f>IF(กรอกคะแนนประเมิน!B21="","",กรอกคะแนนประเมิน!B21)</f>
        <v>18039</v>
      </c>
      <c r="D17" s="189" t="str">
        <f>IF(กรอกคะแนนประเมิน!C21="","",กรอกคะแนนประเมิน!C21)</f>
        <v>นายราชพฤกษ์  อรมาศ</v>
      </c>
      <c r="E17" s="190" t="e">
        <f>กรอกคะแนนประเมิน!M21</f>
        <v>#N/A</v>
      </c>
      <c r="F17" s="190" t="e">
        <f>กรอกคะแนนประเมิน!T21</f>
        <v>#N/A</v>
      </c>
      <c r="G17" s="190" t="e">
        <f>กรอกคะแนนประเมิน!AM21</f>
        <v>#N/A</v>
      </c>
      <c r="H17" s="190" t="e">
        <f>กรอกคะแนนประเมิน!BB21</f>
        <v>#N/A</v>
      </c>
      <c r="I17" s="190" t="e">
        <f>กรอกคะแนนประเมิน!BN21</f>
        <v>#N/A</v>
      </c>
      <c r="J17" s="191" t="e">
        <f t="shared" si="1"/>
        <v>#N/A</v>
      </c>
      <c r="K17" s="139" t="e">
        <f t="shared" si="0"/>
        <v>#N/A</v>
      </c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</row>
    <row r="18" spans="1:26" ht="20.100000000000001" customHeight="1">
      <c r="A18" s="186"/>
      <c r="B18" s="187">
        <v>13</v>
      </c>
      <c r="C18" s="188" t="str">
        <f>IF(กรอกคะแนนประเมิน!B22="","",กรอกคะแนนประเมิน!B22)</f>
        <v>18061</v>
      </c>
      <c r="D18" s="189" t="str">
        <f>IF(กรอกคะแนนประเมิน!C22="","",กรอกคะแนนประเมิน!C22)</f>
        <v>นางสาวอัญชิสา  พรมมงคล</v>
      </c>
      <c r="E18" s="190" t="e">
        <f>กรอกคะแนนประเมิน!M22</f>
        <v>#N/A</v>
      </c>
      <c r="F18" s="190" t="e">
        <f>กรอกคะแนนประเมิน!T22</f>
        <v>#N/A</v>
      </c>
      <c r="G18" s="190" t="e">
        <f>กรอกคะแนนประเมิน!AM22</f>
        <v>#N/A</v>
      </c>
      <c r="H18" s="190" t="e">
        <f>กรอกคะแนนประเมิน!BB22</f>
        <v>#N/A</v>
      </c>
      <c r="I18" s="190" t="e">
        <f>กรอกคะแนนประเมิน!BN22</f>
        <v>#N/A</v>
      </c>
      <c r="J18" s="191" t="e">
        <f t="shared" si="1"/>
        <v>#N/A</v>
      </c>
      <c r="K18" s="139" t="e">
        <f t="shared" si="0"/>
        <v>#N/A</v>
      </c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20.100000000000001" customHeight="1">
      <c r="A19" s="186"/>
      <c r="B19" s="187">
        <v>14</v>
      </c>
      <c r="C19" s="188" t="str">
        <f>IF(กรอกคะแนนประเมิน!B23="","",กรอกคะแนนประเมิน!B23)</f>
        <v>18088</v>
      </c>
      <c r="D19" s="189" t="str">
        <f>IF(กรอกคะแนนประเมิน!C23="","",กรอกคะแนนประเมิน!C23)</f>
        <v>นางสาวรุจิรา  ภูสายเสมา</v>
      </c>
      <c r="E19" s="190" t="e">
        <f>กรอกคะแนนประเมิน!M23</f>
        <v>#N/A</v>
      </c>
      <c r="F19" s="190" t="e">
        <f>กรอกคะแนนประเมิน!T23</f>
        <v>#N/A</v>
      </c>
      <c r="G19" s="190" t="e">
        <f>กรอกคะแนนประเมิน!AM23</f>
        <v>#N/A</v>
      </c>
      <c r="H19" s="190" t="e">
        <f>กรอกคะแนนประเมิน!BB23</f>
        <v>#N/A</v>
      </c>
      <c r="I19" s="190" t="e">
        <f>กรอกคะแนนประเมิน!BN23</f>
        <v>#N/A</v>
      </c>
      <c r="J19" s="191" t="e">
        <f t="shared" si="1"/>
        <v>#N/A</v>
      </c>
      <c r="K19" s="139" t="e">
        <f t="shared" si="0"/>
        <v>#N/A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</row>
    <row r="20" spans="1:26" ht="20.100000000000001" customHeight="1">
      <c r="A20" s="186"/>
      <c r="B20" s="187">
        <v>15</v>
      </c>
      <c r="C20" s="188" t="str">
        <f>IF(กรอกคะแนนประเมิน!B24="","",กรอกคะแนนประเมิน!B24)</f>
        <v>18114</v>
      </c>
      <c r="D20" s="189" t="str">
        <f>IF(กรอกคะแนนประเมิน!C24="","",กรอกคะแนนประเมิน!C24)</f>
        <v>นายยุทธสาน  การวิชัย</v>
      </c>
      <c r="E20" s="190" t="e">
        <f>กรอกคะแนนประเมิน!M24</f>
        <v>#N/A</v>
      </c>
      <c r="F20" s="190" t="e">
        <f>กรอกคะแนนประเมิน!T24</f>
        <v>#N/A</v>
      </c>
      <c r="G20" s="190" t="e">
        <f>กรอกคะแนนประเมิน!AM24</f>
        <v>#N/A</v>
      </c>
      <c r="H20" s="190" t="e">
        <f>กรอกคะแนนประเมิน!BB24</f>
        <v>#N/A</v>
      </c>
      <c r="I20" s="190" t="e">
        <f>กรอกคะแนนประเมิน!BN24</f>
        <v>#N/A</v>
      </c>
      <c r="J20" s="191" t="e">
        <f t="shared" si="1"/>
        <v>#N/A</v>
      </c>
      <c r="K20" s="139" t="e">
        <f t="shared" si="0"/>
        <v>#N/A</v>
      </c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</row>
    <row r="21" spans="1:26" ht="20.100000000000001" customHeight="1">
      <c r="A21" s="186"/>
      <c r="B21" s="187">
        <v>16</v>
      </c>
      <c r="C21" s="188" t="str">
        <f>IF(กรอกคะแนนประเมิน!B25="","",กรอกคะแนนประเมิน!B25)</f>
        <v>18127</v>
      </c>
      <c r="D21" s="189" t="str">
        <f>IF(กรอกคะแนนประเมิน!C25="","",กรอกคะแนนประเมิน!C25)</f>
        <v>นางสาวทิพย์สุดา  พรมจะลี</v>
      </c>
      <c r="E21" s="190" t="e">
        <f>กรอกคะแนนประเมิน!M25</f>
        <v>#N/A</v>
      </c>
      <c r="F21" s="190" t="e">
        <f>กรอกคะแนนประเมิน!T25</f>
        <v>#N/A</v>
      </c>
      <c r="G21" s="190" t="e">
        <f>กรอกคะแนนประเมิน!AM25</f>
        <v>#N/A</v>
      </c>
      <c r="H21" s="190" t="e">
        <f>กรอกคะแนนประเมิน!BB25</f>
        <v>#N/A</v>
      </c>
      <c r="I21" s="190" t="e">
        <f>กรอกคะแนนประเมิน!BN25</f>
        <v>#N/A</v>
      </c>
      <c r="J21" s="191" t="e">
        <f t="shared" si="1"/>
        <v>#N/A</v>
      </c>
      <c r="K21" s="139" t="e">
        <f t="shared" si="0"/>
        <v>#N/A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</row>
    <row r="22" spans="1:26" ht="20.100000000000001" customHeight="1">
      <c r="A22" s="186"/>
      <c r="B22" s="187">
        <v>17</v>
      </c>
      <c r="C22" s="188" t="str">
        <f>IF(กรอกคะแนนประเมิน!B26="","",กรอกคะแนนประเมิน!B26)</f>
        <v>18129</v>
      </c>
      <c r="D22" s="189" t="str">
        <f>IF(กรอกคะแนนประเมิน!C26="","",กรอกคะแนนประเมิน!C26)</f>
        <v>นางสาวปภาวรินทร์  เนมินทร์</v>
      </c>
      <c r="E22" s="190" t="e">
        <f>กรอกคะแนนประเมิน!M26</f>
        <v>#N/A</v>
      </c>
      <c r="F22" s="190" t="e">
        <f>กรอกคะแนนประเมิน!T26</f>
        <v>#N/A</v>
      </c>
      <c r="G22" s="190" t="e">
        <f>กรอกคะแนนประเมิน!AM26</f>
        <v>#N/A</v>
      </c>
      <c r="H22" s="190" t="e">
        <f>กรอกคะแนนประเมิน!BB26</f>
        <v>#N/A</v>
      </c>
      <c r="I22" s="190" t="e">
        <f>กรอกคะแนนประเมิน!BN26</f>
        <v>#N/A</v>
      </c>
      <c r="J22" s="191" t="e">
        <f t="shared" si="1"/>
        <v>#N/A</v>
      </c>
      <c r="K22" s="139" t="e">
        <f t="shared" si="0"/>
        <v>#N/A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</row>
    <row r="23" spans="1:26" ht="20.100000000000001" customHeight="1">
      <c r="A23" s="186"/>
      <c r="B23" s="187">
        <v>18</v>
      </c>
      <c r="C23" s="188" t="str">
        <f>IF(กรอกคะแนนประเมิน!B27="","",กรอกคะแนนประเมิน!B27)</f>
        <v>18133</v>
      </c>
      <c r="D23" s="189" t="str">
        <f>IF(กรอกคะแนนประเมิน!C27="","",กรอกคะแนนประเมิน!C27)</f>
        <v>นางสาววนิดา  จงประเสริฐ</v>
      </c>
      <c r="E23" s="190" t="e">
        <f>กรอกคะแนนประเมิน!M27</f>
        <v>#N/A</v>
      </c>
      <c r="F23" s="190" t="e">
        <f>กรอกคะแนนประเมิน!T27</f>
        <v>#N/A</v>
      </c>
      <c r="G23" s="190" t="e">
        <f>กรอกคะแนนประเมิน!AM27</f>
        <v>#N/A</v>
      </c>
      <c r="H23" s="190" t="e">
        <f>กรอกคะแนนประเมิน!BB27</f>
        <v>#N/A</v>
      </c>
      <c r="I23" s="190" t="e">
        <f>กรอกคะแนนประเมิน!BN27</f>
        <v>#N/A</v>
      </c>
      <c r="J23" s="191" t="e">
        <f t="shared" si="1"/>
        <v>#N/A</v>
      </c>
      <c r="K23" s="139" t="e">
        <f t="shared" si="0"/>
        <v>#N/A</v>
      </c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</row>
    <row r="24" spans="1:26" ht="20.100000000000001" customHeight="1">
      <c r="A24" s="186"/>
      <c r="B24" s="187">
        <v>19</v>
      </c>
      <c r="C24" s="188" t="str">
        <f>IF(กรอกคะแนนประเมิน!B28="","",กรอกคะแนนประเมิน!B28)</f>
        <v>18194</v>
      </c>
      <c r="D24" s="189" t="str">
        <f>IF(กรอกคะแนนประเมิน!C28="","",กรอกคะแนนประเมิน!C28)</f>
        <v>นางสาวประภาพร  อินทร์พวง</v>
      </c>
      <c r="E24" s="190" t="e">
        <f>กรอกคะแนนประเมิน!M28</f>
        <v>#N/A</v>
      </c>
      <c r="F24" s="190" t="e">
        <f>กรอกคะแนนประเมิน!T28</f>
        <v>#N/A</v>
      </c>
      <c r="G24" s="190" t="e">
        <f>กรอกคะแนนประเมิน!AM28</f>
        <v>#N/A</v>
      </c>
      <c r="H24" s="190" t="e">
        <f>กรอกคะแนนประเมิน!BB28</f>
        <v>#N/A</v>
      </c>
      <c r="I24" s="190" t="e">
        <f>กรอกคะแนนประเมิน!BN28</f>
        <v>#N/A</v>
      </c>
      <c r="J24" s="191" t="e">
        <f t="shared" si="1"/>
        <v>#N/A</v>
      </c>
      <c r="K24" s="139" t="e">
        <f t="shared" si="0"/>
        <v>#N/A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</row>
    <row r="25" spans="1:26" ht="20.100000000000001" customHeight="1">
      <c r="A25" s="186"/>
      <c r="B25" s="187">
        <v>20</v>
      </c>
      <c r="C25" s="188" t="str">
        <f>IF(กรอกคะแนนประเมิน!B29="","",กรอกคะแนนประเมิน!B29)</f>
        <v>18196</v>
      </c>
      <c r="D25" s="189" t="str">
        <f>IF(กรอกคะแนนประเมิน!C29="","",กรอกคะแนนประเมิน!C29)</f>
        <v>นางสาววณิชชา  ไชยศาสตร์</v>
      </c>
      <c r="E25" s="190" t="e">
        <f>กรอกคะแนนประเมิน!M29</f>
        <v>#N/A</v>
      </c>
      <c r="F25" s="190" t="e">
        <f>กรอกคะแนนประเมิน!T29</f>
        <v>#N/A</v>
      </c>
      <c r="G25" s="190" t="e">
        <f>กรอกคะแนนประเมิน!AM29</f>
        <v>#N/A</v>
      </c>
      <c r="H25" s="190" t="e">
        <f>กรอกคะแนนประเมิน!BB29</f>
        <v>#N/A</v>
      </c>
      <c r="I25" s="190" t="e">
        <f>กรอกคะแนนประเมิน!BN29</f>
        <v>#N/A</v>
      </c>
      <c r="J25" s="191" t="e">
        <f t="shared" si="1"/>
        <v>#N/A</v>
      </c>
      <c r="K25" s="139" t="e">
        <f t="shared" si="0"/>
        <v>#N/A</v>
      </c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spans="1:26" ht="20.100000000000001" customHeight="1">
      <c r="A26" s="186"/>
      <c r="B26" s="187">
        <v>21</v>
      </c>
      <c r="C26" s="188" t="str">
        <f>IF(กรอกคะแนนประเมิน!B30="","",กรอกคะแนนประเมิน!B30)</f>
        <v>18197</v>
      </c>
      <c r="D26" s="189" t="str">
        <f>IF(กรอกคะแนนประเมิน!C30="","",กรอกคะแนนประเมิน!C30)</f>
        <v>นายอวิรุทธิ์  สุกะลา</v>
      </c>
      <c r="E26" s="190" t="e">
        <f>กรอกคะแนนประเมิน!M30</f>
        <v>#N/A</v>
      </c>
      <c r="F26" s="190" t="e">
        <f>กรอกคะแนนประเมิน!T30</f>
        <v>#N/A</v>
      </c>
      <c r="G26" s="190" t="e">
        <f>กรอกคะแนนประเมิน!AM30</f>
        <v>#N/A</v>
      </c>
      <c r="H26" s="190" t="e">
        <f>กรอกคะแนนประเมิน!BB30</f>
        <v>#N/A</v>
      </c>
      <c r="I26" s="190" t="e">
        <f>กรอกคะแนนประเมิน!BN30</f>
        <v>#N/A</v>
      </c>
      <c r="J26" s="191" t="e">
        <f t="shared" si="1"/>
        <v>#N/A</v>
      </c>
      <c r="K26" s="139" t="e">
        <f t="shared" si="0"/>
        <v>#N/A</v>
      </c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</row>
    <row r="27" spans="1:26" ht="15" customHeight="1">
      <c r="A27" s="186"/>
      <c r="B27" s="187">
        <v>22</v>
      </c>
      <c r="C27" s="188" t="str">
        <f>IF(กรอกคะแนนประเมิน!B31="","",กรอกคะแนนประเมิน!B31)</f>
        <v>18516</v>
      </c>
      <c r="D27" s="189" t="str">
        <f>IF(กรอกคะแนนประเมิน!C31="","",กรอกคะแนนประเมิน!C31)</f>
        <v>นายธนพล  จุลทะกอง</v>
      </c>
      <c r="E27" s="190" t="e">
        <f>กรอกคะแนนประเมิน!M31</f>
        <v>#N/A</v>
      </c>
      <c r="F27" s="190" t="e">
        <f>กรอกคะแนนประเมิน!T31</f>
        <v>#N/A</v>
      </c>
      <c r="G27" s="190" t="e">
        <f>กรอกคะแนนประเมิน!AM31</f>
        <v>#N/A</v>
      </c>
      <c r="H27" s="190" t="e">
        <f>กรอกคะแนนประเมิน!BB31</f>
        <v>#N/A</v>
      </c>
      <c r="I27" s="190" t="e">
        <f>กรอกคะแนนประเมิน!BN31</f>
        <v>#N/A</v>
      </c>
      <c r="J27" s="191" t="e">
        <f t="shared" si="1"/>
        <v>#N/A</v>
      </c>
      <c r="K27" s="139" t="e">
        <f t="shared" si="0"/>
        <v>#N/A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spans="1:26" ht="15" customHeight="1">
      <c r="A28" s="186"/>
      <c r="B28" s="187">
        <v>23</v>
      </c>
      <c r="C28" s="188" t="str">
        <f>IF(กรอกคะแนนประเมิน!B32="","",กรอกคะแนนประเมิน!B32)</f>
        <v>19045</v>
      </c>
      <c r="D28" s="189" t="str">
        <f>IF(กรอกคะแนนประเมิน!C32="","",กรอกคะแนนประเมิน!C32)</f>
        <v>นายณัฐกิตติ์  โพธิ์ขาว</v>
      </c>
      <c r="E28" s="190" t="e">
        <f>กรอกคะแนนประเมิน!M32</f>
        <v>#N/A</v>
      </c>
      <c r="F28" s="190" t="e">
        <f>กรอกคะแนนประเมิน!T32</f>
        <v>#N/A</v>
      </c>
      <c r="G28" s="190" t="e">
        <f>กรอกคะแนนประเมิน!AM32</f>
        <v>#N/A</v>
      </c>
      <c r="H28" s="190" t="e">
        <f>กรอกคะแนนประเมิน!BB32</f>
        <v>#N/A</v>
      </c>
      <c r="I28" s="190" t="e">
        <f>กรอกคะแนนประเมิน!BN32</f>
        <v>#N/A</v>
      </c>
      <c r="J28" s="191" t="e">
        <f t="shared" ref="J28:J45" si="2">MODE(E28:I28)</f>
        <v>#N/A</v>
      </c>
      <c r="K28" s="139" t="e">
        <f t="shared" ref="K28:K45" si="3">IF(J28="","",IF(J28=3,"ดีเยี่ยม",IF(J28=2,"ดี",IF(J28=1,"พอใช้","ปรับปรุง"))))</f>
        <v>#N/A</v>
      </c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spans="1:26" ht="15" customHeight="1">
      <c r="A29" s="186"/>
      <c r="B29" s="187">
        <v>24</v>
      </c>
      <c r="C29" s="188" t="str">
        <f>IF(กรอกคะแนนประเมิน!B33="","",กรอกคะแนนประเมิน!B33)</f>
        <v>19046</v>
      </c>
      <c r="D29" s="189" t="str">
        <f>IF(กรอกคะแนนประเมิน!C33="","",กรอกคะแนนประเมิน!C33)</f>
        <v>นายปราโมทย์  บุญมาก</v>
      </c>
      <c r="E29" s="190" t="e">
        <f>กรอกคะแนนประเมิน!M33</f>
        <v>#N/A</v>
      </c>
      <c r="F29" s="190" t="e">
        <f>กรอกคะแนนประเมิน!T33</f>
        <v>#N/A</v>
      </c>
      <c r="G29" s="190" t="e">
        <f>กรอกคะแนนประเมิน!AM33</f>
        <v>#N/A</v>
      </c>
      <c r="H29" s="190" t="e">
        <f>กรอกคะแนนประเมิน!BB33</f>
        <v>#N/A</v>
      </c>
      <c r="I29" s="190" t="e">
        <f>กรอกคะแนนประเมิน!BN33</f>
        <v>#N/A</v>
      </c>
      <c r="J29" s="191" t="e">
        <f t="shared" si="2"/>
        <v>#N/A</v>
      </c>
      <c r="K29" s="139" t="e">
        <f t="shared" si="3"/>
        <v>#N/A</v>
      </c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spans="1:26" ht="15" customHeight="1">
      <c r="A30" s="186"/>
      <c r="B30" s="187">
        <v>25</v>
      </c>
      <c r="C30" s="188" t="str">
        <f>IF(กรอกคะแนนประเมิน!B34="","",กรอกคะแนนประเมิน!B34)</f>
        <v>19047</v>
      </c>
      <c r="D30" s="189" t="str">
        <f>IF(กรอกคะแนนประเมิน!C34="","",กรอกคะแนนประเมิน!C34)</f>
        <v>นายภาคิน  กิจธิมน</v>
      </c>
      <c r="E30" s="190" t="e">
        <f>กรอกคะแนนประเมิน!M34</f>
        <v>#N/A</v>
      </c>
      <c r="F30" s="190" t="e">
        <f>กรอกคะแนนประเมิน!T34</f>
        <v>#N/A</v>
      </c>
      <c r="G30" s="190" t="e">
        <f>กรอกคะแนนประเมิน!AM34</f>
        <v>#N/A</v>
      </c>
      <c r="H30" s="190" t="e">
        <f>กรอกคะแนนประเมิน!BB34</f>
        <v>#N/A</v>
      </c>
      <c r="I30" s="190" t="e">
        <f>กรอกคะแนนประเมิน!BN34</f>
        <v>#N/A</v>
      </c>
      <c r="J30" s="191" t="e">
        <f t="shared" si="2"/>
        <v>#N/A</v>
      </c>
      <c r="K30" s="139" t="e">
        <f t="shared" si="3"/>
        <v>#N/A</v>
      </c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spans="1:26" ht="15" customHeight="1">
      <c r="A31" s="186"/>
      <c r="B31" s="187">
        <v>26</v>
      </c>
      <c r="C31" s="188" t="str">
        <f>IF(กรอกคะแนนประเมิน!B35="","",กรอกคะแนนประเมิน!B35)</f>
        <v>19048</v>
      </c>
      <c r="D31" s="189" t="str">
        <f>IF(กรอกคะแนนประเมิน!C35="","",กรอกคะแนนประเมิน!C35)</f>
        <v>นายภามินร์  กิจธิมน</v>
      </c>
      <c r="E31" s="190" t="e">
        <f>กรอกคะแนนประเมิน!M35</f>
        <v>#N/A</v>
      </c>
      <c r="F31" s="190" t="e">
        <f>กรอกคะแนนประเมิน!T35</f>
        <v>#N/A</v>
      </c>
      <c r="G31" s="190" t="e">
        <f>กรอกคะแนนประเมิน!AM35</f>
        <v>#N/A</v>
      </c>
      <c r="H31" s="190" t="e">
        <f>กรอกคะแนนประเมิน!BB35</f>
        <v>#N/A</v>
      </c>
      <c r="I31" s="190" t="e">
        <f>กรอกคะแนนประเมิน!BN35</f>
        <v>#N/A</v>
      </c>
      <c r="J31" s="191" t="e">
        <f t="shared" si="2"/>
        <v>#N/A</v>
      </c>
      <c r="K31" s="139" t="e">
        <f t="shared" si="3"/>
        <v>#N/A</v>
      </c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spans="1:26" ht="15" customHeight="1">
      <c r="A32" s="186"/>
      <c r="B32" s="187">
        <v>27</v>
      </c>
      <c r="C32" s="188" t="str">
        <f>IF(กรอกคะแนนประเมิน!B36="","",กรอกคะแนนประเมิน!B36)</f>
        <v>19049</v>
      </c>
      <c r="D32" s="189" t="str">
        <f>IF(กรอกคะแนนประเมิน!C36="","",กรอกคะแนนประเมิน!C36)</f>
        <v>นายรัฐรวี  ใจซื่อ</v>
      </c>
      <c r="E32" s="190" t="e">
        <f>กรอกคะแนนประเมิน!M36</f>
        <v>#N/A</v>
      </c>
      <c r="F32" s="190" t="e">
        <f>กรอกคะแนนประเมิน!T36</f>
        <v>#N/A</v>
      </c>
      <c r="G32" s="190" t="e">
        <f>กรอกคะแนนประเมิน!AM36</f>
        <v>#N/A</v>
      </c>
      <c r="H32" s="190" t="e">
        <f>กรอกคะแนนประเมิน!BB36</f>
        <v>#N/A</v>
      </c>
      <c r="I32" s="190" t="e">
        <f>กรอกคะแนนประเมิน!BN36</f>
        <v>#N/A</v>
      </c>
      <c r="J32" s="191" t="e">
        <f t="shared" si="2"/>
        <v>#N/A</v>
      </c>
      <c r="K32" s="139" t="e">
        <f t="shared" si="3"/>
        <v>#N/A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ht="15" customHeight="1">
      <c r="A33" s="186"/>
      <c r="B33" s="187">
        <v>28</v>
      </c>
      <c r="C33" s="188" t="str">
        <f>IF(กรอกคะแนนประเมิน!B37="","",กรอกคะแนนประเมิน!B37)</f>
        <v>19052</v>
      </c>
      <c r="D33" s="189" t="str">
        <f>IF(กรอกคะแนนประเมิน!C37="","",กรอกคะแนนประเมิน!C37)</f>
        <v>นางสาวจิรัญญา  จันทะดวง</v>
      </c>
      <c r="E33" s="190" t="e">
        <f>กรอกคะแนนประเมิน!M37</f>
        <v>#N/A</v>
      </c>
      <c r="F33" s="190" t="e">
        <f>กรอกคะแนนประเมิน!T37</f>
        <v>#N/A</v>
      </c>
      <c r="G33" s="190" t="e">
        <f>กรอกคะแนนประเมิน!AM37</f>
        <v>#N/A</v>
      </c>
      <c r="H33" s="190" t="e">
        <f>กรอกคะแนนประเมิน!BB37</f>
        <v>#N/A</v>
      </c>
      <c r="I33" s="190" t="e">
        <f>กรอกคะแนนประเมิน!BN37</f>
        <v>#N/A</v>
      </c>
      <c r="J33" s="191" t="e">
        <f t="shared" si="2"/>
        <v>#N/A</v>
      </c>
      <c r="K33" s="139" t="e">
        <f t="shared" si="3"/>
        <v>#N/A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spans="1:26" ht="15" customHeight="1">
      <c r="A34" s="186"/>
      <c r="B34" s="187">
        <v>29</v>
      </c>
      <c r="C34" s="188" t="str">
        <f>IF(กรอกคะแนนประเมิน!B38="","",กรอกคะแนนประเมิน!B38)</f>
        <v>19053</v>
      </c>
      <c r="D34" s="189" t="str">
        <f>IF(กรอกคะแนนประเมิน!C38="","",กรอกคะแนนประเมิน!C38)</f>
        <v>นางสาวธัญชนก  ภูจำเนียร</v>
      </c>
      <c r="E34" s="190" t="e">
        <f>กรอกคะแนนประเมิน!M38</f>
        <v>#N/A</v>
      </c>
      <c r="F34" s="190" t="e">
        <f>กรอกคะแนนประเมิน!T38</f>
        <v>#N/A</v>
      </c>
      <c r="G34" s="190" t="e">
        <f>กรอกคะแนนประเมิน!AM38</f>
        <v>#N/A</v>
      </c>
      <c r="H34" s="190" t="e">
        <f>กรอกคะแนนประเมิน!BB38</f>
        <v>#N/A</v>
      </c>
      <c r="I34" s="190" t="e">
        <f>กรอกคะแนนประเมิน!BN38</f>
        <v>#N/A</v>
      </c>
      <c r="J34" s="191" t="e">
        <f t="shared" si="2"/>
        <v>#N/A</v>
      </c>
      <c r="K34" s="139" t="e">
        <f t="shared" si="3"/>
        <v>#N/A</v>
      </c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spans="1:26" ht="15" customHeight="1">
      <c r="A35" s="186"/>
      <c r="B35" s="187">
        <v>30</v>
      </c>
      <c r="C35" s="188" t="str">
        <f>IF(กรอกคะแนนประเมิน!B39="","",กรอกคะแนนประเมิน!B39)</f>
        <v>19054</v>
      </c>
      <c r="D35" s="189" t="str">
        <f>IF(กรอกคะแนนประเมิน!C39="","",กรอกคะแนนประเมิน!C39)</f>
        <v>นางสาวธันยารัตน์  บุญรอด</v>
      </c>
      <c r="E35" s="190" t="e">
        <f>กรอกคะแนนประเมิน!M39</f>
        <v>#N/A</v>
      </c>
      <c r="F35" s="190" t="e">
        <f>กรอกคะแนนประเมิน!T39</f>
        <v>#N/A</v>
      </c>
      <c r="G35" s="190" t="e">
        <f>กรอกคะแนนประเมิน!AM39</f>
        <v>#N/A</v>
      </c>
      <c r="H35" s="190" t="e">
        <f>กรอกคะแนนประเมิน!BB39</f>
        <v>#N/A</v>
      </c>
      <c r="I35" s="190" t="e">
        <f>กรอกคะแนนประเมิน!BN39</f>
        <v>#N/A</v>
      </c>
      <c r="J35" s="191" t="e">
        <f t="shared" si="2"/>
        <v>#N/A</v>
      </c>
      <c r="K35" s="139" t="e">
        <f t="shared" si="3"/>
        <v>#N/A</v>
      </c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spans="1:26" ht="15" customHeight="1">
      <c r="A36" s="186"/>
      <c r="B36" s="187">
        <v>31</v>
      </c>
      <c r="C36" s="188" t="str">
        <f>IF(กรอกคะแนนประเมิน!B40="","",กรอกคะแนนประเมิน!B40)</f>
        <v>19055</v>
      </c>
      <c r="D36" s="189" t="str">
        <f>IF(กรอกคะแนนประเมิน!C40="","",กรอกคะแนนประเมิน!C40)</f>
        <v>นางสาวนัทธิชา  อิ่มพูล</v>
      </c>
      <c r="E36" s="190" t="e">
        <f>กรอกคะแนนประเมิน!M40</f>
        <v>#N/A</v>
      </c>
      <c r="F36" s="190" t="e">
        <f>กรอกคะแนนประเมิน!T40</f>
        <v>#N/A</v>
      </c>
      <c r="G36" s="190" t="e">
        <f>กรอกคะแนนประเมิน!AM40</f>
        <v>#N/A</v>
      </c>
      <c r="H36" s="190" t="e">
        <f>กรอกคะแนนประเมิน!BB40</f>
        <v>#N/A</v>
      </c>
      <c r="I36" s="190" t="e">
        <f>กรอกคะแนนประเมิน!BN40</f>
        <v>#N/A</v>
      </c>
      <c r="J36" s="191" t="e">
        <f t="shared" si="2"/>
        <v>#N/A</v>
      </c>
      <c r="K36" s="139" t="e">
        <f t="shared" si="3"/>
        <v>#N/A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spans="1:26" ht="15" customHeight="1">
      <c r="A37" s="186"/>
      <c r="B37" s="187">
        <v>32</v>
      </c>
      <c r="C37" s="188" t="str">
        <f>IF(กรอกคะแนนประเมิน!B41="","",กรอกคะแนนประเมิน!B41)</f>
        <v>19058</v>
      </c>
      <c r="D37" s="189" t="str">
        <f>IF(กรอกคะแนนประเมิน!C41="","",กรอกคะแนนประเมิน!C41)</f>
        <v>นางสาวปภาวิน  สายคำวงษ์</v>
      </c>
      <c r="E37" s="190" t="e">
        <f>กรอกคะแนนประเมิน!M41</f>
        <v>#N/A</v>
      </c>
      <c r="F37" s="190" t="e">
        <f>กรอกคะแนนประเมิน!T41</f>
        <v>#N/A</v>
      </c>
      <c r="G37" s="190" t="e">
        <f>กรอกคะแนนประเมิน!AM41</f>
        <v>#N/A</v>
      </c>
      <c r="H37" s="190" t="e">
        <f>กรอกคะแนนประเมิน!BB41</f>
        <v>#N/A</v>
      </c>
      <c r="I37" s="190" t="e">
        <f>กรอกคะแนนประเมิน!BN41</f>
        <v>#N/A</v>
      </c>
      <c r="J37" s="191" t="e">
        <f t="shared" si="2"/>
        <v>#N/A</v>
      </c>
      <c r="K37" s="139" t="e">
        <f t="shared" si="3"/>
        <v>#N/A</v>
      </c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spans="1:26" ht="15" customHeight="1">
      <c r="A38" s="186"/>
      <c r="B38" s="187">
        <v>33</v>
      </c>
      <c r="C38" s="188" t="str">
        <f>IF(กรอกคะแนนประเมิน!B42="","",กรอกคะแนนประเมิน!B42)</f>
        <v>19060</v>
      </c>
      <c r="D38" s="189" t="str">
        <f>IF(กรอกคะแนนประเมิน!C42="","",กรอกคะแนนประเมิน!C42)</f>
        <v>นางสาวลดา  มาลัยทอง</v>
      </c>
      <c r="E38" s="190" t="e">
        <f>กรอกคะแนนประเมิน!M42</f>
        <v>#N/A</v>
      </c>
      <c r="F38" s="190" t="e">
        <f>กรอกคะแนนประเมิน!T42</f>
        <v>#N/A</v>
      </c>
      <c r="G38" s="190" t="e">
        <f>กรอกคะแนนประเมิน!AM42</f>
        <v>#N/A</v>
      </c>
      <c r="H38" s="190" t="e">
        <f>กรอกคะแนนประเมิน!BB42</f>
        <v>#N/A</v>
      </c>
      <c r="I38" s="190" t="e">
        <f>กรอกคะแนนประเมิน!BN42</f>
        <v>#N/A</v>
      </c>
      <c r="J38" s="191" t="e">
        <f t="shared" si="2"/>
        <v>#N/A</v>
      </c>
      <c r="K38" s="139" t="e">
        <f t="shared" si="3"/>
        <v>#N/A</v>
      </c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spans="1:26" ht="15" customHeight="1">
      <c r="A39" s="186"/>
      <c r="B39" s="187">
        <v>34</v>
      </c>
      <c r="C39" s="188" t="str">
        <f>IF(กรอกคะแนนประเมิน!B43="","",กรอกคะแนนประเมิน!B43)</f>
        <v>19061</v>
      </c>
      <c r="D39" s="189" t="str">
        <f>IF(กรอกคะแนนประเมิน!C43="","",กรอกคะแนนประเมิน!C43)</f>
        <v>นางสาววรรณษา  ไชยสุข</v>
      </c>
      <c r="E39" s="190" t="e">
        <f>กรอกคะแนนประเมิน!M43</f>
        <v>#N/A</v>
      </c>
      <c r="F39" s="190" t="e">
        <f>กรอกคะแนนประเมิน!T43</f>
        <v>#N/A</v>
      </c>
      <c r="G39" s="190" t="e">
        <f>กรอกคะแนนประเมิน!AM43</f>
        <v>#N/A</v>
      </c>
      <c r="H39" s="190" t="e">
        <f>กรอกคะแนนประเมิน!BB43</f>
        <v>#N/A</v>
      </c>
      <c r="I39" s="190" t="e">
        <f>กรอกคะแนนประเมิน!BN43</f>
        <v>#N/A</v>
      </c>
      <c r="J39" s="191" t="e">
        <f t="shared" si="2"/>
        <v>#N/A</v>
      </c>
      <c r="K39" s="139" t="e">
        <f t="shared" si="3"/>
        <v>#N/A</v>
      </c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spans="1:26" ht="15" customHeight="1">
      <c r="A40" s="186"/>
      <c r="B40" s="187">
        <v>35</v>
      </c>
      <c r="C40" s="188" t="str">
        <f>IF(กรอกคะแนนประเมิน!B44="","",กรอกคะแนนประเมิน!B44)</f>
        <v>19064</v>
      </c>
      <c r="D40" s="189" t="str">
        <f>IF(กรอกคะแนนประเมิน!C44="","",กรอกคะแนนประเมิน!C44)</f>
        <v>นางสาวอุมากร  หงษ์สุวรรณ</v>
      </c>
      <c r="E40" s="190" t="e">
        <f>กรอกคะแนนประเมิน!M44</f>
        <v>#N/A</v>
      </c>
      <c r="F40" s="190" t="e">
        <f>กรอกคะแนนประเมิน!T44</f>
        <v>#N/A</v>
      </c>
      <c r="G40" s="190" t="e">
        <f>กรอกคะแนนประเมิน!AM44</f>
        <v>#N/A</v>
      </c>
      <c r="H40" s="190" t="e">
        <f>กรอกคะแนนประเมิน!BB44</f>
        <v>#N/A</v>
      </c>
      <c r="I40" s="190" t="e">
        <f>กรอกคะแนนประเมิน!BN44</f>
        <v>#N/A</v>
      </c>
      <c r="J40" s="191" t="e">
        <f t="shared" ref="J40:J41" si="4">MODE(E40:I40)</f>
        <v>#N/A</v>
      </c>
      <c r="K40" s="139" t="e">
        <f t="shared" ref="K40:K41" si="5">IF(J40="","",IF(J40=3,"ดีเยี่ยม",IF(J40=2,"ดี",IF(J40=1,"พอใช้","ปรับปรุง"))))</f>
        <v>#N/A</v>
      </c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spans="1:26" ht="15" customHeight="1">
      <c r="A41" s="186"/>
      <c r="B41" s="187">
        <v>36</v>
      </c>
      <c r="C41" s="188" t="str">
        <f>IF(กรอกคะแนนประเมิน!B45="","",กรอกคะแนนประเมิน!B45)</f>
        <v>19490</v>
      </c>
      <c r="D41" s="189" t="str">
        <f>IF(กรอกคะแนนประเมิน!C45="","",กรอกคะแนนประเมิน!C45)</f>
        <v>นางสาวเสาวภา  จำปาอ่อน</v>
      </c>
      <c r="E41" s="190" t="e">
        <f>กรอกคะแนนประเมิน!M45</f>
        <v>#N/A</v>
      </c>
      <c r="F41" s="190" t="e">
        <f>กรอกคะแนนประเมิน!T45</f>
        <v>#N/A</v>
      </c>
      <c r="G41" s="190" t="e">
        <f>กรอกคะแนนประเมิน!AM45</f>
        <v>#N/A</v>
      </c>
      <c r="H41" s="190" t="e">
        <f>กรอกคะแนนประเมิน!BB45</f>
        <v>#N/A</v>
      </c>
      <c r="I41" s="190" t="e">
        <f>กรอกคะแนนประเมิน!BN45</f>
        <v>#N/A</v>
      </c>
      <c r="J41" s="191" t="e">
        <f t="shared" si="4"/>
        <v>#N/A</v>
      </c>
      <c r="K41" s="139" t="e">
        <f t="shared" si="5"/>
        <v>#N/A</v>
      </c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spans="1:26" ht="15" customHeight="1">
      <c r="A42" s="186"/>
      <c r="B42" s="187">
        <v>37</v>
      </c>
      <c r="C42" s="188" t="str">
        <f>IF(กรอกคะแนนประเมิน!B46="","",กรอกคะแนนประเมิน!B46)</f>
        <v/>
      </c>
      <c r="D42" s="189" t="str">
        <f>IF(กรอกคะแนนประเมิน!C46="","",กรอกคะแนนประเมิน!C46)</f>
        <v/>
      </c>
      <c r="E42" s="190"/>
      <c r="F42" s="190"/>
      <c r="G42" s="190"/>
      <c r="H42" s="190"/>
      <c r="I42" s="190"/>
      <c r="J42" s="191"/>
      <c r="K42" s="139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</row>
    <row r="43" spans="1:26" ht="15" customHeight="1">
      <c r="A43" s="186"/>
      <c r="B43" s="187">
        <v>38</v>
      </c>
      <c r="C43" s="188" t="str">
        <f>IF(กรอกคะแนนประเมิน!B47="","",กรอกคะแนนประเมิน!B47)</f>
        <v/>
      </c>
      <c r="D43" s="189" t="str">
        <f>IF(กรอกคะแนนประเมิน!C47="","",กรอกคะแนนประเมิน!C47)</f>
        <v/>
      </c>
      <c r="E43" s="190"/>
      <c r="F43" s="190"/>
      <c r="G43" s="190"/>
      <c r="H43" s="190"/>
      <c r="I43" s="190"/>
      <c r="J43" s="191"/>
      <c r="K43" s="139"/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ht="15" customHeight="1">
      <c r="A44" s="186"/>
      <c r="B44" s="187">
        <v>39</v>
      </c>
      <c r="C44" s="188" t="str">
        <f>IF(กรอกคะแนนประเมิน!B48="","",กรอกคะแนนประเมิน!B48)</f>
        <v/>
      </c>
      <c r="D44" s="189" t="str">
        <f>IF(กรอกคะแนนประเมิน!C48="","",กรอกคะแนนประเมิน!C48)</f>
        <v/>
      </c>
      <c r="E44" s="190"/>
      <c r="F44" s="190"/>
      <c r="G44" s="190"/>
      <c r="H44" s="190"/>
      <c r="I44" s="190"/>
      <c r="J44" s="191"/>
      <c r="K44" s="139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spans="1:26" ht="15" customHeight="1">
      <c r="A45" s="186"/>
      <c r="B45" s="187">
        <v>40</v>
      </c>
      <c r="C45" s="188" t="str">
        <f>IF(กรอกคะแนนประเมิน!B49="","",กรอกคะแนนประเมิน!B49)</f>
        <v/>
      </c>
      <c r="D45" s="189" t="str">
        <f>IF(กรอกคะแนนประเมิน!C49="","",กรอกคะแนนประเมิน!C49)</f>
        <v/>
      </c>
      <c r="E45" s="190"/>
      <c r="F45" s="190"/>
      <c r="G45" s="190"/>
      <c r="H45" s="190"/>
      <c r="I45" s="190"/>
      <c r="J45" s="191"/>
      <c r="K45" s="139"/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spans="1:26" ht="15" customHeight="1">
      <c r="A46" s="186"/>
      <c r="B46" s="187">
        <v>41</v>
      </c>
      <c r="C46" s="188" t="str">
        <f>IF(กรอกคะแนนประเมิน!B50="","",กรอกคะแนนประเมิน!B50)</f>
        <v/>
      </c>
      <c r="D46" s="189" t="str">
        <f>IF(กรอกคะแนนประเมิน!C50="","",กรอกคะแนนประเมิน!C50)</f>
        <v/>
      </c>
      <c r="E46" s="190"/>
      <c r="F46" s="190"/>
      <c r="G46" s="190"/>
      <c r="H46" s="190"/>
      <c r="I46" s="190"/>
      <c r="J46" s="191"/>
      <c r="K46" s="139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spans="1:26" ht="15" customHeight="1">
      <c r="A47" s="186"/>
      <c r="B47" s="187">
        <v>42</v>
      </c>
      <c r="C47" s="188" t="str">
        <f>IF(กรอกคะแนนประเมิน!B51="","",กรอกคะแนนประเมิน!B51)</f>
        <v/>
      </c>
      <c r="D47" s="189" t="str">
        <f>IF(กรอกคะแนนประเมิน!C51="","",กรอกคะแนนประเมิน!C51)</f>
        <v/>
      </c>
      <c r="E47" s="190"/>
      <c r="F47" s="190"/>
      <c r="G47" s="190"/>
      <c r="H47" s="190"/>
      <c r="I47" s="190"/>
      <c r="J47" s="191"/>
      <c r="K47" s="139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spans="1:26" ht="15" customHeight="1">
      <c r="A48" s="186"/>
      <c r="B48" s="187">
        <v>43</v>
      </c>
      <c r="C48" s="188" t="str">
        <f>IF(กรอกคะแนนประเมิน!B52="","",กรอกคะแนนประเมิน!B52)</f>
        <v/>
      </c>
      <c r="D48" s="189" t="str">
        <f>IF(กรอกคะแนนประเมิน!C52="","",กรอกคะแนนประเมิน!C52)</f>
        <v/>
      </c>
      <c r="E48" s="190"/>
      <c r="F48" s="190"/>
      <c r="G48" s="190"/>
      <c r="H48" s="190"/>
      <c r="I48" s="190"/>
      <c r="J48" s="191"/>
      <c r="K48" s="139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spans="1:26" ht="15" customHeight="1">
      <c r="A49" s="186"/>
      <c r="B49" s="187">
        <v>44</v>
      </c>
      <c r="C49" s="188" t="str">
        <f>IF(กรอกคะแนนประเมิน!B53="","",กรอกคะแนนประเมิน!B53)</f>
        <v/>
      </c>
      <c r="D49" s="189" t="str">
        <f>IF(กรอกคะแนนประเมิน!C53="","",กรอกคะแนนประเมิน!C53)</f>
        <v/>
      </c>
      <c r="E49" s="190"/>
      <c r="F49" s="190"/>
      <c r="G49" s="190"/>
      <c r="H49" s="190"/>
      <c r="I49" s="190"/>
      <c r="J49" s="191"/>
      <c r="K49" s="139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spans="1:26" ht="15" customHeight="1">
      <c r="A50" s="186"/>
      <c r="B50" s="187">
        <v>45</v>
      </c>
      <c r="C50" s="188" t="str">
        <f>IF(กรอกคะแนนประเมิน!B54="","",กรอกคะแนนประเมิน!B54)</f>
        <v/>
      </c>
      <c r="D50" s="189" t="str">
        <f>IF(กรอกคะแนนประเมิน!C54="","",กรอกคะแนนประเมิน!C54)</f>
        <v/>
      </c>
      <c r="E50" s="190"/>
      <c r="F50" s="190"/>
      <c r="G50" s="190"/>
      <c r="H50" s="190"/>
      <c r="I50" s="190"/>
      <c r="J50" s="191"/>
      <c r="K50" s="139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spans="1:26" ht="20.100000000000001" customHeight="1">
      <c r="A51" s="79"/>
      <c r="B51" s="138"/>
      <c r="C51" s="138"/>
      <c r="D51" s="138"/>
      <c r="E51" s="138"/>
      <c r="F51" s="192" t="s">
        <v>106</v>
      </c>
      <c r="G51" s="138"/>
      <c r="H51" s="138"/>
      <c r="I51" s="138" t="str">
        <f>บันทึกข้อความ!F28</f>
        <v>ครูที่ปรึกษา</v>
      </c>
      <c r="J51" s="193"/>
      <c r="K51" s="19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20.100000000000001" customHeight="1">
      <c r="A52" s="79"/>
      <c r="B52" s="138"/>
      <c r="C52" s="138"/>
      <c r="D52" s="138"/>
      <c r="E52" s="138"/>
      <c r="F52" s="365" t="str">
        <f>"("&amp;บันทึกข้อความ!Q11&amp;")"</f>
        <v>(นางนุชนภา  ชาแสน)</v>
      </c>
      <c r="G52" s="365"/>
      <c r="H52" s="365"/>
      <c r="I52" s="365"/>
      <c r="J52" s="365"/>
      <c r="K52" s="138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0.100000000000001" customHeight="1">
      <c r="A53" s="79"/>
      <c r="B53" s="138"/>
      <c r="C53" s="138"/>
      <c r="D53" s="138"/>
      <c r="E53" s="138"/>
      <c r="F53" s="138" t="s">
        <v>13</v>
      </c>
      <c r="G53" s="138" t="str">
        <f>บันทึกข้อความ!Q12&amp;" "&amp;บันทึกข้อความ!Q6</f>
        <v>ครู โรงเรียนเมืองกาฬสินธุ์</v>
      </c>
      <c r="H53" s="138"/>
      <c r="I53" s="138"/>
      <c r="J53" s="138"/>
      <c r="K53" s="138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0.25" customHeight="1">
      <c r="A54" s="79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0.25" customHeight="1">
      <c r="A55" s="79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0.25" customHeight="1">
      <c r="A56" s="79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0.2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0.2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0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0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0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0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0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0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0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0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0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0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0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0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0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0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0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0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0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0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0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0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0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0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0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0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0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0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0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0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0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0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0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0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0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0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0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0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0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0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0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0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0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0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0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0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0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0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0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0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0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0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0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0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0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0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0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0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0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0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0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0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0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0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0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0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0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0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0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0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0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0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0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0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0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0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0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0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0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0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0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0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0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0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0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0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0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0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0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0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0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0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0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0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0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0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0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0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0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0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0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0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0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0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0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0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0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0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0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0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0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0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0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0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0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0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0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0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0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0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0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0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0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0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0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0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0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0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0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0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0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0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0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0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0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0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0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0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0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0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0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0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0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0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0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0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0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0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0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0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0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0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0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0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0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0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0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0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0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0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0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0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0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0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0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0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0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0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0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0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0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0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0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0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0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0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0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0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0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0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0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0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0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0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0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0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0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0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0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0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0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0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0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0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0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0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0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0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0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0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0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0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0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0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0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0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0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0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0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0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0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0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0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0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0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0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0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0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0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0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0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0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0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0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0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0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0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0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0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0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0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0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0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0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0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0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0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0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0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0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0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0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0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0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0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0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0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0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0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0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0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0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0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0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0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0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0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0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0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0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0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0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0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0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0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0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0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0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0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0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0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0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0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0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0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0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0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0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0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0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0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0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0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0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0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0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0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0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0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0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0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0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0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0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0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0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0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0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0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0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0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0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0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0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0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0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0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0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0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0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0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0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0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0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0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0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0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0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0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0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0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0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0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0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0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0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0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0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0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0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0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0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0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0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0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0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0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0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0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0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0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0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0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0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0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0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0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0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0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0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0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0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0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0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0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0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0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0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0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0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0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0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0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0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0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0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0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0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0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0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0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0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0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0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0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0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0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0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0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0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0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0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0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0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0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0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0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0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0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0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0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0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0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0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0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0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0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0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0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0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0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0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0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0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0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0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0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0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0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0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0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0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0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0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0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0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0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0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0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0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0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0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0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0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0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0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0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0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0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0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0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0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0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0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0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0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0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0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0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0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0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0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0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0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0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0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0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0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0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0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0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0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0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0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0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0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0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0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0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0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0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0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0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0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0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0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0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0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0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0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0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0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0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0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0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0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0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0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0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0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0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0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0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0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0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0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0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0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0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0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0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0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0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0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0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0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0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0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0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0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0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0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0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0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0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0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0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0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0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0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0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0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0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0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0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0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0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0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0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0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0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0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0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0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0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0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0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0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0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0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0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0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0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0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0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0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0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0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0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0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0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0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0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0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0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0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0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0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0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0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0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0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0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0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0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0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0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0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0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0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0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0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0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0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0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0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0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0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0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0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0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0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0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0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0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0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0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0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0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0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0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0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0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0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0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0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0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0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0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0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0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0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0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0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0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0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0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0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0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0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0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0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0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0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0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0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0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0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0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0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0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0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0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0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0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0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0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0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0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0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0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0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0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0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0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0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0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0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0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0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0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0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0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0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0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0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0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0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0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0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0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0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0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0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0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0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0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0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0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0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0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0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0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0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0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0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0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0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0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0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0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0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0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0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0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0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0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0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0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0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0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0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0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0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0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0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0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0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0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0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0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0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0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0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0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0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0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0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0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0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0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0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0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0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0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0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0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0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0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0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0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0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0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0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0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0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0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0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0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0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0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0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0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0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0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0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0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0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0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0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0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0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0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0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0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0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0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0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0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0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0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0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0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0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0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0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0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0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0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0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0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0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0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0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0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0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0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0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0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0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0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0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0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0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0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0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0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0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0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0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0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0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0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0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0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0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0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0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0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0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0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0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0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0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0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0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0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0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0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0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0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0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0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0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0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0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0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0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0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0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0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0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0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0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0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0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0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0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0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0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0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0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0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0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0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0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0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0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0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0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0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0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0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0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0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0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0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0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0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0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0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0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0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0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0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0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0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0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0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0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0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0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0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0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0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0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0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0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0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0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0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0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0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0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0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0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0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0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0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0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0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0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0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0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0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0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0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0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0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0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0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0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0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0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0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0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0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0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0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0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0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0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0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0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0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0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0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0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0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0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0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0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0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0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0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0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0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0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0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0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0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0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0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0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0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0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0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0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0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0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0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0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0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0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0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0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0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0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0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0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0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0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0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0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0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0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0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0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0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0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0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0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0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0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0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0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0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0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0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0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0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0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0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0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0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0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0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0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0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0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0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0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0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0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defaultColWidth="12.625" defaultRowHeight="15" customHeight="1"/>
  <cols>
    <col min="1" max="1" width="18" customWidth="1"/>
    <col min="2" max="26" width="7.625" customWidth="1"/>
  </cols>
  <sheetData>
    <row r="1" spans="1:2">
      <c r="B1" s="31"/>
    </row>
    <row r="2" spans="1:2">
      <c r="A2" s="32" t="s">
        <v>107</v>
      </c>
      <c r="B2" s="31">
        <v>2553</v>
      </c>
    </row>
    <row r="3" spans="1:2">
      <c r="A3" s="32" t="s">
        <v>108</v>
      </c>
      <c r="B3" s="31">
        <v>2554</v>
      </c>
    </row>
    <row r="4" spans="1:2">
      <c r="A4" s="32" t="s">
        <v>109</v>
      </c>
      <c r="B4" s="31">
        <v>2555</v>
      </c>
    </row>
    <row r="5" spans="1:2">
      <c r="A5" s="32" t="s">
        <v>110</v>
      </c>
      <c r="B5" s="31">
        <v>2556</v>
      </c>
    </row>
    <row r="6" spans="1:2">
      <c r="A6" s="32" t="s">
        <v>9</v>
      </c>
      <c r="B6" s="31">
        <v>2557</v>
      </c>
    </row>
    <row r="7" spans="1:2">
      <c r="A7" s="32" t="s">
        <v>111</v>
      </c>
      <c r="B7" s="31">
        <v>2558</v>
      </c>
    </row>
    <row r="8" spans="1:2">
      <c r="A8" s="32" t="s">
        <v>112</v>
      </c>
      <c r="B8" s="31">
        <v>2559</v>
      </c>
    </row>
    <row r="9" spans="1:2">
      <c r="A9" s="32" t="s">
        <v>113</v>
      </c>
      <c r="B9" s="31">
        <v>2560</v>
      </c>
    </row>
    <row r="10" spans="1:2">
      <c r="A10" s="32" t="s">
        <v>114</v>
      </c>
      <c r="B10" s="31">
        <v>2561</v>
      </c>
    </row>
    <row r="11" spans="1:2">
      <c r="B11" s="31">
        <v>2562</v>
      </c>
    </row>
    <row r="12" spans="1:2">
      <c r="A12" s="32" t="s">
        <v>115</v>
      </c>
      <c r="B12" s="31">
        <v>2563</v>
      </c>
    </row>
    <row r="13" spans="1:2">
      <c r="B13" s="31">
        <v>2564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16" t="s">
        <v>32</v>
      </c>
      <c r="D1" s="417"/>
      <c r="E1" s="417"/>
      <c r="F1" s="417"/>
      <c r="G1" s="417"/>
      <c r="H1" s="417"/>
      <c r="I1" s="417"/>
      <c r="J1" s="417"/>
      <c r="K1" s="41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16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5/4 ปีการศึกษา 2566         </v>
      </c>
      <c r="D2" s="417"/>
      <c r="E2" s="417"/>
      <c r="F2" s="417"/>
      <c r="G2" s="417"/>
      <c r="H2" s="417"/>
      <c r="I2" s="417"/>
      <c r="J2" s="417"/>
      <c r="K2" s="417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19" t="s">
        <v>2</v>
      </c>
      <c r="B4" s="402" t="str">
        <f>สรุปผลสมรรถนะ!C4</f>
        <v>เลขประจำตัวนักเรียน</v>
      </c>
      <c r="C4" s="420" t="s">
        <v>31</v>
      </c>
      <c r="D4" s="426" t="s">
        <v>33</v>
      </c>
      <c r="E4" s="398"/>
      <c r="F4" s="398"/>
      <c r="G4" s="398"/>
      <c r="H4" s="398"/>
      <c r="I4" s="398"/>
      <c r="J4" s="398"/>
      <c r="K4" s="398"/>
      <c r="L4" s="399"/>
      <c r="M4" s="429" t="s">
        <v>34</v>
      </c>
      <c r="N4" s="398"/>
      <c r="O4" s="398"/>
      <c r="P4" s="398"/>
      <c r="Q4" s="398"/>
      <c r="R4" s="399"/>
      <c r="S4" s="424" t="s">
        <v>35</v>
      </c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9"/>
      <c r="AG4" s="397" t="s">
        <v>36</v>
      </c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9"/>
      <c r="AS4" s="400" t="s">
        <v>37</v>
      </c>
      <c r="AT4" s="398"/>
      <c r="AU4" s="398"/>
      <c r="AV4" s="398"/>
      <c r="AW4" s="398"/>
      <c r="AX4" s="398"/>
      <c r="AY4" s="398"/>
      <c r="AZ4" s="398"/>
      <c r="BA4" s="401" t="s">
        <v>93</v>
      </c>
      <c r="BB4" s="402" t="s">
        <v>19</v>
      </c>
      <c r="BC4" s="402" t="s">
        <v>39</v>
      </c>
      <c r="BD4" s="402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83"/>
      <c r="B5" s="383"/>
      <c r="C5" s="414"/>
      <c r="D5" s="431" t="s">
        <v>40</v>
      </c>
      <c r="E5" s="387"/>
      <c r="F5" s="387"/>
      <c r="G5" s="388"/>
      <c r="H5" s="432" t="s">
        <v>41</v>
      </c>
      <c r="I5" s="388"/>
      <c r="J5" s="433" t="s">
        <v>42</v>
      </c>
      <c r="K5" s="388"/>
      <c r="L5" s="5" t="s">
        <v>43</v>
      </c>
      <c r="M5" s="434" t="s">
        <v>40</v>
      </c>
      <c r="N5" s="387"/>
      <c r="O5" s="388"/>
      <c r="P5" s="430" t="s">
        <v>41</v>
      </c>
      <c r="Q5" s="387"/>
      <c r="R5" s="405"/>
      <c r="S5" s="435" t="s">
        <v>40</v>
      </c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8"/>
      <c r="AF5" s="6" t="s">
        <v>41</v>
      </c>
      <c r="AG5" s="7" t="s">
        <v>40</v>
      </c>
      <c r="AH5" s="436" t="s">
        <v>41</v>
      </c>
      <c r="AI5" s="387"/>
      <c r="AJ5" s="388"/>
      <c r="AK5" s="436" t="s">
        <v>42</v>
      </c>
      <c r="AL5" s="387"/>
      <c r="AM5" s="388"/>
      <c r="AN5" s="8" t="s">
        <v>43</v>
      </c>
      <c r="AO5" s="437" t="s">
        <v>44</v>
      </c>
      <c r="AP5" s="388"/>
      <c r="AQ5" s="437" t="s">
        <v>45</v>
      </c>
      <c r="AR5" s="405"/>
      <c r="AS5" s="438" t="s">
        <v>40</v>
      </c>
      <c r="AT5" s="387"/>
      <c r="AU5" s="387"/>
      <c r="AV5" s="388"/>
      <c r="AW5" s="403" t="s">
        <v>41</v>
      </c>
      <c r="AX5" s="387"/>
      <c r="AY5" s="387"/>
      <c r="AZ5" s="387"/>
      <c r="BA5" s="380"/>
      <c r="BB5" s="383"/>
      <c r="BC5" s="383"/>
      <c r="BD5" s="383"/>
      <c r="BE5" s="18"/>
      <c r="BF5" s="18"/>
      <c r="BG5" s="18"/>
      <c r="BH5" s="18"/>
      <c r="BI5" s="18"/>
      <c r="BJ5" s="18"/>
      <c r="BK5" s="18"/>
    </row>
    <row r="6" spans="1:63" ht="16.5" customHeight="1">
      <c r="A6" s="383"/>
      <c r="B6" s="383"/>
      <c r="C6" s="414"/>
      <c r="D6" s="427" t="s">
        <v>46</v>
      </c>
      <c r="E6" s="387"/>
      <c r="F6" s="387"/>
      <c r="G6" s="388"/>
      <c r="H6" s="428" t="s">
        <v>46</v>
      </c>
      <c r="I6" s="388"/>
      <c r="J6" s="428" t="s">
        <v>46</v>
      </c>
      <c r="K6" s="388"/>
      <c r="L6" s="9" t="s">
        <v>46</v>
      </c>
      <c r="M6" s="422" t="s">
        <v>46</v>
      </c>
      <c r="N6" s="387"/>
      <c r="O6" s="388"/>
      <c r="P6" s="423" t="s">
        <v>46</v>
      </c>
      <c r="Q6" s="387"/>
      <c r="R6" s="405"/>
      <c r="S6" s="425" t="s">
        <v>46</v>
      </c>
      <c r="T6" s="387"/>
      <c r="U6" s="387"/>
      <c r="V6" s="387"/>
      <c r="W6" s="387"/>
      <c r="X6" s="387"/>
      <c r="Y6" s="387"/>
      <c r="Z6" s="387"/>
      <c r="AA6" s="387"/>
      <c r="AB6" s="387"/>
      <c r="AC6" s="387"/>
      <c r="AD6" s="387"/>
      <c r="AE6" s="388"/>
      <c r="AF6" s="10" t="s">
        <v>46</v>
      </c>
      <c r="AG6" s="11" t="s">
        <v>46</v>
      </c>
      <c r="AH6" s="404" t="s">
        <v>46</v>
      </c>
      <c r="AI6" s="387"/>
      <c r="AJ6" s="388"/>
      <c r="AK6" s="404" t="s">
        <v>46</v>
      </c>
      <c r="AL6" s="387"/>
      <c r="AM6" s="388"/>
      <c r="AN6" s="12" t="s">
        <v>46</v>
      </c>
      <c r="AO6" s="404" t="s">
        <v>46</v>
      </c>
      <c r="AP6" s="388"/>
      <c r="AQ6" s="404" t="s">
        <v>46</v>
      </c>
      <c r="AR6" s="405"/>
      <c r="AS6" s="408" t="s">
        <v>46</v>
      </c>
      <c r="AT6" s="387"/>
      <c r="AU6" s="387"/>
      <c r="AV6" s="388"/>
      <c r="AW6" s="409" t="s">
        <v>46</v>
      </c>
      <c r="AX6" s="387"/>
      <c r="AY6" s="387"/>
      <c r="AZ6" s="387"/>
      <c r="BA6" s="380"/>
      <c r="BB6" s="383"/>
      <c r="BC6" s="383"/>
      <c r="BD6" s="383"/>
      <c r="BE6" s="18"/>
      <c r="BF6" s="18"/>
      <c r="BG6" s="18"/>
      <c r="BH6" s="18"/>
      <c r="BI6" s="18"/>
      <c r="BJ6" s="18"/>
      <c r="BK6" s="18"/>
    </row>
    <row r="7" spans="1:63" ht="15.75" customHeight="1">
      <c r="A7" s="383"/>
      <c r="B7" s="383"/>
      <c r="C7" s="414"/>
      <c r="D7" s="421" t="s">
        <v>47</v>
      </c>
      <c r="E7" s="418" t="s">
        <v>48</v>
      </c>
      <c r="F7" s="418" t="s">
        <v>49</v>
      </c>
      <c r="G7" s="418" t="s">
        <v>50</v>
      </c>
      <c r="H7" s="418" t="s">
        <v>51</v>
      </c>
      <c r="I7" s="418" t="s">
        <v>52</v>
      </c>
      <c r="J7" s="418" t="s">
        <v>53</v>
      </c>
      <c r="K7" s="418" t="s">
        <v>54</v>
      </c>
      <c r="L7" s="376" t="s">
        <v>55</v>
      </c>
      <c r="M7" s="379" t="s">
        <v>56</v>
      </c>
      <c r="N7" s="382" t="s">
        <v>57</v>
      </c>
      <c r="O7" s="382" t="s">
        <v>58</v>
      </c>
      <c r="P7" s="382" t="s">
        <v>59</v>
      </c>
      <c r="Q7" s="382" t="s">
        <v>60</v>
      </c>
      <c r="R7" s="389" t="s">
        <v>61</v>
      </c>
      <c r="S7" s="386" t="s">
        <v>62</v>
      </c>
      <c r="T7" s="387"/>
      <c r="U7" s="387"/>
      <c r="V7" s="387"/>
      <c r="W7" s="387"/>
      <c r="X7" s="387"/>
      <c r="Y7" s="387"/>
      <c r="Z7" s="388"/>
      <c r="AA7" s="392" t="s">
        <v>63</v>
      </c>
      <c r="AB7" s="394" t="s">
        <v>64</v>
      </c>
      <c r="AC7" s="387"/>
      <c r="AD7" s="388"/>
      <c r="AE7" s="392" t="s">
        <v>65</v>
      </c>
      <c r="AF7" s="393" t="s">
        <v>66</v>
      </c>
      <c r="AG7" s="406" t="s">
        <v>67</v>
      </c>
      <c r="AH7" s="407" t="s">
        <v>68</v>
      </c>
      <c r="AI7" s="407" t="s">
        <v>69</v>
      </c>
      <c r="AJ7" s="407" t="s">
        <v>70</v>
      </c>
      <c r="AK7" s="407" t="s">
        <v>71</v>
      </c>
      <c r="AL7" s="407" t="s">
        <v>72</v>
      </c>
      <c r="AM7" s="407" t="s">
        <v>73</v>
      </c>
      <c r="AN7" s="407" t="s">
        <v>74</v>
      </c>
      <c r="AO7" s="407" t="s">
        <v>75</v>
      </c>
      <c r="AP7" s="407" t="s">
        <v>76</v>
      </c>
      <c r="AQ7" s="407" t="s">
        <v>77</v>
      </c>
      <c r="AR7" s="410" t="s">
        <v>78</v>
      </c>
      <c r="AS7" s="411" t="s">
        <v>79</v>
      </c>
      <c r="AT7" s="412" t="s">
        <v>80</v>
      </c>
      <c r="AU7" s="412" t="s">
        <v>81</v>
      </c>
      <c r="AV7" s="412" t="s">
        <v>82</v>
      </c>
      <c r="AW7" s="412" t="s">
        <v>83</v>
      </c>
      <c r="AX7" s="412" t="s">
        <v>84</v>
      </c>
      <c r="AY7" s="412" t="s">
        <v>85</v>
      </c>
      <c r="AZ7" s="413" t="s">
        <v>86</v>
      </c>
      <c r="BA7" s="381"/>
      <c r="BB7" s="383"/>
      <c r="BC7" s="383"/>
      <c r="BD7" s="383"/>
      <c r="BE7" s="19"/>
      <c r="BF7" s="19"/>
      <c r="BG7" s="19"/>
      <c r="BH7" s="19"/>
      <c r="BI7" s="19"/>
      <c r="BJ7" s="19"/>
      <c r="BK7" s="19"/>
    </row>
    <row r="8" spans="1:63" ht="15.75" customHeight="1">
      <c r="A8" s="383"/>
      <c r="B8" s="383"/>
      <c r="C8" s="414"/>
      <c r="D8" s="380"/>
      <c r="E8" s="383"/>
      <c r="F8" s="383"/>
      <c r="G8" s="383"/>
      <c r="H8" s="383"/>
      <c r="I8" s="383"/>
      <c r="J8" s="383"/>
      <c r="K8" s="383"/>
      <c r="L8" s="377"/>
      <c r="M8" s="380"/>
      <c r="N8" s="383"/>
      <c r="O8" s="383"/>
      <c r="P8" s="383"/>
      <c r="Q8" s="383"/>
      <c r="R8" s="377"/>
      <c r="S8" s="385" t="s">
        <v>87</v>
      </c>
      <c r="T8" s="390" t="s">
        <v>88</v>
      </c>
      <c r="U8" s="390" t="s">
        <v>89</v>
      </c>
      <c r="V8" s="391" t="s">
        <v>90</v>
      </c>
      <c r="W8" s="387"/>
      <c r="X8" s="388"/>
      <c r="Y8" s="390" t="s">
        <v>91</v>
      </c>
      <c r="Z8" s="390" t="s">
        <v>92</v>
      </c>
      <c r="AA8" s="383"/>
      <c r="AB8" s="390" t="s">
        <v>87</v>
      </c>
      <c r="AC8" s="390" t="s">
        <v>88</v>
      </c>
      <c r="AD8" s="390" t="s">
        <v>89</v>
      </c>
      <c r="AE8" s="383"/>
      <c r="AF8" s="377"/>
      <c r="AG8" s="380"/>
      <c r="AH8" s="383"/>
      <c r="AI8" s="383"/>
      <c r="AJ8" s="383"/>
      <c r="AK8" s="383"/>
      <c r="AL8" s="383"/>
      <c r="AM8" s="383"/>
      <c r="AN8" s="383"/>
      <c r="AO8" s="383"/>
      <c r="AP8" s="383"/>
      <c r="AQ8" s="383"/>
      <c r="AR8" s="377"/>
      <c r="AS8" s="380"/>
      <c r="AT8" s="383"/>
      <c r="AU8" s="383"/>
      <c r="AV8" s="383"/>
      <c r="AW8" s="383"/>
      <c r="AX8" s="383"/>
      <c r="AY8" s="383"/>
      <c r="AZ8" s="414"/>
      <c r="BA8" s="395">
        <f>COUNT(D10:AZ10)*3</f>
        <v>36</v>
      </c>
      <c r="BB8" s="383"/>
      <c r="BC8" s="383"/>
      <c r="BD8" s="383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384"/>
      <c r="B9" s="384"/>
      <c r="C9" s="415"/>
      <c r="D9" s="381"/>
      <c r="E9" s="384"/>
      <c r="F9" s="384"/>
      <c r="G9" s="384"/>
      <c r="H9" s="384"/>
      <c r="I9" s="384"/>
      <c r="J9" s="384"/>
      <c r="K9" s="384"/>
      <c r="L9" s="378"/>
      <c r="M9" s="381"/>
      <c r="N9" s="384"/>
      <c r="O9" s="384"/>
      <c r="P9" s="384"/>
      <c r="Q9" s="384"/>
      <c r="R9" s="378"/>
      <c r="S9" s="381"/>
      <c r="T9" s="384"/>
      <c r="U9" s="384"/>
      <c r="V9" s="13">
        <v>4.0999999999999996</v>
      </c>
      <c r="W9" s="13">
        <v>4.2</v>
      </c>
      <c r="X9" s="13">
        <v>4.3</v>
      </c>
      <c r="Y9" s="384"/>
      <c r="Z9" s="384"/>
      <c r="AA9" s="384"/>
      <c r="AB9" s="384"/>
      <c r="AC9" s="384"/>
      <c r="AD9" s="384"/>
      <c r="AE9" s="384"/>
      <c r="AF9" s="378"/>
      <c r="AG9" s="381"/>
      <c r="AH9" s="384"/>
      <c r="AI9" s="384"/>
      <c r="AJ9" s="384"/>
      <c r="AK9" s="384"/>
      <c r="AL9" s="384"/>
      <c r="AM9" s="384"/>
      <c r="AN9" s="384"/>
      <c r="AO9" s="384"/>
      <c r="AP9" s="384"/>
      <c r="AQ9" s="384"/>
      <c r="AR9" s="378"/>
      <c r="AS9" s="381"/>
      <c r="AT9" s="384"/>
      <c r="AU9" s="384"/>
      <c r="AV9" s="384"/>
      <c r="AW9" s="384"/>
      <c r="AX9" s="384"/>
      <c r="AY9" s="384"/>
      <c r="AZ9" s="415"/>
      <c r="BA9" s="381"/>
      <c r="BB9" s="384"/>
      <c r="BC9" s="384"/>
      <c r="BD9" s="384"/>
      <c r="BE9" s="19"/>
      <c r="BF9" s="396" t="s">
        <v>96</v>
      </c>
      <c r="BG9" s="387"/>
      <c r="BH9" s="388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 t="str">
        <f>IF(นักเรียน!B6="","",นักเรียน!B6)</f>
        <v>17795</v>
      </c>
      <c r="C10" s="15" t="str">
        <f>IF(นักเรียน!C6="","",นักเรียน!C6)</f>
        <v>นายพลพิพัฒน์  ต่วนชะเอม</v>
      </c>
      <c r="D10" s="33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>
        <f>IF(กรอกคะแนนประเมิน!AN10="","",กรอกคะแนนประเมิน!AN10)</f>
        <v>1</v>
      </c>
      <c r="AH10" s="21">
        <f>IF(กรอกคะแนนประเมิน!AO10="","",กรอกคะแนนประเมิน!AO10)</f>
        <v>1</v>
      </c>
      <c r="AI10" s="21">
        <f>IF(กรอกคะแนนประเมิน!AP10="","",กรอกคะแนนประเมิน!AP10)</f>
        <v>1</v>
      </c>
      <c r="AJ10" s="21">
        <f>IF(กรอกคะแนนประเมิน!AQ10="","",กรอกคะแนนประเมิน!AQ10)</f>
        <v>2</v>
      </c>
      <c r="AK10" s="21">
        <f>IF(กรอกคะแนนประเมิน!AR10="","",กรอกคะแนนประเมิน!AR10)</f>
        <v>2</v>
      </c>
      <c r="AL10" s="21">
        <f>IF(กรอกคะแนนประเมิน!AS10="","",กรอกคะแนนประเมิน!AS10)</f>
        <v>2</v>
      </c>
      <c r="AM10" s="21">
        <f>IF(กรอกคะแนนประเมิน!AV10="","",กรอกคะแนนประเมิน!AV10)</f>
        <v>2</v>
      </c>
      <c r="AN10" s="21">
        <f>IF(กรอกคะแนนประเมิน!AW10="","",กรอกคะแนนประเมิน!AW10)</f>
        <v>2</v>
      </c>
      <c r="AO10" s="21">
        <f>IF(กรอกคะแนนประเมิน!AX10="","",กรอกคะแนนประเมิน!AX10)</f>
        <v>2</v>
      </c>
      <c r="AP10" s="21">
        <f>IF(กรอกคะแนนประเมิน!AY10="","",กรอกคะแนนประเมิน!AY10)</f>
        <v>2</v>
      </c>
      <c r="AQ10" s="21">
        <f>IF(กรอกคะแนนประเมิน!AZ10="","",กรอกคะแนนประเมิน!AZ10)</f>
        <v>2</v>
      </c>
      <c r="AR10" s="21">
        <f>IF(กรอกคะแนนประเมิน!BA10="","",กรอกคะแนนประเมิน!BA10)</f>
        <v>2</v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21</v>
      </c>
      <c r="BB10" s="23">
        <f t="shared" ref="BB10:BB54" si="1">IF(BA10=0,0,IF(BA10="","",ROUND((BA10*100)/$BA$8,2)))</f>
        <v>58.33</v>
      </c>
      <c r="BC10" s="24">
        <f t="shared" ref="BC10:BC54" si="2">IF(BB10="","",VLOOKUP(BB10,$BF$10:$BJ$13,4,TRUE))</f>
        <v>1</v>
      </c>
      <c r="BD10" s="4" t="str">
        <f t="shared" ref="BD10:BD54" si="3">IF(BB10="","",VLOOKUP(BB10,$BF$10:$BJ$13,5,TRUE))</f>
        <v>พอใช้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 t="str">
        <f>IF(นักเรียน!B7="","",นักเรียน!B7)</f>
        <v>17797</v>
      </c>
      <c r="C11" s="15" t="str">
        <f>IF(นักเรียน!C7="","",นักเรียน!C7)</f>
        <v>นายภัทรพล  ภูผันผิน</v>
      </c>
      <c r="D11" s="33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 t="str">
        <f>IF(นักเรียน!B8="","",นักเรียน!B8)</f>
        <v>17798</v>
      </c>
      <c r="C12" s="15" t="str">
        <f>IF(นักเรียน!C8="","",นักเรียน!C8)</f>
        <v>นายภูชิศะ  ภูบินบก</v>
      </c>
      <c r="D12" s="33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 t="str">
        <f>IF(นักเรียน!B9="","",นักเรียน!B9)</f>
        <v>17840</v>
      </c>
      <c r="C13" s="15" t="str">
        <f>IF(นักเรียน!C9="","",นักเรียน!C9)</f>
        <v>นายเอกลักษณ์  ภูผาวง</v>
      </c>
      <c r="D13" s="33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 t="str">
        <f>IF(นักเรียน!B10="","",นักเรียน!B10)</f>
        <v>17850</v>
      </c>
      <c r="C14" s="15" t="str">
        <f>IF(นักเรียน!C10="","",นักเรียน!C10)</f>
        <v>นางสาวภัทรวดี  ภูบุญเอิบ</v>
      </c>
      <c r="D14" s="33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 t="str">
        <f>IF(นักเรียน!B11="","",นักเรียน!B11)</f>
        <v>17860</v>
      </c>
      <c r="C15" s="15" t="str">
        <f>IF(นักเรียน!C11="","",นักเรียน!C11)</f>
        <v>นางสาวสุชาดา  ปลดปลิด</v>
      </c>
      <c r="D15" s="33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 t="str">
        <f>IF(นักเรียน!B12="","",นักเรียน!B12)</f>
        <v>17884</v>
      </c>
      <c r="C16" s="15" t="str">
        <f>IF(นักเรียน!C12="","",นักเรียน!C12)</f>
        <v>นางสาวชนินทร์ดา  อันทะชัย</v>
      </c>
      <c r="D16" s="33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 t="str">
        <f>IF(นักเรียน!B13="","",นักเรียน!B13)</f>
        <v>17924</v>
      </c>
      <c r="C17" s="15" t="str">
        <f>IF(นักเรียน!C13="","",นักเรียน!C13)</f>
        <v>นายสถาพร  อินทร์พวง</v>
      </c>
      <c r="D17" s="33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 t="str">
        <f>IF(นักเรียน!B14="","",นักเรียน!B14)</f>
        <v>17928</v>
      </c>
      <c r="C18" s="15" t="str">
        <f>IF(นักเรียน!C14="","",นักเรียน!C14)</f>
        <v>นางสาวกชกร  ภูกิ่งเงิน</v>
      </c>
      <c r="D18" s="33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 t="str">
        <f>IF(นักเรียน!B15="","",นักเรียน!B15)</f>
        <v>17981</v>
      </c>
      <c r="C19" s="15" t="str">
        <f>IF(นักเรียน!C15="","",นักเรียน!C15)</f>
        <v>นางสาววิภาวรรณ  ชูจอหอ</v>
      </c>
      <c r="D19" s="33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 t="str">
        <f>IF(นักเรียน!B16="","",นักเรียน!B16)</f>
        <v>18009</v>
      </c>
      <c r="C20" s="15" t="str">
        <f>IF(นักเรียน!C16="","",นักเรียน!C16)</f>
        <v>นางสาวกชกร  ภูวิจิตร</v>
      </c>
      <c r="D20" s="33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 t="str">
        <f>IF(นักเรียน!B17="","",นักเรียน!B17)</f>
        <v>18039</v>
      </c>
      <c r="C21" s="15" t="str">
        <f>IF(นักเรียน!C17="","",นักเรียน!C17)</f>
        <v>นายราชพฤกษ์  อรมาศ</v>
      </c>
      <c r="D21" s="33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 t="str">
        <f>IF(นักเรียน!B18="","",นักเรียน!B18)</f>
        <v>18061</v>
      </c>
      <c r="C22" s="15" t="str">
        <f>IF(นักเรียน!C18="","",นักเรียน!C18)</f>
        <v>นางสาวอัญชิสา  พรมมงคล</v>
      </c>
      <c r="D22" s="33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 t="str">
        <f>IF(นักเรียน!B19="","",นักเรียน!B19)</f>
        <v>18088</v>
      </c>
      <c r="C23" s="15" t="str">
        <f>IF(นักเรียน!C19="","",นักเรียน!C19)</f>
        <v>นางสาวรุจิรา  ภูสายเสมา</v>
      </c>
      <c r="D23" s="33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 t="str">
        <f>IF(นักเรียน!B20="","",นักเรียน!B20)</f>
        <v>18114</v>
      </c>
      <c r="C24" s="15" t="str">
        <f>IF(นักเรียน!C20="","",นักเรียน!C20)</f>
        <v>นายยุทธสาน  การวิชัย</v>
      </c>
      <c r="D24" s="33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 t="str">
        <f>IF(นักเรียน!B21="","",นักเรียน!B21)</f>
        <v>18127</v>
      </c>
      <c r="C25" s="15" t="str">
        <f>IF(นักเรียน!C21="","",นักเรียน!C21)</f>
        <v>นางสาวทิพย์สุดา  พรมจะลี</v>
      </c>
      <c r="D25" s="33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 t="str">
        <f>IF(นักเรียน!B22="","",นักเรียน!B22)</f>
        <v>18129</v>
      </c>
      <c r="C26" s="15" t="str">
        <f>IF(นักเรียน!C22="","",นักเรียน!C22)</f>
        <v>นางสาวปภาวรินทร์  เนมินทร์</v>
      </c>
      <c r="D26" s="33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 t="str">
        <f>IF(นักเรียน!B23="","",นักเรียน!B23)</f>
        <v>18133</v>
      </c>
      <c r="C27" s="15" t="str">
        <f>IF(นักเรียน!C23="","",นักเรียน!C23)</f>
        <v>นางสาววนิดา  จงประเสริฐ</v>
      </c>
      <c r="D27" s="33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 t="str">
        <f>IF(นักเรียน!B24="","",นักเรียน!B24)</f>
        <v>18194</v>
      </c>
      <c r="C28" s="15" t="str">
        <f>IF(นักเรียน!C24="","",นักเรียน!C24)</f>
        <v>นางสาวประภาพร  อินทร์พวง</v>
      </c>
      <c r="D28" s="33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 t="str">
        <f>IF(นักเรียน!B25="","",นักเรียน!B25)</f>
        <v>18196</v>
      </c>
      <c r="C29" s="15" t="str">
        <f>IF(นักเรียน!C25="","",นักเรียน!C25)</f>
        <v>นางสาววณิชชา  ไชยศาสตร์</v>
      </c>
      <c r="D29" s="33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 t="str">
        <f>IF(นักเรียน!B26="","",นักเรียน!B26)</f>
        <v>18197</v>
      </c>
      <c r="C30" s="15" t="str">
        <f>IF(นักเรียน!C26="","",นักเรียน!C26)</f>
        <v>นายอวิรุทธิ์  สุกะลา</v>
      </c>
      <c r="D30" s="33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 t="str">
        <f>IF(นักเรียน!B27="","",นักเรียน!B27)</f>
        <v>18516</v>
      </c>
      <c r="C31" s="15" t="str">
        <f>IF(นักเรียน!C27="","",นักเรียน!C27)</f>
        <v>นายธนพล  จุลทะกอง</v>
      </c>
      <c r="D31" s="33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 t="str">
        <f>IF(นักเรียน!B28="","",นักเรียน!B28)</f>
        <v>19045</v>
      </c>
      <c r="C32" s="15" t="str">
        <f>IF(นักเรียน!C28="","",นักเรียน!C28)</f>
        <v>นายณัฐกิตติ์  โพธิ์ขาว</v>
      </c>
      <c r="D32" s="33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 t="str">
        <f>IF(นักเรียน!B29="","",นักเรียน!B29)</f>
        <v>19046</v>
      </c>
      <c r="C33" s="15" t="str">
        <f>IF(นักเรียน!C29="","",นักเรียน!C29)</f>
        <v>นายปราโมทย์  บุญมาก</v>
      </c>
      <c r="D33" s="33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 t="str">
        <f>IF(นักเรียน!B30="","",นักเรียน!B30)</f>
        <v>19047</v>
      </c>
      <c r="C34" s="15" t="str">
        <f>IF(นักเรียน!C30="","",นักเรียน!C30)</f>
        <v>นายภาคิน  กิจธิมน</v>
      </c>
      <c r="D34" s="33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 t="str">
        <f>IF(นักเรียน!B31="","",นักเรียน!B31)</f>
        <v>19048</v>
      </c>
      <c r="C35" s="15" t="str">
        <f>IF(นักเรียน!C31="","",นักเรียน!C31)</f>
        <v>นายภามินร์  กิจธิมน</v>
      </c>
      <c r="D35" s="33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 t="str">
        <f>IF(นักเรียน!B32="","",นักเรียน!B32)</f>
        <v>19049</v>
      </c>
      <c r="C36" s="15" t="str">
        <f>IF(นักเรียน!C32="","",นักเรียน!C32)</f>
        <v>นายรัฐรวี  ใจซื่อ</v>
      </c>
      <c r="D36" s="33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 t="str">
        <f>IF(นักเรียน!B33="","",นักเรียน!B33)</f>
        <v>19052</v>
      </c>
      <c r="C37" s="15" t="str">
        <f>IF(นักเรียน!C33="","",นักเรียน!C33)</f>
        <v>นางสาวจิรัญญา  จันทะดวง</v>
      </c>
      <c r="D37" s="33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 t="str">
        <f>IF(นักเรียน!B34="","",นักเรียน!B34)</f>
        <v>19053</v>
      </c>
      <c r="C38" s="15" t="str">
        <f>IF(นักเรียน!C34="","",นักเรียน!C34)</f>
        <v>นางสาวธัญชนก  ภูจำเนียร</v>
      </c>
      <c r="D38" s="33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 t="str">
        <f>IF(นักเรียน!B35="","",นักเรียน!B35)</f>
        <v>19054</v>
      </c>
      <c r="C39" s="15" t="str">
        <f>IF(นักเรียน!C35="","",นักเรียน!C35)</f>
        <v>นางสาวธันยารัตน์  บุญรอด</v>
      </c>
      <c r="D39" s="33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 t="str">
        <f>IF(นักเรียน!B36="","",นักเรียน!B36)</f>
        <v>19055</v>
      </c>
      <c r="C40" s="15" t="str">
        <f>IF(นักเรียน!C36="","",นักเรียน!C36)</f>
        <v>นางสาวนัทธิชา  อิ่มพูล</v>
      </c>
      <c r="D40" s="33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 t="str">
        <f>IF(นักเรียน!B37="","",นักเรียน!B37)</f>
        <v>19058</v>
      </c>
      <c r="C41" s="15" t="str">
        <f>IF(นักเรียน!C37="","",นักเรียน!C37)</f>
        <v>นางสาวปภาวิน  สายคำวงษ์</v>
      </c>
      <c r="D41" s="33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>
        <f t="shared" si="0"/>
        <v>0</v>
      </c>
      <c r="BB41" s="23">
        <f t="shared" si="1"/>
        <v>0</v>
      </c>
      <c r="BC41" s="24">
        <f t="shared" si="2"/>
        <v>0</v>
      </c>
      <c r="BD41" s="4" t="str">
        <f t="shared" si="3"/>
        <v>ปรับปรุง</v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 t="str">
        <f>IF(นักเรียน!B38="","",นักเรียน!B38)</f>
        <v>19060</v>
      </c>
      <c r="C42" s="15" t="str">
        <f>IF(นักเรียน!C38="","",นักเรียน!C38)</f>
        <v>นางสาวลดา  มาลัยทอง</v>
      </c>
      <c r="D42" s="33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>
        <f t="shared" si="0"/>
        <v>0</v>
      </c>
      <c r="BB42" s="23">
        <f t="shared" si="1"/>
        <v>0</v>
      </c>
      <c r="BC42" s="24">
        <f t="shared" si="2"/>
        <v>0</v>
      </c>
      <c r="BD42" s="4" t="str">
        <f t="shared" si="3"/>
        <v>ปรับปรุง</v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>19061</v>
      </c>
      <c r="C43" s="15" t="str">
        <f>IF(นักเรียน!C39="","",นักเรียน!C39)</f>
        <v>นางสาววรรณษา  ไชยสุข</v>
      </c>
      <c r="D43" s="33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>
        <f t="shared" si="0"/>
        <v>0</v>
      </c>
      <c r="BB43" s="23">
        <f t="shared" si="1"/>
        <v>0</v>
      </c>
      <c r="BC43" s="24">
        <f t="shared" si="2"/>
        <v>0</v>
      </c>
      <c r="BD43" s="4" t="str">
        <f t="shared" si="3"/>
        <v>ปรับปรุง</v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>19064</v>
      </c>
      <c r="C44" s="15" t="str">
        <f>IF(นักเรียน!C40="","",นักเรียน!C40)</f>
        <v>นางสาวอุมากร  หงษ์สุวรรณ</v>
      </c>
      <c r="D44" s="33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>
        <f t="shared" si="0"/>
        <v>0</v>
      </c>
      <c r="BB44" s="23">
        <f t="shared" si="1"/>
        <v>0</v>
      </c>
      <c r="BC44" s="24">
        <f t="shared" si="2"/>
        <v>0</v>
      </c>
      <c r="BD44" s="4" t="str">
        <f t="shared" si="3"/>
        <v>ปรับปรุง</v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>19490</v>
      </c>
      <c r="C45" s="15" t="str">
        <f>IF(นักเรียน!C41="","",นักเรียน!C41)</f>
        <v>นางสาวเสาวภา  จำปาอ่อน</v>
      </c>
      <c r="D45" s="33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>
        <f t="shared" si="0"/>
        <v>0</v>
      </c>
      <c r="BB45" s="23">
        <f t="shared" si="1"/>
        <v>0</v>
      </c>
      <c r="BC45" s="24">
        <f t="shared" si="2"/>
        <v>0</v>
      </c>
      <c r="BD45" s="4" t="str">
        <f t="shared" si="3"/>
        <v>ปรับปรุง</v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3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3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3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3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3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3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3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3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3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AH5:AJ5"/>
    <mergeCell ref="AK5:AM5"/>
    <mergeCell ref="AO5:AP5"/>
    <mergeCell ref="AQ5:AR5"/>
    <mergeCell ref="AS5:AV5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4:A9"/>
    <mergeCell ref="B4:B9"/>
    <mergeCell ref="C4:C9"/>
    <mergeCell ref="D7:D9"/>
    <mergeCell ref="E7:E9"/>
    <mergeCell ref="C1:K1"/>
    <mergeCell ref="C2:K2"/>
    <mergeCell ref="G7:G9"/>
    <mergeCell ref="H7:H9"/>
    <mergeCell ref="I7:I9"/>
    <mergeCell ref="F7:F9"/>
    <mergeCell ref="J7:J9"/>
    <mergeCell ref="K7:K9"/>
    <mergeCell ref="AJ7:AJ9"/>
    <mergeCell ref="AK7:AK9"/>
    <mergeCell ref="AL7:AL9"/>
    <mergeCell ref="AM7:AM9"/>
    <mergeCell ref="AN7:AN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E7:AE9"/>
    <mergeCell ref="AF7:AF9"/>
    <mergeCell ref="AA7:AA9"/>
    <mergeCell ref="AB7:AD7"/>
    <mergeCell ref="AD8:AD9"/>
    <mergeCell ref="AB8:AB9"/>
    <mergeCell ref="AC8:AC9"/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4"/>
      <c r="B1" s="35" t="s">
        <v>116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>
      <c r="A2" s="34"/>
      <c r="B2" s="36"/>
      <c r="C2" s="36"/>
      <c r="D2" s="36"/>
      <c r="E2" s="36"/>
      <c r="F2" s="36"/>
      <c r="G2" s="36"/>
      <c r="H2" s="36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>
      <c r="A3" s="34"/>
      <c r="B3" s="37"/>
      <c r="C3" s="36"/>
      <c r="D3" s="36"/>
      <c r="E3" s="36"/>
      <c r="F3" s="36"/>
      <c r="G3" s="36"/>
      <c r="H3" s="3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26.25" customHeight="1">
      <c r="A4" s="34"/>
      <c r="B4" s="440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17"/>
      <c r="D4" s="417"/>
      <c r="E4" s="417"/>
      <c r="F4" s="417"/>
      <c r="G4" s="417"/>
      <c r="H4" s="417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20.25">
      <c r="A5" s="34"/>
      <c r="B5" s="440" t="str">
        <f>บันทึกข้อความ!Q9&amp;"  ปีการศึกษา "&amp;บันทึกข้อความ!Q10</f>
        <v>ชั้นมัธยมศึกษาปีที่ 5/4  ปีการศึกษา 2566</v>
      </c>
      <c r="C5" s="417"/>
      <c r="D5" s="417"/>
      <c r="E5" s="417"/>
      <c r="F5" s="417"/>
      <c r="G5" s="417"/>
      <c r="H5" s="417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31.5" customHeight="1">
      <c r="A6" s="34"/>
      <c r="B6" s="440" t="s">
        <v>117</v>
      </c>
      <c r="C6" s="417"/>
      <c r="D6" s="417"/>
      <c r="E6" s="417"/>
      <c r="F6" s="417"/>
      <c r="G6" s="417"/>
      <c r="H6" s="417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7.75" customHeight="1">
      <c r="A7" s="34"/>
      <c r="B7" s="38" t="s">
        <v>118</v>
      </c>
      <c r="C7" s="36"/>
      <c r="D7" s="36"/>
      <c r="E7" s="36"/>
      <c r="F7" s="36"/>
      <c r="G7" s="36"/>
      <c r="H7" s="36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5" customHeight="1">
      <c r="A8" s="34"/>
      <c r="B8" s="441" t="s">
        <v>119</v>
      </c>
      <c r="C8" s="441" t="s">
        <v>120</v>
      </c>
      <c r="D8" s="442" t="s">
        <v>39</v>
      </c>
      <c r="E8" s="387"/>
      <c r="F8" s="387"/>
      <c r="G8" s="387"/>
      <c r="H8" s="388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.75" customHeight="1">
      <c r="A9" s="34"/>
      <c r="B9" s="383"/>
      <c r="C9" s="383"/>
      <c r="D9" s="39" t="s">
        <v>101</v>
      </c>
      <c r="E9" s="39" t="s">
        <v>100</v>
      </c>
      <c r="F9" s="39" t="s">
        <v>99</v>
      </c>
      <c r="G9" s="39" t="s">
        <v>98</v>
      </c>
      <c r="H9" s="443" t="s">
        <v>121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20.25" customHeight="1">
      <c r="A10" s="34"/>
      <c r="B10" s="384"/>
      <c r="C10" s="384"/>
      <c r="D10" s="40" t="s">
        <v>122</v>
      </c>
      <c r="E10" s="40" t="s">
        <v>123</v>
      </c>
      <c r="F10" s="40" t="s">
        <v>124</v>
      </c>
      <c r="G10" s="40">
        <v>0</v>
      </c>
      <c r="H10" s="38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.75" customHeight="1">
      <c r="A11" s="34"/>
      <c r="B11" s="439" t="s">
        <v>23</v>
      </c>
      <c r="C11" s="41" t="s">
        <v>125</v>
      </c>
      <c r="D11" s="42"/>
      <c r="E11" s="42"/>
      <c r="F11" s="42"/>
      <c r="G11" s="42"/>
      <c r="H11" s="43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.75" customHeight="1">
      <c r="A12" s="34"/>
      <c r="B12" s="383"/>
      <c r="C12" s="44" t="s">
        <v>126</v>
      </c>
      <c r="D12" s="45"/>
      <c r="E12" s="45"/>
      <c r="F12" s="45"/>
      <c r="G12" s="45"/>
      <c r="H12" s="46" t="s">
        <v>127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.75" customHeight="1">
      <c r="A13" s="34"/>
      <c r="B13" s="383"/>
      <c r="C13" s="47" t="s">
        <v>128</v>
      </c>
      <c r="D13" s="48"/>
      <c r="E13" s="48"/>
      <c r="F13" s="48"/>
      <c r="G13" s="48"/>
      <c r="H13" s="46" t="s">
        <v>129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.75" customHeight="1">
      <c r="A14" s="34"/>
      <c r="B14" s="383"/>
      <c r="C14" s="49" t="s">
        <v>130</v>
      </c>
      <c r="D14" s="50"/>
      <c r="E14" s="50"/>
      <c r="F14" s="50"/>
      <c r="G14" s="50"/>
      <c r="H14" s="46" t="s">
        <v>131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.75" customHeight="1">
      <c r="A15" s="34"/>
      <c r="B15" s="383"/>
      <c r="C15" s="49" t="s">
        <v>132</v>
      </c>
      <c r="D15" s="50"/>
      <c r="E15" s="50"/>
      <c r="F15" s="50"/>
      <c r="G15" s="50"/>
      <c r="H15" s="46" t="s">
        <v>133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.75" customHeight="1">
      <c r="A16" s="34"/>
      <c r="B16" s="384"/>
      <c r="C16" s="51" t="s">
        <v>134</v>
      </c>
      <c r="D16" s="52"/>
      <c r="E16" s="52"/>
      <c r="F16" s="52"/>
      <c r="G16" s="52"/>
      <c r="H16" s="53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23.25" customHeight="1">
      <c r="A17" s="34"/>
      <c r="B17" s="439" t="s">
        <v>24</v>
      </c>
      <c r="C17" s="54" t="s">
        <v>135</v>
      </c>
      <c r="D17" s="42"/>
      <c r="E17" s="42"/>
      <c r="F17" s="42"/>
      <c r="G17" s="42"/>
      <c r="H17" s="43" t="s">
        <v>136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36">
      <c r="A18" s="34"/>
      <c r="B18" s="383"/>
      <c r="C18" s="55" t="s">
        <v>137</v>
      </c>
      <c r="D18" s="50"/>
      <c r="E18" s="50"/>
      <c r="F18" s="50"/>
      <c r="G18" s="50"/>
      <c r="H18" s="46" t="s">
        <v>138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8.75">
      <c r="A19" s="34"/>
      <c r="B19" s="383"/>
      <c r="C19" s="55" t="s">
        <v>139</v>
      </c>
      <c r="D19" s="50"/>
      <c r="E19" s="50"/>
      <c r="F19" s="50"/>
      <c r="G19" s="50"/>
      <c r="H19" s="46" t="s">
        <v>140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36">
      <c r="A20" s="34"/>
      <c r="B20" s="383"/>
      <c r="C20" s="55" t="s">
        <v>141</v>
      </c>
      <c r="D20" s="50"/>
      <c r="E20" s="50"/>
      <c r="F20" s="50"/>
      <c r="G20" s="50"/>
      <c r="H20" s="46" t="s">
        <v>142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5.75" customHeight="1">
      <c r="A21" s="34"/>
      <c r="B21" s="384"/>
      <c r="C21" s="56" t="s">
        <v>143</v>
      </c>
      <c r="D21" s="52"/>
      <c r="E21" s="52"/>
      <c r="F21" s="52"/>
      <c r="G21" s="52"/>
      <c r="H21" s="57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.75" customHeight="1">
      <c r="A22" s="34"/>
      <c r="B22" s="439" t="s">
        <v>25</v>
      </c>
      <c r="C22" s="54" t="s">
        <v>144</v>
      </c>
      <c r="D22" s="42"/>
      <c r="E22" s="42"/>
      <c r="F22" s="42"/>
      <c r="G22" s="58"/>
      <c r="H22" s="59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.75" customHeight="1">
      <c r="A23" s="34"/>
      <c r="B23" s="383"/>
      <c r="C23" s="60" t="s">
        <v>145</v>
      </c>
      <c r="D23" s="50"/>
      <c r="E23" s="50"/>
      <c r="F23" s="50"/>
      <c r="G23" s="61"/>
      <c r="H23" s="62" t="s">
        <v>146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.75" customHeight="1">
      <c r="A24" s="34"/>
      <c r="B24" s="383"/>
      <c r="C24" s="49" t="s">
        <v>147</v>
      </c>
      <c r="D24" s="50"/>
      <c r="E24" s="50"/>
      <c r="F24" s="50"/>
      <c r="G24" s="61"/>
      <c r="H24" s="62" t="s">
        <v>148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.75" customHeight="1">
      <c r="A25" s="34"/>
      <c r="B25" s="383"/>
      <c r="C25" s="44" t="s">
        <v>149</v>
      </c>
      <c r="D25" s="45"/>
      <c r="E25" s="45"/>
      <c r="F25" s="45"/>
      <c r="G25" s="45"/>
      <c r="H25" s="62" t="s">
        <v>150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.75" customHeight="1">
      <c r="A26" s="34"/>
      <c r="B26" s="383"/>
      <c r="C26" s="47" t="s">
        <v>151</v>
      </c>
      <c r="D26" s="48"/>
      <c r="E26" s="48"/>
      <c r="F26" s="48"/>
      <c r="G26" s="48"/>
      <c r="H26" s="62" t="s">
        <v>152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.75" customHeight="1">
      <c r="A27" s="34"/>
      <c r="B27" s="384"/>
      <c r="C27" s="51" t="s">
        <v>153</v>
      </c>
      <c r="D27" s="52"/>
      <c r="E27" s="52"/>
      <c r="F27" s="52"/>
      <c r="G27" s="63"/>
      <c r="H27" s="57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.75" customHeight="1">
      <c r="A28" s="34"/>
      <c r="B28" s="439" t="s">
        <v>26</v>
      </c>
      <c r="C28" s="54" t="s">
        <v>154</v>
      </c>
      <c r="D28" s="42"/>
      <c r="E28" s="42"/>
      <c r="F28" s="42"/>
      <c r="G28" s="42"/>
      <c r="H28" s="5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.75" customHeight="1">
      <c r="A29" s="34"/>
      <c r="B29" s="383"/>
      <c r="C29" s="49" t="s">
        <v>155</v>
      </c>
      <c r="D29" s="50"/>
      <c r="E29" s="50"/>
      <c r="F29" s="50"/>
      <c r="G29" s="50"/>
      <c r="H29" s="62" t="s">
        <v>156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.75" customHeight="1">
      <c r="A30" s="34"/>
      <c r="B30" s="383"/>
      <c r="C30" s="49" t="s">
        <v>157</v>
      </c>
      <c r="D30" s="50"/>
      <c r="E30" s="50"/>
      <c r="F30" s="50"/>
      <c r="G30" s="50"/>
      <c r="H30" s="62" t="s">
        <v>158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.75" customHeight="1">
      <c r="A31" s="34"/>
      <c r="B31" s="383"/>
      <c r="C31" s="49" t="s">
        <v>159</v>
      </c>
      <c r="D31" s="50"/>
      <c r="E31" s="50"/>
      <c r="F31" s="50"/>
      <c r="G31" s="50"/>
      <c r="H31" s="62" t="s">
        <v>160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.75" customHeight="1">
      <c r="A32" s="34"/>
      <c r="B32" s="383"/>
      <c r="C32" s="49" t="s">
        <v>161</v>
      </c>
      <c r="D32" s="50"/>
      <c r="E32" s="50"/>
      <c r="F32" s="50"/>
      <c r="G32" s="50"/>
      <c r="H32" s="62" t="s">
        <v>162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.75" customHeight="1">
      <c r="A33" s="34"/>
      <c r="B33" s="384"/>
      <c r="C33" s="64"/>
      <c r="D33" s="52"/>
      <c r="E33" s="52"/>
      <c r="F33" s="52"/>
      <c r="G33" s="52"/>
      <c r="H33" s="65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24" customHeight="1">
      <c r="A34" s="34"/>
      <c r="B34" s="439" t="s">
        <v>27</v>
      </c>
      <c r="C34" s="66" t="s">
        <v>163</v>
      </c>
      <c r="D34" s="42"/>
      <c r="E34" s="42"/>
      <c r="F34" s="42"/>
      <c r="G34" s="58"/>
      <c r="H34" s="43" t="s">
        <v>164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.75" customHeight="1">
      <c r="A35" s="34"/>
      <c r="B35" s="383"/>
      <c r="C35" s="55" t="s">
        <v>165</v>
      </c>
      <c r="D35" s="50"/>
      <c r="E35" s="50"/>
      <c r="F35" s="50"/>
      <c r="G35" s="61"/>
      <c r="H35" s="46" t="s">
        <v>166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.75" customHeight="1">
      <c r="A36" s="34"/>
      <c r="B36" s="383"/>
      <c r="C36" s="55" t="s">
        <v>167</v>
      </c>
      <c r="D36" s="50"/>
      <c r="E36" s="50"/>
      <c r="F36" s="50"/>
      <c r="G36" s="61"/>
      <c r="H36" s="46" t="s">
        <v>168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.75" customHeight="1">
      <c r="A37" s="34"/>
      <c r="B37" s="383"/>
      <c r="C37" s="55" t="s">
        <v>169</v>
      </c>
      <c r="D37" s="50"/>
      <c r="E37" s="50"/>
      <c r="F37" s="50"/>
      <c r="G37" s="61"/>
      <c r="H37" s="46" t="s">
        <v>170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.75" customHeight="1">
      <c r="A38" s="34"/>
      <c r="B38" s="384"/>
      <c r="C38" s="56" t="s">
        <v>171</v>
      </c>
      <c r="D38" s="52"/>
      <c r="E38" s="52"/>
      <c r="F38" s="52"/>
      <c r="G38" s="63"/>
      <c r="H38" s="57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5.75" customHeight="1">
      <c r="A39" s="34"/>
      <c r="B39" s="36"/>
      <c r="C39" s="36"/>
      <c r="D39" s="36"/>
      <c r="E39" s="36"/>
      <c r="F39" s="36"/>
      <c r="G39" s="36"/>
      <c r="H39" s="36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34"/>
      <c r="B40" s="37"/>
      <c r="C40" s="36"/>
      <c r="D40" s="36"/>
      <c r="E40" s="36"/>
      <c r="F40" s="36"/>
      <c r="G40" s="36"/>
      <c r="H40" s="36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5.75" customHeight="1">
      <c r="A41" s="34"/>
      <c r="B41" s="36"/>
      <c r="C41" s="36"/>
      <c r="D41" s="36"/>
      <c r="E41" s="36"/>
      <c r="F41" s="36"/>
      <c r="G41" s="36"/>
      <c r="H41" s="3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5.75" customHeight="1">
      <c r="A42" s="34"/>
      <c r="B42" s="38" t="s">
        <v>172</v>
      </c>
      <c r="C42" s="36"/>
      <c r="D42" s="36"/>
      <c r="E42" s="36"/>
      <c r="F42" s="36"/>
      <c r="G42" s="36"/>
      <c r="H42" s="3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5.75" customHeight="1">
      <c r="A43" s="34"/>
      <c r="B43" s="36"/>
      <c r="C43" s="67" t="s">
        <v>173</v>
      </c>
      <c r="D43" s="36"/>
      <c r="E43" s="36"/>
      <c r="F43" s="36"/>
      <c r="G43" s="36"/>
      <c r="H43" s="3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5.75" customHeight="1">
      <c r="A44" s="34"/>
      <c r="B44" s="36"/>
      <c r="C44" s="67" t="s">
        <v>174</v>
      </c>
      <c r="D44" s="36"/>
      <c r="E44" s="36"/>
      <c r="F44" s="36"/>
      <c r="G44" s="36"/>
      <c r="H44" s="3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5.75" customHeight="1">
      <c r="A45" s="34"/>
      <c r="B45" s="36"/>
      <c r="C45" s="67" t="s">
        <v>175</v>
      </c>
      <c r="D45" s="36"/>
      <c r="E45" s="36"/>
      <c r="F45" s="36"/>
      <c r="G45" s="36"/>
      <c r="H45" s="3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5.75" customHeight="1">
      <c r="A46" s="34"/>
      <c r="B46" s="36"/>
      <c r="C46" s="67" t="s">
        <v>176</v>
      </c>
      <c r="D46" s="36"/>
      <c r="E46" s="36"/>
      <c r="F46" s="36"/>
      <c r="G46" s="36"/>
      <c r="H46" s="3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5.75" customHeight="1">
      <c r="A47" s="34"/>
      <c r="B47" s="38" t="s">
        <v>177</v>
      </c>
      <c r="C47" s="36"/>
      <c r="D47" s="36"/>
      <c r="E47" s="36"/>
      <c r="F47" s="36"/>
      <c r="G47" s="36"/>
      <c r="H47" s="3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21.75" customHeight="1">
      <c r="A48" s="34"/>
      <c r="B48" s="68"/>
      <c r="C48" s="68"/>
      <c r="D48" s="68"/>
      <c r="E48" s="68"/>
      <c r="F48" s="68"/>
      <c r="G48" s="68"/>
      <c r="H48" s="68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21.75" customHeight="1">
      <c r="A49" s="34"/>
      <c r="B49" s="69"/>
      <c r="C49" s="70"/>
      <c r="D49" s="70"/>
      <c r="E49" s="70"/>
      <c r="F49" s="70"/>
      <c r="G49" s="70"/>
      <c r="H49" s="70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21.75" customHeight="1">
      <c r="A50" s="34"/>
      <c r="B50" s="70"/>
      <c r="C50" s="70"/>
      <c r="D50" s="70"/>
      <c r="E50" s="70"/>
      <c r="F50" s="70"/>
      <c r="G50" s="70"/>
      <c r="H50" s="70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.75" customHeight="1">
      <c r="A51" s="34"/>
      <c r="B51" s="38"/>
      <c r="C51" s="36"/>
      <c r="D51" s="36"/>
      <c r="E51" s="36"/>
      <c r="F51" s="36"/>
      <c r="G51" s="36"/>
      <c r="H51" s="3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5.75" customHeight="1">
      <c r="A52" s="34"/>
      <c r="B52" s="36"/>
      <c r="C52" s="36"/>
      <c r="D52" s="71" t="s">
        <v>178</v>
      </c>
      <c r="E52" s="36"/>
      <c r="F52" s="36"/>
      <c r="G52" s="36"/>
      <c r="H52" s="3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5.75" customHeight="1">
      <c r="A53" s="34"/>
      <c r="B53" s="36"/>
      <c r="C53" s="36"/>
      <c r="D53" s="36"/>
      <c r="E53" s="71" t="s">
        <v>179</v>
      </c>
      <c r="F53" s="36"/>
      <c r="G53" s="36"/>
      <c r="H53" s="3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5.75" customHeight="1">
      <c r="A54" s="34"/>
      <c r="B54" s="36"/>
      <c r="C54" s="36"/>
      <c r="D54" s="71" t="s">
        <v>180</v>
      </c>
      <c r="E54" s="36"/>
      <c r="F54" s="36"/>
      <c r="G54" s="36"/>
      <c r="H54" s="3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5.75" customHeight="1">
      <c r="A55" s="34"/>
      <c r="B55" s="72"/>
      <c r="C55" s="72"/>
      <c r="D55" s="72"/>
      <c r="E55" s="72"/>
      <c r="F55" s="72"/>
      <c r="G55" s="72"/>
      <c r="H55" s="72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5.75" customHeight="1">
      <c r="A56" s="34"/>
      <c r="B56" s="73" t="s">
        <v>181</v>
      </c>
      <c r="C56" s="36"/>
      <c r="D56" s="36"/>
      <c r="E56" s="36"/>
      <c r="F56" s="36"/>
      <c r="G56" s="36"/>
      <c r="H56" s="36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5.75" customHeight="1">
      <c r="A57" s="34"/>
      <c r="B57" s="74"/>
      <c r="C57" s="36"/>
      <c r="D57" s="36"/>
      <c r="E57" s="36"/>
      <c r="F57" s="36"/>
      <c r="G57" s="36"/>
      <c r="H57" s="3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5.75" customHeight="1">
      <c r="A58" s="34"/>
      <c r="B58" s="75" t="s">
        <v>182</v>
      </c>
      <c r="C58" s="74" t="s">
        <v>183</v>
      </c>
      <c r="D58" s="74" t="s">
        <v>184</v>
      </c>
      <c r="E58" s="36"/>
      <c r="F58" s="36"/>
      <c r="G58" s="36"/>
      <c r="H58" s="36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5.75" customHeight="1">
      <c r="A59" s="34"/>
      <c r="B59" s="75" t="s">
        <v>185</v>
      </c>
      <c r="C59" s="74" t="s">
        <v>186</v>
      </c>
      <c r="D59" s="74" t="s">
        <v>187</v>
      </c>
      <c r="E59" s="36"/>
      <c r="F59" s="36"/>
      <c r="G59" s="36"/>
      <c r="H59" s="36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5.75" customHeight="1">
      <c r="A60" s="34"/>
      <c r="B60" s="75" t="s">
        <v>188</v>
      </c>
      <c r="C60" s="74" t="s">
        <v>189</v>
      </c>
      <c r="D60" s="74" t="s">
        <v>190</v>
      </c>
      <c r="E60" s="36"/>
      <c r="F60" s="36"/>
      <c r="G60" s="36"/>
      <c r="H60" s="36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5.75" customHeight="1">
      <c r="A61" s="34"/>
      <c r="B61" s="75" t="s">
        <v>191</v>
      </c>
      <c r="C61" s="74" t="s">
        <v>192</v>
      </c>
      <c r="D61" s="74" t="s">
        <v>193</v>
      </c>
      <c r="E61" s="36"/>
      <c r="F61" s="36"/>
      <c r="G61" s="36"/>
      <c r="H61" s="36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5.75" customHeight="1">
      <c r="A62" s="34"/>
      <c r="B62" s="36"/>
      <c r="C62" s="36"/>
      <c r="D62" s="36"/>
      <c r="E62" s="36"/>
      <c r="F62" s="36"/>
      <c r="G62" s="36"/>
      <c r="H62" s="36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>
      <c r="A63" s="34"/>
      <c r="B63" s="73" t="s">
        <v>194</v>
      </c>
      <c r="C63" s="36"/>
      <c r="D63" s="36"/>
      <c r="E63" s="36"/>
      <c r="F63" s="36"/>
      <c r="G63" s="36"/>
      <c r="H63" s="36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>
      <c r="A64" s="34"/>
      <c r="B64" s="36"/>
      <c r="C64" s="36"/>
      <c r="D64" s="36"/>
      <c r="E64" s="36"/>
      <c r="F64" s="36"/>
      <c r="G64" s="36"/>
      <c r="H64" s="36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5.75" customHeight="1">
      <c r="A65" s="34"/>
      <c r="B65" s="37"/>
      <c r="C65" s="36"/>
      <c r="D65" s="36"/>
      <c r="E65" s="36"/>
      <c r="F65" s="36"/>
      <c r="G65" s="36"/>
      <c r="H65" s="36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5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5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29" zoomScaleNormal="100" workbookViewId="0">
      <selection activeCell="Z984" sqref="Z984"/>
    </sheetView>
  </sheetViews>
  <sheetFormatPr defaultColWidth="12.625" defaultRowHeight="15" customHeight="1"/>
  <cols>
    <col min="1" max="26" width="8" customWidth="1"/>
  </cols>
  <sheetData>
    <row r="1" spans="1:26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5.7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5.75" customHeight="1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5.75" customHeigh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5.75" customHeight="1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5.75" customHeight="1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5.75" customHeight="1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5.75" customHeight="1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5.75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5.7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5.7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5.7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5.75" customHeight="1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5.75" customHeight="1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5.7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5.75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5.7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5.75" customHeight="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5.75" customHeigh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5.75" customHeigh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5.75" customHeight="1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5.75" customHeight="1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5.75" customHeight="1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5.75" customHeight="1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5.75" customHeigh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5.75" customHeigh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5.75" customHeigh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5.75" customHeigh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5.75" customHeigh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5.75" customHeight="1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5.75" customHeight="1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5.75" customHeight="1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5.75" customHeight="1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5.75" customHeight="1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5.75" customHeight="1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5.75" customHeight="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5.75" customHeight="1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5.75" customHeight="1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5.75" customHeight="1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5.75" customHeight="1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5.75" customHeight="1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5.75" customHeight="1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5.75" customHeight="1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5.75" customHeight="1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5.75" customHeight="1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5.75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5.75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5.75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5.75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5.75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5.75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5.75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5.75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5.75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5.75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5.75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5.75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5.7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5.75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5.75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5.75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5.75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5.75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5.75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5.75" customHeigh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5.75" customHeigh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5.75" customHeigh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5.75" customHeigh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5.75" customHeigh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5.75" customHeigh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5.75" customHeight="1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5.75" customHeight="1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5.75" customHeight="1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5.75" customHeight="1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5.75" customHeight="1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5.75" customHeight="1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5.75" customHeight="1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5.75" customHeight="1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5.75" customHeight="1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5.75" customHeight="1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5.75" customHeight="1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5.75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5.75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5.75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5.75" customHeight="1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5.75" customHeight="1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5.75" customHeight="1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5.75" customHeight="1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5.75" customHeight="1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5.75" customHeight="1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5.75" customHeight="1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5.75" customHeight="1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5.75" customHeight="1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5.75" customHeight="1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5.75" customHeight="1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5.75" customHeight="1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5.75" customHeight="1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5.75" customHeight="1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5.75" customHeight="1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5.75" customHeight="1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5.75" customHeight="1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5.75" customHeight="1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5.75" customHeight="1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5.75" customHeight="1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5.75" customHeight="1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5.7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5.75" customHeight="1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5.75" customHeight="1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5.75" customHeight="1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5.75" customHeight="1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5.75" customHeight="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5.75" customHeight="1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5.75" customHeight="1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5.75" customHeight="1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5.75" customHeight="1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5.75" customHeight="1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5.75" customHeight="1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5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5.75" customHeight="1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5.75" customHeight="1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5.75" customHeight="1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5.75" customHeight="1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5.75" customHeight="1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5.75" customHeight="1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5.75" customHeight="1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5.75" customHeight="1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5.75" customHeight="1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5.75" customHeight="1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5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5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5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5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5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5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5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5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5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5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5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5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5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5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5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5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5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5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5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5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5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5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5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5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5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5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5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5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5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5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5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5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5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5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5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5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5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5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5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5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5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5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5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5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5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5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5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5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5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5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5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5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5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5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5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5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5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5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5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5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5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5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5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5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5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5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5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5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5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5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5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5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5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5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5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5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5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5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5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5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5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5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5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5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5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5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5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5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5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5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5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5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5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5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5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5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5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5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5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5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5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5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5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topLeftCell="A50" zoomScaleNormal="100" workbookViewId="0">
      <selection activeCell="F17" sqref="F17"/>
    </sheetView>
  </sheetViews>
  <sheetFormatPr defaultColWidth="12.625" defaultRowHeight="21" customHeight="1"/>
  <cols>
    <col min="1" max="1" width="7.875" style="84" customWidth="1"/>
    <col min="2" max="2" width="46.125" style="84" customWidth="1"/>
    <col min="3" max="6" width="5.5" style="84" customWidth="1"/>
    <col min="7" max="7" width="9.5" style="84" customWidth="1"/>
    <col min="8" max="26" width="7.875" style="84" customWidth="1"/>
    <col min="27" max="16384" width="12.625" style="84"/>
  </cols>
  <sheetData>
    <row r="1" spans="1:26" ht="2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21" customHeight="1">
      <c r="A2" s="83"/>
      <c r="B2" s="78"/>
      <c r="C2" s="78"/>
      <c r="D2" s="78"/>
      <c r="E2" s="78"/>
      <c r="F2" s="78"/>
      <c r="G2" s="78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1" customHeight="1">
      <c r="A3" s="83"/>
      <c r="B3" s="78"/>
      <c r="C3" s="78"/>
      <c r="D3" s="78"/>
      <c r="E3" s="78"/>
      <c r="F3" s="78"/>
      <c r="G3" s="78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21" customHeight="1">
      <c r="A4" s="83"/>
      <c r="B4" s="444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62"/>
      <c r="D4" s="262"/>
      <c r="E4" s="262"/>
      <c r="F4" s="262"/>
      <c r="G4" s="262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1" customHeight="1">
      <c r="A5" s="83"/>
      <c r="B5" s="444" t="str">
        <f>บันทึกข้อความ!Q9&amp;"  ปีการศึกษา "&amp;บันทึกข้อความ!Q10</f>
        <v>ชั้นมัธยมศึกษาปีที่ 5/4  ปีการศึกษา 2566</v>
      </c>
      <c r="C5" s="262"/>
      <c r="D5" s="262"/>
      <c r="E5" s="262"/>
      <c r="F5" s="262"/>
      <c r="G5" s="262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21" customHeight="1">
      <c r="A6" s="83"/>
      <c r="B6" s="444" t="s">
        <v>248</v>
      </c>
      <c r="C6" s="262"/>
      <c r="D6" s="262"/>
      <c r="E6" s="262"/>
      <c r="F6" s="262"/>
      <c r="G6" s="262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21" customHeight="1">
      <c r="A7" s="83"/>
      <c r="B7" s="77" t="s">
        <v>241</v>
      </c>
      <c r="C7" s="78"/>
      <c r="D7" s="78"/>
      <c r="E7" s="78"/>
      <c r="F7" s="78"/>
      <c r="G7" s="78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21" customHeight="1">
      <c r="A8" s="83"/>
      <c r="B8" s="445" t="s">
        <v>195</v>
      </c>
      <c r="C8" s="447" t="s">
        <v>39</v>
      </c>
      <c r="D8" s="374"/>
      <c r="E8" s="374"/>
      <c r="F8" s="374"/>
      <c r="G8" s="375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21" customHeight="1">
      <c r="A9" s="83"/>
      <c r="B9" s="446"/>
      <c r="C9" s="85" t="s">
        <v>101</v>
      </c>
      <c r="D9" s="85" t="s">
        <v>100</v>
      </c>
      <c r="E9" s="85" t="s">
        <v>99</v>
      </c>
      <c r="F9" s="85" t="s">
        <v>98</v>
      </c>
      <c r="G9" s="445" t="s">
        <v>121</v>
      </c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1" customHeight="1">
      <c r="A10" s="83"/>
      <c r="B10" s="367"/>
      <c r="C10" s="86" t="s">
        <v>122</v>
      </c>
      <c r="D10" s="86" t="s">
        <v>123</v>
      </c>
      <c r="E10" s="86" t="s">
        <v>124</v>
      </c>
      <c r="F10" s="86">
        <v>0</v>
      </c>
      <c r="G10" s="367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1" customHeight="1">
      <c r="A11" s="83"/>
      <c r="B11" s="87" t="s">
        <v>196</v>
      </c>
      <c r="C11" s="88"/>
      <c r="D11" s="88"/>
      <c r="E11" s="88"/>
      <c r="F11" s="88"/>
      <c r="G11" s="89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1" customHeight="1">
      <c r="A12" s="83"/>
      <c r="B12" s="90" t="s">
        <v>197</v>
      </c>
      <c r="C12" s="91"/>
      <c r="D12" s="91"/>
      <c r="E12" s="91"/>
      <c r="F12" s="91"/>
      <c r="G12" s="92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21" customHeight="1">
      <c r="A13" s="83"/>
      <c r="B13" s="93" t="s">
        <v>198</v>
      </c>
      <c r="C13" s="94"/>
      <c r="D13" s="94"/>
      <c r="E13" s="94"/>
      <c r="F13" s="94"/>
      <c r="G13" s="92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43.5" customHeight="1">
      <c r="A14" s="83"/>
      <c r="B14" s="121" t="s">
        <v>249</v>
      </c>
      <c r="C14" s="96"/>
      <c r="D14" s="96"/>
      <c r="E14" s="96"/>
      <c r="F14" s="96"/>
      <c r="G14" s="92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78" customHeight="1">
      <c r="A15" s="83"/>
      <c r="B15" s="122" t="s">
        <v>250</v>
      </c>
      <c r="C15" s="98"/>
      <c r="D15" s="98"/>
      <c r="E15" s="98"/>
      <c r="F15" s="98"/>
      <c r="G15" s="92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57" customHeight="1">
      <c r="A16" s="83"/>
      <c r="B16" s="121" t="s">
        <v>251</v>
      </c>
      <c r="C16" s="96"/>
      <c r="D16" s="96"/>
      <c r="E16" s="96"/>
      <c r="F16" s="96"/>
      <c r="G16" s="92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75.75" customHeight="1">
      <c r="A17" s="83"/>
      <c r="B17" s="122" t="s">
        <v>252</v>
      </c>
      <c r="C17" s="98"/>
      <c r="D17" s="98"/>
      <c r="E17" s="98"/>
      <c r="F17" s="98"/>
      <c r="G17" s="92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21" customHeight="1">
      <c r="A18" s="83"/>
      <c r="B18" s="103" t="s">
        <v>199</v>
      </c>
      <c r="C18" s="104"/>
      <c r="D18" s="104"/>
      <c r="E18" s="104"/>
      <c r="F18" s="104"/>
      <c r="G18" s="105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44.25" customHeight="1">
      <c r="A19" s="83"/>
      <c r="B19" s="106" t="s">
        <v>253</v>
      </c>
      <c r="C19" s="106"/>
      <c r="D19" s="106"/>
      <c r="E19" s="106"/>
      <c r="F19" s="106"/>
      <c r="G19" s="92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47.25" customHeight="1">
      <c r="A20" s="83"/>
      <c r="B20" s="98" t="s">
        <v>254</v>
      </c>
      <c r="C20" s="98"/>
      <c r="D20" s="98"/>
      <c r="E20" s="98"/>
      <c r="F20" s="98"/>
      <c r="G20" s="92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21" customHeight="1">
      <c r="A21" s="83"/>
      <c r="B21" s="108" t="s">
        <v>200</v>
      </c>
      <c r="C21" s="104"/>
      <c r="D21" s="104"/>
      <c r="E21" s="104"/>
      <c r="F21" s="104"/>
      <c r="G21" s="92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21" customHeight="1">
      <c r="A22" s="83"/>
      <c r="B22" s="100" t="s">
        <v>255</v>
      </c>
      <c r="C22" s="100"/>
      <c r="D22" s="100"/>
      <c r="E22" s="100"/>
      <c r="F22" s="100"/>
      <c r="G22" s="92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46.5" customHeight="1">
      <c r="A23" s="83"/>
      <c r="B23" s="109" t="s">
        <v>256</v>
      </c>
      <c r="C23" s="109"/>
      <c r="D23" s="109"/>
      <c r="E23" s="109"/>
      <c r="F23" s="109"/>
      <c r="G23" s="110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21" customHeight="1">
      <c r="A24" s="83"/>
      <c r="B24" s="108" t="s">
        <v>201</v>
      </c>
      <c r="C24" s="104"/>
      <c r="D24" s="104"/>
      <c r="E24" s="104"/>
      <c r="F24" s="104"/>
      <c r="G24" s="111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42.75" customHeight="1">
      <c r="A25" s="83"/>
      <c r="B25" s="112" t="s">
        <v>257</v>
      </c>
      <c r="C25" s="106"/>
      <c r="D25" s="106"/>
      <c r="E25" s="106"/>
      <c r="F25" s="106"/>
      <c r="G25" s="106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21" customHeight="1">
      <c r="A26" s="83"/>
      <c r="B26" s="108" t="s">
        <v>34</v>
      </c>
      <c r="C26" s="104"/>
      <c r="D26" s="104"/>
      <c r="E26" s="104"/>
      <c r="F26" s="104"/>
      <c r="G26" s="111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21" customHeight="1">
      <c r="A27" s="83"/>
      <c r="B27" s="90" t="s">
        <v>202</v>
      </c>
      <c r="C27" s="91"/>
      <c r="D27" s="91"/>
      <c r="E27" s="91"/>
      <c r="F27" s="91"/>
      <c r="G27" s="11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49.5" customHeight="1">
      <c r="A28" s="83"/>
      <c r="B28" s="112" t="s">
        <v>258</v>
      </c>
      <c r="C28" s="106"/>
      <c r="D28" s="106"/>
      <c r="E28" s="106"/>
      <c r="F28" s="106"/>
      <c r="G28" s="11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52.5" customHeight="1">
      <c r="A29" s="83"/>
      <c r="B29" s="95" t="s">
        <v>259</v>
      </c>
      <c r="C29" s="96"/>
      <c r="D29" s="96"/>
      <c r="E29" s="96"/>
      <c r="F29" s="96"/>
      <c r="G29" s="106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42.75" customHeight="1">
      <c r="A30" s="83"/>
      <c r="B30" s="97" t="s">
        <v>260</v>
      </c>
      <c r="C30" s="98"/>
      <c r="D30" s="98"/>
      <c r="E30" s="98"/>
      <c r="F30" s="98"/>
      <c r="G30" s="106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21" customHeight="1">
      <c r="A31" s="83"/>
      <c r="B31" s="108" t="s">
        <v>203</v>
      </c>
      <c r="C31" s="104"/>
      <c r="D31" s="104"/>
      <c r="E31" s="104"/>
      <c r="F31" s="104"/>
      <c r="G31" s="111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66" customHeight="1">
      <c r="A32" s="83"/>
      <c r="B32" s="112" t="s">
        <v>261</v>
      </c>
      <c r="C32" s="106"/>
      <c r="D32" s="106"/>
      <c r="E32" s="106"/>
      <c r="F32" s="106"/>
      <c r="G32" s="106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50.25" customHeight="1">
      <c r="A33" s="83"/>
      <c r="B33" s="112" t="s">
        <v>262</v>
      </c>
      <c r="C33" s="106"/>
      <c r="D33" s="106"/>
      <c r="E33" s="106"/>
      <c r="F33" s="106"/>
      <c r="G33" s="92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42.75" customHeight="1">
      <c r="A34" s="83"/>
      <c r="B34" s="97" t="s">
        <v>263</v>
      </c>
      <c r="C34" s="98"/>
      <c r="D34" s="98"/>
      <c r="E34" s="98"/>
      <c r="F34" s="98"/>
      <c r="G34" s="92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21" customHeight="1">
      <c r="A35" s="83"/>
      <c r="B35" s="87" t="s">
        <v>204</v>
      </c>
      <c r="C35" s="104"/>
      <c r="D35" s="104"/>
      <c r="E35" s="104"/>
      <c r="F35" s="104"/>
      <c r="G35" s="92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21" customHeight="1">
      <c r="A36" s="83"/>
      <c r="B36" s="90" t="s">
        <v>205</v>
      </c>
      <c r="C36" s="91"/>
      <c r="D36" s="91"/>
      <c r="E36" s="91"/>
      <c r="F36" s="91"/>
      <c r="G36" s="92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21" customHeight="1">
      <c r="A37" s="83"/>
      <c r="B37" s="90" t="s">
        <v>264</v>
      </c>
      <c r="C37" s="91"/>
      <c r="D37" s="91"/>
      <c r="E37" s="91"/>
      <c r="F37" s="91"/>
      <c r="G37" s="92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21" customHeight="1">
      <c r="A38" s="83"/>
      <c r="B38" s="90" t="s">
        <v>265</v>
      </c>
      <c r="C38" s="91"/>
      <c r="D38" s="91"/>
      <c r="E38" s="91"/>
      <c r="F38" s="91"/>
      <c r="G38" s="92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21" customHeight="1">
      <c r="A39" s="83"/>
      <c r="B39" s="99" t="s">
        <v>206</v>
      </c>
      <c r="C39" s="94"/>
      <c r="D39" s="94"/>
      <c r="E39" s="94"/>
      <c r="F39" s="94"/>
      <c r="G39" s="92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21" customHeight="1">
      <c r="A40" s="83"/>
      <c r="B40" s="97" t="s">
        <v>266</v>
      </c>
      <c r="C40" s="98"/>
      <c r="D40" s="98"/>
      <c r="E40" s="98"/>
      <c r="F40" s="114"/>
      <c r="G40" s="9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21" customHeight="1">
      <c r="A41" s="83"/>
      <c r="B41" s="97" t="s">
        <v>207</v>
      </c>
      <c r="C41" s="98"/>
      <c r="D41" s="98"/>
      <c r="E41" s="98"/>
      <c r="F41" s="114"/>
      <c r="G41" s="92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21" customHeight="1">
      <c r="A42" s="83"/>
      <c r="B42" s="97" t="s">
        <v>208</v>
      </c>
      <c r="C42" s="98"/>
      <c r="D42" s="98"/>
      <c r="E42" s="98"/>
      <c r="F42" s="114"/>
      <c r="G42" s="92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21" customHeight="1">
      <c r="A43" s="83"/>
      <c r="B43" s="97" t="s">
        <v>209</v>
      </c>
      <c r="C43" s="115"/>
      <c r="D43" s="115"/>
      <c r="E43" s="115"/>
      <c r="F43" s="115"/>
      <c r="G43" s="92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21" customHeight="1">
      <c r="A44" s="83"/>
      <c r="B44" s="99" t="s">
        <v>267</v>
      </c>
      <c r="C44" s="100"/>
      <c r="D44" s="100"/>
      <c r="E44" s="100"/>
      <c r="F44" s="100"/>
      <c r="G44" s="92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21" customHeight="1">
      <c r="A45" s="83"/>
      <c r="B45" s="97" t="s">
        <v>268</v>
      </c>
      <c r="C45" s="98"/>
      <c r="D45" s="98"/>
      <c r="E45" s="98"/>
      <c r="F45" s="114"/>
      <c r="G45" s="92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21" customHeight="1">
      <c r="A46" s="83"/>
      <c r="B46" s="97" t="s">
        <v>269</v>
      </c>
      <c r="C46" s="98"/>
      <c r="D46" s="98"/>
      <c r="E46" s="98"/>
      <c r="F46" s="114"/>
      <c r="G46" s="92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21" customHeight="1">
      <c r="A47" s="83"/>
      <c r="B47" s="97" t="s">
        <v>270</v>
      </c>
      <c r="C47" s="98"/>
      <c r="D47" s="98"/>
      <c r="E47" s="98"/>
      <c r="F47" s="114"/>
      <c r="G47" s="92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21" customHeight="1">
      <c r="A48" s="83"/>
      <c r="B48" s="97" t="s">
        <v>271</v>
      </c>
      <c r="C48" s="98"/>
      <c r="D48" s="98"/>
      <c r="E48" s="98"/>
      <c r="F48" s="114"/>
      <c r="G48" s="92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21" customHeight="1">
      <c r="A49" s="83"/>
      <c r="B49" s="97" t="s">
        <v>272</v>
      </c>
      <c r="C49" s="98"/>
      <c r="D49" s="98"/>
      <c r="E49" s="98"/>
      <c r="F49" s="114"/>
      <c r="G49" s="92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21" customHeight="1">
      <c r="A50" s="83"/>
      <c r="B50" s="97" t="s">
        <v>210</v>
      </c>
      <c r="C50" s="98"/>
      <c r="D50" s="98"/>
      <c r="E50" s="98"/>
      <c r="F50" s="114"/>
      <c r="G50" s="92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21" customHeight="1">
      <c r="A51" s="83"/>
      <c r="B51" s="97" t="s">
        <v>273</v>
      </c>
      <c r="C51" s="98"/>
      <c r="D51" s="98"/>
      <c r="E51" s="98"/>
      <c r="F51" s="114"/>
      <c r="G51" s="92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21" customHeight="1">
      <c r="A52" s="83"/>
      <c r="B52" s="97" t="s">
        <v>274</v>
      </c>
      <c r="C52" s="98"/>
      <c r="D52" s="98"/>
      <c r="E52" s="98"/>
      <c r="F52" s="114"/>
      <c r="G52" s="92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21" customHeight="1">
      <c r="A53" s="83"/>
      <c r="B53" s="97" t="s">
        <v>211</v>
      </c>
      <c r="C53" s="115"/>
      <c r="D53" s="115"/>
      <c r="E53" s="115"/>
      <c r="F53" s="115"/>
      <c r="G53" s="92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21" customHeight="1">
      <c r="A54" s="83"/>
      <c r="B54" s="99" t="s">
        <v>212</v>
      </c>
      <c r="C54" s="100"/>
      <c r="D54" s="100"/>
      <c r="E54" s="100"/>
      <c r="F54" s="100"/>
      <c r="G54" s="92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21" customHeight="1">
      <c r="A55" s="83"/>
      <c r="B55" s="97" t="s">
        <v>213</v>
      </c>
      <c r="C55" s="98"/>
      <c r="D55" s="98"/>
      <c r="E55" s="98"/>
      <c r="F55" s="114"/>
      <c r="G55" s="92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21" customHeight="1">
      <c r="A56" s="83"/>
      <c r="B56" s="97" t="s">
        <v>214</v>
      </c>
      <c r="C56" s="98"/>
      <c r="D56" s="98"/>
      <c r="E56" s="98"/>
      <c r="F56" s="114"/>
      <c r="G56" s="92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21" customHeight="1">
      <c r="A57" s="83"/>
      <c r="B57" s="97" t="s">
        <v>215</v>
      </c>
      <c r="C57" s="98"/>
      <c r="D57" s="98"/>
      <c r="E57" s="98"/>
      <c r="F57" s="114"/>
      <c r="G57" s="92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21" customHeight="1">
      <c r="A58" s="83"/>
      <c r="B58" s="108" t="s">
        <v>216</v>
      </c>
      <c r="C58" s="104"/>
      <c r="D58" s="104"/>
      <c r="E58" s="104"/>
      <c r="F58" s="116"/>
      <c r="G58" s="105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21" customHeight="1">
      <c r="A59" s="83"/>
      <c r="B59" s="101" t="s">
        <v>217</v>
      </c>
      <c r="C59" s="106"/>
      <c r="D59" s="106"/>
      <c r="E59" s="106"/>
      <c r="F59" s="123"/>
      <c r="G59" s="107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21" customHeight="1">
      <c r="A60" s="83"/>
      <c r="B60" s="149" t="s">
        <v>275</v>
      </c>
      <c r="C60" s="151"/>
      <c r="D60" s="152"/>
      <c r="E60" s="152"/>
      <c r="F60" s="153"/>
      <c r="G60" s="150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21" customHeight="1">
      <c r="A61" s="83"/>
      <c r="B61" s="149" t="s">
        <v>276</v>
      </c>
      <c r="C61" s="154"/>
      <c r="D61" s="155"/>
      <c r="E61" s="155"/>
      <c r="F61" s="156"/>
      <c r="G61" s="150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21" customHeight="1">
      <c r="A62" s="83"/>
      <c r="B62" s="112" t="s">
        <v>277</v>
      </c>
      <c r="C62" s="157"/>
      <c r="D62" s="158"/>
      <c r="E62" s="158"/>
      <c r="F62" s="159"/>
      <c r="G62" s="92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21" customHeight="1">
      <c r="A63" s="83"/>
      <c r="B63" s="108" t="s">
        <v>218</v>
      </c>
      <c r="C63" s="104"/>
      <c r="D63" s="104"/>
      <c r="E63" s="104"/>
      <c r="F63" s="104"/>
      <c r="G63" s="105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48" customHeight="1">
      <c r="A64" s="83"/>
      <c r="B64" s="93" t="s">
        <v>219</v>
      </c>
      <c r="C64" s="94"/>
      <c r="D64" s="94"/>
      <c r="E64" s="94"/>
      <c r="F64" s="94"/>
      <c r="G64" s="92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75" customHeight="1">
      <c r="A65" s="83"/>
      <c r="B65" s="97" t="s">
        <v>278</v>
      </c>
      <c r="C65" s="98"/>
      <c r="D65" s="98"/>
      <c r="E65" s="98"/>
      <c r="F65" s="98"/>
      <c r="G65" s="92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21" customHeight="1">
      <c r="A66" s="83"/>
      <c r="B66" s="108" t="s">
        <v>220</v>
      </c>
      <c r="C66" s="104"/>
      <c r="D66" s="104"/>
      <c r="E66" s="104"/>
      <c r="F66" s="104"/>
      <c r="G66" s="105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21" customHeight="1">
      <c r="A67" s="83"/>
      <c r="B67" s="99" t="s">
        <v>221</v>
      </c>
      <c r="C67" s="100"/>
      <c r="D67" s="100"/>
      <c r="E67" s="100"/>
      <c r="F67" s="100"/>
      <c r="G67" s="92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21" customHeight="1">
      <c r="A68" s="83"/>
      <c r="B68" s="97" t="s">
        <v>279</v>
      </c>
      <c r="C68" s="98"/>
      <c r="D68" s="98"/>
      <c r="E68" s="98"/>
      <c r="F68" s="114"/>
      <c r="G68" s="92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21" customHeight="1">
      <c r="A69" s="83"/>
      <c r="B69" s="97" t="s">
        <v>280</v>
      </c>
      <c r="C69" s="98"/>
      <c r="D69" s="98"/>
      <c r="E69" s="98"/>
      <c r="F69" s="98"/>
      <c r="G69" s="92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21" customHeight="1">
      <c r="A70" s="83"/>
      <c r="B70" s="108" t="s">
        <v>222</v>
      </c>
      <c r="C70" s="104"/>
      <c r="D70" s="104"/>
      <c r="E70" s="104"/>
      <c r="F70" s="104"/>
      <c r="G70" s="105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42.75" customHeight="1">
      <c r="A71" s="83"/>
      <c r="B71" s="99" t="s">
        <v>281</v>
      </c>
      <c r="C71" s="100"/>
      <c r="D71" s="100"/>
      <c r="E71" s="100"/>
      <c r="F71" s="100"/>
      <c r="G71" s="92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42" customHeight="1">
      <c r="A72" s="83"/>
      <c r="B72" s="97" t="s">
        <v>282</v>
      </c>
      <c r="C72" s="98"/>
      <c r="D72" s="98"/>
      <c r="E72" s="98"/>
      <c r="F72" s="114"/>
      <c r="G72" s="92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46.5" customHeight="1">
      <c r="A73" s="83"/>
      <c r="B73" s="117" t="s">
        <v>283</v>
      </c>
      <c r="C73" s="109"/>
      <c r="D73" s="109"/>
      <c r="E73" s="109"/>
      <c r="F73" s="118"/>
      <c r="G73" s="107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24.75" customHeight="1">
      <c r="A74" s="83"/>
      <c r="B74" s="112" t="s">
        <v>284</v>
      </c>
      <c r="C74" s="106"/>
      <c r="D74" s="106"/>
      <c r="E74" s="106"/>
      <c r="F74" s="123"/>
      <c r="G74" s="92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24.75" customHeight="1">
      <c r="A75" s="83"/>
      <c r="B75" s="112" t="s">
        <v>285</v>
      </c>
      <c r="C75" s="106"/>
      <c r="D75" s="106"/>
      <c r="E75" s="106"/>
      <c r="F75" s="123"/>
      <c r="G75" s="92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21" customHeight="1">
      <c r="A76" s="83"/>
      <c r="B76" s="108" t="s">
        <v>223</v>
      </c>
      <c r="C76" s="104"/>
      <c r="D76" s="104"/>
      <c r="E76" s="104"/>
      <c r="F76" s="104"/>
      <c r="G76" s="105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21" customHeight="1">
      <c r="A77" s="83"/>
      <c r="B77" s="90" t="s">
        <v>224</v>
      </c>
      <c r="C77" s="91"/>
      <c r="D77" s="91"/>
      <c r="E77" s="91"/>
      <c r="F77" s="91"/>
      <c r="G77" s="92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21.75" customHeight="1">
      <c r="A78" s="83"/>
      <c r="B78" s="101" t="s">
        <v>286</v>
      </c>
      <c r="C78" s="102"/>
      <c r="D78" s="102"/>
      <c r="E78" s="102"/>
      <c r="F78" s="102"/>
      <c r="G78" s="107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44.25" customHeight="1">
      <c r="A79" s="83"/>
      <c r="B79" s="108" t="s">
        <v>225</v>
      </c>
      <c r="C79" s="104"/>
      <c r="D79" s="104"/>
      <c r="E79" s="104"/>
      <c r="F79" s="104"/>
      <c r="G79" s="105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49.5" customHeight="1">
      <c r="A80" s="83"/>
      <c r="B80" s="99" t="s">
        <v>287</v>
      </c>
      <c r="C80" s="100"/>
      <c r="D80" s="100"/>
      <c r="E80" s="100"/>
      <c r="F80" s="100"/>
      <c r="G80" s="92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25.5" customHeight="1">
      <c r="A81" s="83"/>
      <c r="B81" s="97" t="s">
        <v>288</v>
      </c>
      <c r="C81" s="98"/>
      <c r="D81" s="98"/>
      <c r="E81" s="98"/>
      <c r="F81" s="98"/>
      <c r="G81" s="92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44.25" customHeight="1">
      <c r="A82" s="83"/>
      <c r="B82" s="108" t="s">
        <v>226</v>
      </c>
      <c r="C82" s="104"/>
      <c r="D82" s="104"/>
      <c r="E82" s="104"/>
      <c r="F82" s="104"/>
      <c r="G82" s="105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48.75" customHeight="1">
      <c r="A83" s="83"/>
      <c r="B83" s="112" t="s">
        <v>289</v>
      </c>
      <c r="C83" s="106"/>
      <c r="D83" s="106"/>
      <c r="E83" s="106"/>
      <c r="F83" s="106"/>
      <c r="G83" s="92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48.75" customHeight="1">
      <c r="A84" s="83"/>
      <c r="B84" s="117" t="s">
        <v>290</v>
      </c>
      <c r="C84" s="109"/>
      <c r="D84" s="109"/>
      <c r="E84" s="109"/>
      <c r="F84" s="118"/>
      <c r="G84" s="107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21" customHeight="1">
      <c r="A85" s="83"/>
      <c r="B85" s="108" t="s">
        <v>227</v>
      </c>
      <c r="C85" s="104"/>
      <c r="D85" s="104"/>
      <c r="E85" s="104"/>
      <c r="F85" s="104"/>
      <c r="G85" s="105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21" customHeight="1">
      <c r="A86" s="83"/>
      <c r="B86" s="93" t="s">
        <v>228</v>
      </c>
      <c r="C86" s="94"/>
      <c r="D86" s="94"/>
      <c r="E86" s="94"/>
      <c r="F86" s="94"/>
      <c r="G86" s="9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46.5" customHeight="1">
      <c r="A87" s="83"/>
      <c r="B87" s="97" t="s">
        <v>291</v>
      </c>
      <c r="C87" s="98"/>
      <c r="D87" s="98"/>
      <c r="E87" s="98"/>
      <c r="F87" s="114"/>
      <c r="G87" s="92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45" customHeight="1">
      <c r="A88" s="83"/>
      <c r="B88" s="97" t="s">
        <v>292</v>
      </c>
      <c r="C88" s="98"/>
      <c r="D88" s="98"/>
      <c r="E88" s="98"/>
      <c r="F88" s="114"/>
      <c r="G88" s="92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42.75" customHeight="1">
      <c r="A89" s="83"/>
      <c r="B89" s="97" t="s">
        <v>293</v>
      </c>
      <c r="C89" s="98"/>
      <c r="D89" s="98"/>
      <c r="E89" s="98"/>
      <c r="F89" s="98"/>
      <c r="G89" s="92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21" customHeight="1">
      <c r="A90" s="83"/>
      <c r="B90" s="117" t="s">
        <v>294</v>
      </c>
      <c r="C90" s="109"/>
      <c r="D90" s="109"/>
      <c r="E90" s="109"/>
      <c r="F90" s="118"/>
      <c r="G90" s="107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21" customHeight="1">
      <c r="A91" s="83"/>
      <c r="B91" s="108" t="s">
        <v>229</v>
      </c>
      <c r="C91" s="104"/>
      <c r="D91" s="104"/>
      <c r="E91" s="104"/>
      <c r="F91" s="104"/>
      <c r="G91" s="92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21" customHeight="1">
      <c r="A92" s="83"/>
      <c r="B92" s="99" t="s">
        <v>230</v>
      </c>
      <c r="C92" s="100"/>
      <c r="D92" s="100"/>
      <c r="E92" s="100"/>
      <c r="F92" s="100"/>
      <c r="G92" s="92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21" customHeight="1">
      <c r="A93" s="83"/>
      <c r="B93" s="97" t="s">
        <v>231</v>
      </c>
      <c r="C93" s="98"/>
      <c r="D93" s="98"/>
      <c r="E93" s="98"/>
      <c r="F93" s="114"/>
      <c r="G93" s="92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21" customHeight="1">
      <c r="A94" s="83"/>
      <c r="B94" s="97" t="s">
        <v>295</v>
      </c>
      <c r="C94" s="98"/>
      <c r="D94" s="98"/>
      <c r="E94" s="98"/>
      <c r="F94" s="114"/>
      <c r="G94" s="92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21" customHeight="1">
      <c r="A95" s="83"/>
      <c r="B95" s="97" t="s">
        <v>296</v>
      </c>
      <c r="C95" s="98"/>
      <c r="D95" s="98"/>
      <c r="E95" s="98"/>
      <c r="F95" s="114"/>
      <c r="G95" s="92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21" customHeight="1">
      <c r="A96" s="83"/>
      <c r="B96" s="97" t="s">
        <v>297</v>
      </c>
      <c r="C96" s="98"/>
      <c r="D96" s="98"/>
      <c r="E96" s="98"/>
      <c r="F96" s="114"/>
      <c r="G96" s="92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21" customHeight="1">
      <c r="A97" s="83"/>
      <c r="B97" s="117" t="s">
        <v>309</v>
      </c>
      <c r="C97" s="98"/>
      <c r="D97" s="98"/>
      <c r="E97" s="98"/>
      <c r="F97" s="114"/>
      <c r="G97" s="92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21" customHeight="1">
      <c r="A98" s="83"/>
      <c r="B98" s="117" t="s">
        <v>298</v>
      </c>
      <c r="C98" s="109"/>
      <c r="D98" s="109"/>
      <c r="E98" s="109"/>
      <c r="F98" s="118"/>
      <c r="G98" s="107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21" customHeight="1">
      <c r="A99" s="83"/>
      <c r="B99" s="78"/>
      <c r="C99" s="78"/>
      <c r="D99" s="78"/>
      <c r="E99" s="78"/>
      <c r="F99" s="78"/>
      <c r="G99" s="78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21" customHeight="1">
      <c r="A100" s="83"/>
      <c r="B100" s="77" t="s">
        <v>232</v>
      </c>
      <c r="C100" s="78"/>
      <c r="D100" s="78"/>
      <c r="E100" s="78"/>
      <c r="F100" s="78"/>
      <c r="G100" s="78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21" customHeight="1">
      <c r="A101" s="83"/>
      <c r="B101" s="78" t="s">
        <v>242</v>
      </c>
      <c r="C101" s="78" t="s">
        <v>238</v>
      </c>
      <c r="D101" s="78"/>
      <c r="E101" s="78"/>
      <c r="F101" s="78"/>
      <c r="G101" s="78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21" customHeight="1">
      <c r="A102" s="83"/>
      <c r="B102" s="78" t="s">
        <v>239</v>
      </c>
      <c r="C102" s="78" t="s">
        <v>240</v>
      </c>
      <c r="D102" s="78"/>
      <c r="E102" s="78"/>
      <c r="F102" s="78"/>
      <c r="G102" s="78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21" customHeight="1">
      <c r="A103" s="83"/>
      <c r="B103" s="77" t="s">
        <v>177</v>
      </c>
      <c r="C103" s="78"/>
      <c r="D103" s="78"/>
      <c r="E103" s="78"/>
      <c r="F103" s="78"/>
      <c r="G103" s="78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21" customHeight="1">
      <c r="A104" s="83"/>
      <c r="B104" s="119"/>
      <c r="C104" s="119"/>
      <c r="D104" s="119"/>
      <c r="E104" s="119"/>
      <c r="F104" s="119"/>
      <c r="G104" s="119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21" customHeight="1">
      <c r="A105" s="83"/>
      <c r="B105" s="119"/>
      <c r="C105" s="119"/>
      <c r="D105" s="119"/>
      <c r="E105" s="119"/>
      <c r="F105" s="119"/>
      <c r="G105" s="119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21" customHeight="1">
      <c r="A106" s="83"/>
      <c r="B106" s="78"/>
      <c r="C106" s="78" t="s">
        <v>233</v>
      </c>
      <c r="D106" s="78"/>
      <c r="E106" s="78"/>
      <c r="F106" s="78"/>
      <c r="G106" s="78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21" customHeight="1">
      <c r="A107" s="83"/>
      <c r="B107" s="78"/>
      <c r="C107" s="79" t="s">
        <v>234</v>
      </c>
      <c r="D107" s="79"/>
      <c r="E107" s="78"/>
      <c r="F107" s="78"/>
      <c r="G107" s="78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21" customHeight="1">
      <c r="A108" s="83"/>
      <c r="B108" s="78"/>
      <c r="C108" s="78" t="s">
        <v>235</v>
      </c>
      <c r="D108" s="78"/>
      <c r="E108" s="78"/>
      <c r="F108" s="78"/>
      <c r="G108" s="78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21" customHeight="1">
      <c r="A109" s="83"/>
      <c r="B109" s="120"/>
      <c r="C109" s="120"/>
      <c r="D109" s="120"/>
      <c r="E109" s="120"/>
      <c r="F109" s="120"/>
      <c r="G109" s="120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21" customHeight="1">
      <c r="A110" s="83"/>
      <c r="B110" s="77" t="s">
        <v>181</v>
      </c>
      <c r="C110" s="78"/>
      <c r="D110" s="78"/>
      <c r="E110" s="78"/>
      <c r="F110" s="78"/>
      <c r="G110" s="78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21" customHeight="1">
      <c r="A111" s="83"/>
      <c r="B111" s="78"/>
      <c r="C111" s="78"/>
      <c r="D111" s="78"/>
      <c r="E111" s="78"/>
      <c r="F111" s="78"/>
      <c r="G111" s="78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21" customHeight="1">
      <c r="A112" s="83"/>
      <c r="B112" s="78" t="s">
        <v>243</v>
      </c>
      <c r="C112" s="78" t="s">
        <v>184</v>
      </c>
      <c r="D112" s="78"/>
      <c r="E112" s="78"/>
      <c r="F112" s="78"/>
      <c r="G112" s="78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21" customHeight="1">
      <c r="A113" s="83"/>
      <c r="B113" s="78" t="s">
        <v>244</v>
      </c>
      <c r="C113" s="78" t="s">
        <v>187</v>
      </c>
      <c r="D113" s="78"/>
      <c r="E113" s="78"/>
      <c r="F113" s="78"/>
      <c r="G113" s="78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21" customHeight="1">
      <c r="A114" s="83"/>
      <c r="B114" s="78" t="s">
        <v>245</v>
      </c>
      <c r="C114" s="78" t="s">
        <v>190</v>
      </c>
      <c r="D114" s="78"/>
      <c r="E114" s="78"/>
      <c r="F114" s="78"/>
      <c r="G114" s="78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21" customHeight="1">
      <c r="A115" s="83"/>
      <c r="B115" s="78" t="s">
        <v>246</v>
      </c>
      <c r="C115" s="78" t="s">
        <v>193</v>
      </c>
      <c r="D115" s="78"/>
      <c r="E115" s="78"/>
      <c r="F115" s="78"/>
      <c r="G115" s="78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21" customHeight="1">
      <c r="A116" s="83"/>
      <c r="B116" s="78"/>
      <c r="C116" s="78"/>
      <c r="D116" s="78"/>
      <c r="E116" s="78"/>
      <c r="F116" s="78"/>
      <c r="G116" s="78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21" customHeight="1">
      <c r="A117" s="83"/>
      <c r="B117" s="77" t="s">
        <v>247</v>
      </c>
      <c r="C117" s="78"/>
      <c r="D117" s="78"/>
      <c r="E117" s="78"/>
      <c r="F117" s="78"/>
      <c r="G117" s="78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21" customHeight="1">
      <c r="A118" s="83"/>
      <c r="B118" s="78"/>
      <c r="C118" s="78"/>
      <c r="D118" s="78"/>
      <c r="E118" s="78"/>
      <c r="F118" s="78"/>
      <c r="G118" s="78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21" customHeight="1">
      <c r="A119" s="83"/>
      <c r="B119" s="78"/>
      <c r="C119" s="78"/>
      <c r="D119" s="78"/>
      <c r="E119" s="78"/>
      <c r="F119" s="78"/>
      <c r="G119" s="78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21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21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21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21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21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21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21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21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21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21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21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21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21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21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21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21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21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21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21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21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21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21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21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21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21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21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21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21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21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21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21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21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21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21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21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21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21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21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21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21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21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21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21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21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21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21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21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21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21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21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21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21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21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21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21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21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21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21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21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21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21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21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21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21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21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21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21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21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21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21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21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21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21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21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21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21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21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21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21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21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21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21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21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21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21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21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21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21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21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21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21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21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21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21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21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21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21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21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21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21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21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21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21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21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21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21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21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21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21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21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21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21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21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21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21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21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21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21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21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21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21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21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21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21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21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21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21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21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21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21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21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21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21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21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21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21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21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21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21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21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21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21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21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21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21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21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21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21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21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21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21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21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21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21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21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21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21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21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21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21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21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21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21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21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21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21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21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21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21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21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21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21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21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21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21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21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21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21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21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21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21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21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21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21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21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21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21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21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21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21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21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21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21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21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21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21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21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21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21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21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21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21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21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21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21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21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21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21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21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21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21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21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21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21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21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21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21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21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21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21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21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21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21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21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21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21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21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21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21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21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21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21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21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21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21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21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21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21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21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21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21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21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21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21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21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21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21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21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21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21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21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21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21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21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21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21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21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21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21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21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21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21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21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21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21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21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21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21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21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21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21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21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21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21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21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21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21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21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21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21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21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21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21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21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21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21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21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21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21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21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21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21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21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21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21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21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21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21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21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21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21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21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21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21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21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21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21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21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21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21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21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21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21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21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21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21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21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21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21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21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21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21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21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21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21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21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21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21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21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21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21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21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21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21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21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21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21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21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21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21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21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21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21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21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21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21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21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21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21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21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21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21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21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21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21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21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21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21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21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21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21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21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21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21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21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21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21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21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21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21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21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21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21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21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21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21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21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21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21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21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21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21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21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21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21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21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21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21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21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21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21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21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21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21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21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21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21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21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21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21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21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21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21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21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21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21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21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21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21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21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21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21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21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21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21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21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21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21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21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21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21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21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21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21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21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21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21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21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21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21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21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21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21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21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21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21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21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21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21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21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21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21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21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21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21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21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21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21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21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21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21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21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21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21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21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21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21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21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21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21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21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21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21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21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21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21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21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21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21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21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21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21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21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21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21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21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21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21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21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21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21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21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21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21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21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21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21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21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21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21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21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21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21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21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21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21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21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21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21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21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21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21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21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21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21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21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21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21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21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21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21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21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21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21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21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21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21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21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21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21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21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21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21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21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21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21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21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21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21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21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21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21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21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21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21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21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21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21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21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21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21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21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21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21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21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21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21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21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21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21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21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21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21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21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21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21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21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21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21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21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21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21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21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21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21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21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21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21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21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21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21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21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21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21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21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21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21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21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21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21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21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21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21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21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21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21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21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21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21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21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21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21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21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21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21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21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21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21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21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21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21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21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21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21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21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21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21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21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21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21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21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21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21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21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21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21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21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21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21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21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21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21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21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21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21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21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21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21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21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21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21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21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21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21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21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21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21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21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21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21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21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21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21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21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21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21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21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21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21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21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21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21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21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21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21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21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21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21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21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21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21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21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21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21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21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21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21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21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21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21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21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21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21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21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21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21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21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21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21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21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21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21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21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21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21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21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21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21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21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21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21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21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21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21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21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21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21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21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21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21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21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21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21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21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21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21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21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21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21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21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21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21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21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21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21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21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21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21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21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21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21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21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21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21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21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21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21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21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21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21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21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21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21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21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21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21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21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21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21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21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21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21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21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21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21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21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21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21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21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21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21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21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21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21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21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21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21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21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21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21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21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21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21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21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21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21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21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21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21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21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21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21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21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21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21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21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21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21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21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21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21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21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21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21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21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21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21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21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21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21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21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21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21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21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21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21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21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21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21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21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21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21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21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21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21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21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21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21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21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21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21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21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21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21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21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21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21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21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21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21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21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21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21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21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21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21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21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21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21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21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21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21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21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21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21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21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21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21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21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21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21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21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21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21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21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21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21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21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21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21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21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21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21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21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21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21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21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21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21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21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21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21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21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21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21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21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21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21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21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21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21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21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21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21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21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21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21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3</vt:i4>
      </vt:variant>
    </vt:vector>
  </HeadingPairs>
  <TitlesOfParts>
    <vt:vector size="12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nuttira</cp:lastModifiedBy>
  <cp:lastPrinted>2022-10-03T11:34:34Z</cp:lastPrinted>
  <dcterms:created xsi:type="dcterms:W3CDTF">2012-04-02T23:03:56Z</dcterms:created>
  <dcterms:modified xsi:type="dcterms:W3CDTF">2024-12-27T03:41:54Z</dcterms:modified>
</cp:coreProperties>
</file>