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/>
  <mc:AlternateContent xmlns:mc="http://schemas.openxmlformats.org/markup-compatibility/2006">
    <mc:Choice Requires="x15">
      <x15ac:absPath xmlns:x15ac="http://schemas.microsoft.com/office/spreadsheetml/2010/11/ac" url="/Users/taya/Desktop/Семья Унусовых/22_Фин_План+Фин_Календарь/"/>
    </mc:Choice>
  </mc:AlternateContent>
  <xr:revisionPtr revIDLastSave="0" documentId="13_ncr:1_{27CE358F-4EBE-B948-87DC-6C1465098256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Scenarios" sheetId="3" state="hidden" r:id="rId1"/>
    <sheet name="Total cost schedule" sheetId="6" r:id="rId2"/>
    <sheet name="Children Ulugbek" sheetId="4" r:id="rId3"/>
    <sheet name="Children Ashirali" sheetId="5" r:id="rId4"/>
    <sheet name="Children Maha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7" i="6" l="1"/>
  <c r="R26" i="6"/>
  <c r="R25" i="6"/>
  <c r="R24" i="6"/>
  <c r="R23" i="6"/>
  <c r="R22" i="6"/>
  <c r="R21" i="6"/>
  <c r="R20" i="6"/>
  <c r="R19" i="6"/>
  <c r="R18" i="6"/>
  <c r="R17" i="6"/>
  <c r="R16" i="6"/>
  <c r="R15" i="6"/>
  <c r="R14" i="6"/>
  <c r="R13" i="6"/>
  <c r="R12" i="6"/>
  <c r="R11" i="6"/>
  <c r="R10" i="6"/>
  <c r="R9" i="6"/>
  <c r="R8" i="6"/>
  <c r="R7" i="6"/>
  <c r="R6" i="6"/>
  <c r="R5" i="6"/>
  <c r="R4" i="6"/>
  <c r="Q27" i="6"/>
  <c r="Q26" i="6"/>
  <c r="Q25" i="6"/>
  <c r="Q24" i="6"/>
  <c r="Q23" i="6"/>
  <c r="Q22" i="6"/>
  <c r="Q21" i="6"/>
  <c r="Q20" i="6"/>
  <c r="Q19" i="6"/>
  <c r="Q18" i="6"/>
  <c r="Q17" i="6"/>
  <c r="Q16" i="6"/>
  <c r="Q15" i="6"/>
  <c r="Q14" i="6"/>
  <c r="Q13" i="6"/>
  <c r="Q12" i="6"/>
  <c r="Q11" i="6"/>
  <c r="Q10" i="6"/>
  <c r="Q9" i="6"/>
  <c r="Q8" i="6"/>
  <c r="Q7" i="6"/>
  <c r="Q6" i="6"/>
  <c r="Q5" i="6"/>
  <c r="Q4" i="6"/>
  <c r="P27" i="6"/>
  <c r="P26" i="6"/>
  <c r="P25" i="6"/>
  <c r="P24" i="6"/>
  <c r="P23" i="6"/>
  <c r="P22" i="6"/>
  <c r="P21" i="6"/>
  <c r="P20" i="6"/>
  <c r="P19" i="6"/>
  <c r="P18" i="6"/>
  <c r="P17" i="6"/>
  <c r="P16" i="6"/>
  <c r="P15" i="6"/>
  <c r="P14" i="6"/>
  <c r="P13" i="6"/>
  <c r="P12" i="6"/>
  <c r="P11" i="6"/>
  <c r="P10" i="6"/>
  <c r="P9" i="6"/>
  <c r="P8" i="6"/>
  <c r="P7" i="6"/>
  <c r="P6" i="6"/>
  <c r="P5" i="6"/>
  <c r="P4" i="6"/>
  <c r="F76" i="7"/>
  <c r="E76" i="7"/>
  <c r="D76" i="7"/>
  <c r="C76" i="7"/>
  <c r="M70" i="7"/>
  <c r="L70" i="7"/>
  <c r="K70" i="7"/>
  <c r="J70" i="7"/>
  <c r="F43" i="7"/>
  <c r="E43" i="7"/>
  <c r="D43" i="7"/>
  <c r="C43" i="7"/>
  <c r="M37" i="7"/>
  <c r="L37" i="7"/>
  <c r="K37" i="7"/>
  <c r="J37" i="7"/>
  <c r="B74" i="7"/>
  <c r="B73" i="7"/>
  <c r="B72" i="7"/>
  <c r="B71" i="7"/>
  <c r="B41" i="7"/>
  <c r="B40" i="7"/>
  <c r="B39" i="7"/>
  <c r="B38" i="7"/>
  <c r="A74" i="7" l="1"/>
  <c r="A73" i="7"/>
  <c r="A72" i="7"/>
  <c r="A71" i="7"/>
  <c r="A41" i="7"/>
  <c r="A40" i="7"/>
  <c r="A39" i="7"/>
  <c r="A38" i="7"/>
  <c r="F10" i="7"/>
  <c r="E10" i="7"/>
  <c r="D10" i="7"/>
  <c r="C10" i="7"/>
  <c r="P4" i="7"/>
  <c r="O5" i="7" s="1"/>
  <c r="N4" i="7"/>
  <c r="M5" i="7" s="1"/>
  <c r="L4" i="7"/>
  <c r="K5" i="7" s="1"/>
  <c r="J4" i="7"/>
  <c r="I5" i="7" s="1"/>
  <c r="J5" i="7" s="1"/>
  <c r="B106" i="7"/>
  <c r="B107" i="7" s="1"/>
  <c r="B108" i="7" s="1"/>
  <c r="B109" i="7" s="1"/>
  <c r="B110" i="7" s="1"/>
  <c r="B111" i="7" s="1"/>
  <c r="B112" i="7" s="1"/>
  <c r="B113" i="7" s="1"/>
  <c r="B114" i="7" s="1"/>
  <c r="B115" i="7" s="1"/>
  <c r="B116" i="7" s="1"/>
  <c r="B117" i="7" s="1"/>
  <c r="B118" i="7" s="1"/>
  <c r="B119" i="7" s="1"/>
  <c r="B120" i="7" s="1"/>
  <c r="B121" i="7" s="1"/>
  <c r="B122" i="7" s="1"/>
  <c r="B123" i="7" s="1"/>
  <c r="B124" i="7" s="1"/>
  <c r="B125" i="7" s="1"/>
  <c r="B126" i="7" s="1"/>
  <c r="B127" i="7" s="1"/>
  <c r="B128" i="7" s="1"/>
  <c r="B78" i="7"/>
  <c r="E78" i="7" s="1"/>
  <c r="I74" i="7"/>
  <c r="M74" i="7" s="1"/>
  <c r="I73" i="7"/>
  <c r="L73" i="7" s="1"/>
  <c r="I72" i="7"/>
  <c r="K72" i="7" s="1"/>
  <c r="I71" i="7"/>
  <c r="B45" i="7"/>
  <c r="B46" i="7" s="1"/>
  <c r="I41" i="7"/>
  <c r="M41" i="7" s="1"/>
  <c r="I40" i="7"/>
  <c r="L40" i="7" s="1"/>
  <c r="I39" i="7"/>
  <c r="K39" i="7" s="1"/>
  <c r="I38" i="7"/>
  <c r="B12" i="7"/>
  <c r="B13" i="7" s="1"/>
  <c r="B5" i="6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M8" i="4"/>
  <c r="M7" i="4"/>
  <c r="M6" i="4"/>
  <c r="M5" i="4"/>
  <c r="K8" i="4"/>
  <c r="K7" i="4"/>
  <c r="K6" i="4"/>
  <c r="K5" i="4"/>
  <c r="K72" i="4"/>
  <c r="J71" i="4"/>
  <c r="I70" i="4"/>
  <c r="K40" i="4"/>
  <c r="J39" i="4"/>
  <c r="I38" i="4"/>
  <c r="O76" i="5"/>
  <c r="N75" i="5"/>
  <c r="M74" i="5"/>
  <c r="L73" i="5"/>
  <c r="K72" i="5"/>
  <c r="O42" i="5"/>
  <c r="N41" i="5"/>
  <c r="M40" i="5"/>
  <c r="L39" i="5"/>
  <c r="K38" i="5"/>
  <c r="K8" i="5"/>
  <c r="K7" i="5"/>
  <c r="K6" i="5"/>
  <c r="K5" i="5"/>
  <c r="I8" i="4"/>
  <c r="I7" i="4"/>
  <c r="I6" i="4"/>
  <c r="I5" i="4"/>
  <c r="B108" i="5"/>
  <c r="B109" i="5" s="1"/>
  <c r="B110" i="5" s="1"/>
  <c r="B111" i="5" s="1"/>
  <c r="B112" i="5" s="1"/>
  <c r="B113" i="5" s="1"/>
  <c r="B114" i="5" s="1"/>
  <c r="B115" i="5" s="1"/>
  <c r="B116" i="5" s="1"/>
  <c r="B117" i="5" s="1"/>
  <c r="B118" i="5" s="1"/>
  <c r="B119" i="5" s="1"/>
  <c r="B120" i="5" s="1"/>
  <c r="B121" i="5" s="1"/>
  <c r="B122" i="5" s="1"/>
  <c r="B123" i="5" s="1"/>
  <c r="B124" i="5" s="1"/>
  <c r="B125" i="5" s="1"/>
  <c r="B126" i="5" s="1"/>
  <c r="B127" i="5" s="1"/>
  <c r="B128" i="5" s="1"/>
  <c r="B129" i="5" s="1"/>
  <c r="B130" i="5" s="1"/>
  <c r="B80" i="5"/>
  <c r="E80" i="5" s="1"/>
  <c r="J76" i="5"/>
  <c r="J75" i="5"/>
  <c r="J74" i="5"/>
  <c r="J73" i="5"/>
  <c r="J72" i="5"/>
  <c r="B46" i="5"/>
  <c r="D46" i="5" s="1"/>
  <c r="J42" i="5"/>
  <c r="J41" i="5"/>
  <c r="J40" i="5"/>
  <c r="J39" i="5"/>
  <c r="J38" i="5"/>
  <c r="E45" i="5" s="1"/>
  <c r="B12" i="5"/>
  <c r="B13" i="5" s="1"/>
  <c r="R5" i="5"/>
  <c r="R6" i="5" s="1"/>
  <c r="R7" i="5" s="1"/>
  <c r="R8" i="5" s="1"/>
  <c r="S8" i="5" s="1"/>
  <c r="P5" i="5"/>
  <c r="Q5" i="5" s="1"/>
  <c r="N5" i="5"/>
  <c r="O5" i="5" s="1"/>
  <c r="L5" i="5"/>
  <c r="M5" i="5" s="1"/>
  <c r="J5" i="5"/>
  <c r="F80" i="5" l="1"/>
  <c r="D80" i="5"/>
  <c r="B81" i="5"/>
  <c r="B82" i="5" s="1"/>
  <c r="C46" i="5"/>
  <c r="B47" i="5"/>
  <c r="G47" i="5" s="1"/>
  <c r="F77" i="7"/>
  <c r="E44" i="7"/>
  <c r="J71" i="7"/>
  <c r="L5" i="7"/>
  <c r="K6" i="7"/>
  <c r="L6" i="7" s="1"/>
  <c r="C46" i="7"/>
  <c r="F46" i="7"/>
  <c r="E46" i="7"/>
  <c r="D46" i="7"/>
  <c r="B47" i="7"/>
  <c r="C47" i="7" s="1"/>
  <c r="B14" i="7"/>
  <c r="C45" i="7"/>
  <c r="F78" i="7"/>
  <c r="D45" i="7"/>
  <c r="E45" i="7"/>
  <c r="C77" i="7"/>
  <c r="I6" i="7"/>
  <c r="F45" i="7"/>
  <c r="D77" i="7"/>
  <c r="B79" i="7"/>
  <c r="E77" i="7"/>
  <c r="C44" i="7"/>
  <c r="M6" i="7"/>
  <c r="D44" i="7"/>
  <c r="J38" i="7"/>
  <c r="F44" i="7"/>
  <c r="O6" i="7"/>
  <c r="N5" i="7"/>
  <c r="C78" i="7"/>
  <c r="D78" i="7"/>
  <c r="P5" i="7"/>
  <c r="G12" i="5"/>
  <c r="S6" i="5"/>
  <c r="S7" i="5"/>
  <c r="S5" i="5"/>
  <c r="C82" i="5"/>
  <c r="B83" i="5"/>
  <c r="G82" i="5"/>
  <c r="F82" i="5"/>
  <c r="D82" i="5"/>
  <c r="E82" i="5"/>
  <c r="B48" i="5"/>
  <c r="G80" i="5"/>
  <c r="J6" i="5"/>
  <c r="J7" i="5" s="1"/>
  <c r="J8" i="5" s="1"/>
  <c r="G13" i="5"/>
  <c r="E46" i="5"/>
  <c r="C79" i="5"/>
  <c r="F46" i="5"/>
  <c r="D79" i="5"/>
  <c r="L6" i="5"/>
  <c r="M6" i="5" s="1"/>
  <c r="B14" i="5"/>
  <c r="G46" i="5"/>
  <c r="E79" i="5"/>
  <c r="C81" i="5"/>
  <c r="C45" i="5"/>
  <c r="F79" i="5"/>
  <c r="D81" i="5"/>
  <c r="N6" i="5"/>
  <c r="O6" i="5" s="1"/>
  <c r="D45" i="5"/>
  <c r="G79" i="5"/>
  <c r="E81" i="5"/>
  <c r="G11" i="5"/>
  <c r="C47" i="5"/>
  <c r="F81" i="5"/>
  <c r="P6" i="5"/>
  <c r="F45" i="5"/>
  <c r="D47" i="5"/>
  <c r="G81" i="5"/>
  <c r="G45" i="5"/>
  <c r="E47" i="5"/>
  <c r="C80" i="5"/>
  <c r="C13" i="5"/>
  <c r="E102" i="4"/>
  <c r="D102" i="4"/>
  <c r="C102" i="4"/>
  <c r="C72" i="4"/>
  <c r="C71" i="4"/>
  <c r="C70" i="4"/>
  <c r="B72" i="4"/>
  <c r="B71" i="4"/>
  <c r="B70" i="4"/>
  <c r="A72" i="4"/>
  <c r="E74" i="4" s="1"/>
  <c r="A71" i="4"/>
  <c r="J69" i="4" s="1"/>
  <c r="A70" i="4"/>
  <c r="I69" i="4" s="1"/>
  <c r="C40" i="4"/>
  <c r="C39" i="4"/>
  <c r="C38" i="4"/>
  <c r="B40" i="4"/>
  <c r="B39" i="4"/>
  <c r="B38" i="4"/>
  <c r="A40" i="4"/>
  <c r="E42" i="4" s="1"/>
  <c r="A39" i="4"/>
  <c r="D42" i="4" s="1"/>
  <c r="A38" i="4"/>
  <c r="C42" i="4" s="1"/>
  <c r="K37" i="4"/>
  <c r="J37" i="4"/>
  <c r="I37" i="4"/>
  <c r="E10" i="4"/>
  <c r="D10" i="4"/>
  <c r="C10" i="4"/>
  <c r="M4" i="4"/>
  <c r="L5" i="4" s="1"/>
  <c r="K4" i="4"/>
  <c r="J5" i="4" s="1"/>
  <c r="I4" i="4"/>
  <c r="H5" i="4" s="1"/>
  <c r="F47" i="5" l="1"/>
  <c r="G77" i="7"/>
  <c r="K7" i="7"/>
  <c r="L7" i="7" s="1"/>
  <c r="B48" i="7"/>
  <c r="F47" i="7"/>
  <c r="E47" i="7"/>
  <c r="D47" i="7"/>
  <c r="J6" i="7"/>
  <c r="I7" i="7"/>
  <c r="B15" i="7"/>
  <c r="M7" i="7"/>
  <c r="N6" i="7"/>
  <c r="G45" i="7"/>
  <c r="G46" i="7"/>
  <c r="G78" i="7"/>
  <c r="F79" i="7"/>
  <c r="B80" i="7"/>
  <c r="E79" i="7"/>
  <c r="D79" i="7"/>
  <c r="C79" i="7"/>
  <c r="P6" i="7"/>
  <c r="O7" i="7"/>
  <c r="G44" i="7"/>
  <c r="P7" i="5"/>
  <c r="Q6" i="5"/>
  <c r="H82" i="5"/>
  <c r="G108" i="5"/>
  <c r="H46" i="5"/>
  <c r="H47" i="5"/>
  <c r="H80" i="5"/>
  <c r="L7" i="5"/>
  <c r="M7" i="5" s="1"/>
  <c r="C11" i="5"/>
  <c r="B49" i="5"/>
  <c r="G49" i="5" s="1"/>
  <c r="G48" i="5"/>
  <c r="F48" i="5"/>
  <c r="E48" i="5"/>
  <c r="D48" i="5"/>
  <c r="C48" i="5"/>
  <c r="N7" i="5"/>
  <c r="O7" i="5" s="1"/>
  <c r="G107" i="5"/>
  <c r="C12" i="5"/>
  <c r="H79" i="5"/>
  <c r="H81" i="5"/>
  <c r="H45" i="5"/>
  <c r="G109" i="5"/>
  <c r="G83" i="5"/>
  <c r="F83" i="5"/>
  <c r="E83" i="5"/>
  <c r="D83" i="5"/>
  <c r="B84" i="5"/>
  <c r="C83" i="5"/>
  <c r="C109" i="5"/>
  <c r="B15" i="5"/>
  <c r="G14" i="5"/>
  <c r="C14" i="5"/>
  <c r="C74" i="4"/>
  <c r="K69" i="4"/>
  <c r="D74" i="4"/>
  <c r="B104" i="4"/>
  <c r="B76" i="4"/>
  <c r="H72" i="4"/>
  <c r="H71" i="4"/>
  <c r="H70" i="4"/>
  <c r="J6" i="4"/>
  <c r="H40" i="4"/>
  <c r="H39" i="4"/>
  <c r="H38" i="4"/>
  <c r="B44" i="4"/>
  <c r="B12" i="4"/>
  <c r="B13" i="4" s="1"/>
  <c r="K8" i="7" l="1"/>
  <c r="L8" i="7" s="1"/>
  <c r="G79" i="7"/>
  <c r="D12" i="7"/>
  <c r="D106" i="7" s="1"/>
  <c r="G47" i="7"/>
  <c r="N7" i="7"/>
  <c r="M8" i="7"/>
  <c r="E14" i="7" s="1"/>
  <c r="C80" i="7"/>
  <c r="B81" i="7"/>
  <c r="F80" i="7"/>
  <c r="E80" i="7"/>
  <c r="D80" i="7"/>
  <c r="E48" i="7"/>
  <c r="D48" i="7"/>
  <c r="C48" i="7"/>
  <c r="B49" i="7"/>
  <c r="F48" i="7"/>
  <c r="D11" i="7"/>
  <c r="D105" i="7" s="1"/>
  <c r="D13" i="7"/>
  <c r="B16" i="7"/>
  <c r="P7" i="7"/>
  <c r="O8" i="7"/>
  <c r="F15" i="7" s="1"/>
  <c r="I8" i="7"/>
  <c r="C13" i="7" s="1"/>
  <c r="C107" i="7" s="1"/>
  <c r="J7" i="7"/>
  <c r="P8" i="5"/>
  <c r="Q8" i="5" s="1"/>
  <c r="Q7" i="5"/>
  <c r="G110" i="5"/>
  <c r="H48" i="5"/>
  <c r="B85" i="5"/>
  <c r="G84" i="5"/>
  <c r="F84" i="5"/>
  <c r="E84" i="5"/>
  <c r="D84" i="5"/>
  <c r="C84" i="5"/>
  <c r="C110" i="5"/>
  <c r="E49" i="5"/>
  <c r="D49" i="5"/>
  <c r="C49" i="5"/>
  <c r="F49" i="5"/>
  <c r="B50" i="5"/>
  <c r="N8" i="5"/>
  <c r="E15" i="5" s="1"/>
  <c r="C15" i="5"/>
  <c r="B16" i="5"/>
  <c r="G15" i="5"/>
  <c r="C107" i="5"/>
  <c r="C108" i="5"/>
  <c r="L8" i="5"/>
  <c r="M8" i="5" s="1"/>
  <c r="H83" i="5"/>
  <c r="B45" i="4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D66" i="4" s="1"/>
  <c r="B105" i="4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C75" i="4"/>
  <c r="D75" i="4"/>
  <c r="E75" i="4"/>
  <c r="C43" i="4"/>
  <c r="E44" i="4"/>
  <c r="D43" i="4"/>
  <c r="E43" i="4"/>
  <c r="C76" i="4"/>
  <c r="D76" i="4"/>
  <c r="E76" i="4"/>
  <c r="D44" i="4"/>
  <c r="C44" i="4"/>
  <c r="B77" i="4"/>
  <c r="H6" i="4"/>
  <c r="B14" i="4"/>
  <c r="L6" i="4"/>
  <c r="J7" i="4"/>
  <c r="D60" i="4" l="1"/>
  <c r="C55" i="4"/>
  <c r="D48" i="4"/>
  <c r="C66" i="4"/>
  <c r="D65" i="4"/>
  <c r="E65" i="4"/>
  <c r="D64" i="4"/>
  <c r="C63" i="4"/>
  <c r="E61" i="4"/>
  <c r="D58" i="4"/>
  <c r="D61" i="4"/>
  <c r="C54" i="4"/>
  <c r="D53" i="4"/>
  <c r="G80" i="7"/>
  <c r="D14" i="7"/>
  <c r="D108" i="7" s="1"/>
  <c r="C15" i="7"/>
  <c r="E11" i="7"/>
  <c r="E105" i="7" s="1"/>
  <c r="D15" i="7"/>
  <c r="E15" i="7"/>
  <c r="C14" i="7"/>
  <c r="C108" i="7" s="1"/>
  <c r="B50" i="7"/>
  <c r="E49" i="7"/>
  <c r="D49" i="7"/>
  <c r="C49" i="7"/>
  <c r="F49" i="7"/>
  <c r="N8" i="7"/>
  <c r="E12" i="7" s="1"/>
  <c r="E106" i="7" s="1"/>
  <c r="E13" i="7"/>
  <c r="E107" i="7" s="1"/>
  <c r="G48" i="7"/>
  <c r="P8" i="7"/>
  <c r="F14" i="7"/>
  <c r="J8" i="7"/>
  <c r="C16" i="7" s="1"/>
  <c r="C11" i="7"/>
  <c r="F16" i="7"/>
  <c r="E16" i="7"/>
  <c r="D16" i="7"/>
  <c r="B17" i="7"/>
  <c r="E108" i="7"/>
  <c r="F12" i="7"/>
  <c r="F106" i="7" s="1"/>
  <c r="F81" i="7"/>
  <c r="F109" i="7" s="1"/>
  <c r="E81" i="7"/>
  <c r="C81" i="7"/>
  <c r="D81" i="7"/>
  <c r="B82" i="7"/>
  <c r="D107" i="7"/>
  <c r="F13" i="7"/>
  <c r="F107" i="7" s="1"/>
  <c r="F11" i="7"/>
  <c r="F105" i="7" s="1"/>
  <c r="E13" i="5"/>
  <c r="E109" i="5" s="1"/>
  <c r="F11" i="5"/>
  <c r="F107" i="5" s="1"/>
  <c r="D11" i="5"/>
  <c r="D107" i="5" s="1"/>
  <c r="D12" i="5"/>
  <c r="D108" i="5" s="1"/>
  <c r="E12" i="5"/>
  <c r="E108" i="5" s="1"/>
  <c r="E14" i="5"/>
  <c r="E110" i="5" s="1"/>
  <c r="D15" i="5"/>
  <c r="F14" i="5"/>
  <c r="F110" i="5" s="1"/>
  <c r="E11" i="5"/>
  <c r="E107" i="5" s="1"/>
  <c r="O8" i="5"/>
  <c r="F12" i="5"/>
  <c r="F108" i="5" s="1"/>
  <c r="H108" i="5" s="1"/>
  <c r="F15" i="5"/>
  <c r="F111" i="5" s="1"/>
  <c r="F13" i="5"/>
  <c r="F109" i="5" s="1"/>
  <c r="G111" i="5"/>
  <c r="E111" i="5"/>
  <c r="B51" i="5"/>
  <c r="G50" i="5"/>
  <c r="F50" i="5"/>
  <c r="E50" i="5"/>
  <c r="D50" i="5"/>
  <c r="C50" i="5"/>
  <c r="H49" i="5"/>
  <c r="G16" i="5"/>
  <c r="F16" i="5"/>
  <c r="E16" i="5"/>
  <c r="D16" i="5"/>
  <c r="C16" i="5"/>
  <c r="B17" i="5"/>
  <c r="C111" i="5"/>
  <c r="H84" i="5"/>
  <c r="D14" i="5"/>
  <c r="D13" i="5"/>
  <c r="F85" i="5"/>
  <c r="E85" i="5"/>
  <c r="D85" i="5"/>
  <c r="C85" i="5"/>
  <c r="B86" i="5"/>
  <c r="G85" i="5"/>
  <c r="C58" i="4"/>
  <c r="D50" i="4"/>
  <c r="E48" i="4"/>
  <c r="C59" i="4"/>
  <c r="D52" i="4"/>
  <c r="C53" i="4"/>
  <c r="D49" i="4"/>
  <c r="D46" i="4"/>
  <c r="C46" i="4"/>
  <c r="D47" i="4"/>
  <c r="C64" i="4"/>
  <c r="E53" i="4"/>
  <c r="D59" i="4"/>
  <c r="E59" i="4"/>
  <c r="D63" i="4"/>
  <c r="D62" i="4"/>
  <c r="E63" i="4"/>
  <c r="E57" i="4"/>
  <c r="C57" i="4"/>
  <c r="E64" i="4"/>
  <c r="C56" i="4"/>
  <c r="C45" i="4"/>
  <c r="C60" i="4"/>
  <c r="C62" i="4"/>
  <c r="E58" i="4"/>
  <c r="E62" i="4"/>
  <c r="C61" i="4"/>
  <c r="E45" i="4"/>
  <c r="D56" i="4"/>
  <c r="D51" i="4"/>
  <c r="E47" i="4"/>
  <c r="E54" i="4"/>
  <c r="D55" i="4"/>
  <c r="D57" i="4"/>
  <c r="E51" i="4"/>
  <c r="E46" i="4"/>
  <c r="C52" i="4"/>
  <c r="C47" i="4"/>
  <c r="E50" i="4"/>
  <c r="E52" i="4"/>
  <c r="C49" i="4"/>
  <c r="E49" i="4"/>
  <c r="C65" i="4"/>
  <c r="C48" i="4"/>
  <c r="D45" i="4"/>
  <c r="F75" i="4"/>
  <c r="F43" i="4"/>
  <c r="B78" i="4"/>
  <c r="E77" i="4"/>
  <c r="D77" i="4"/>
  <c r="C77" i="4"/>
  <c r="F76" i="4"/>
  <c r="F44" i="4"/>
  <c r="H7" i="4"/>
  <c r="J8" i="4"/>
  <c r="B15" i="4"/>
  <c r="B16" i="4" s="1"/>
  <c r="B17" i="4" s="1"/>
  <c r="B18" i="4" s="1"/>
  <c r="L7" i="4"/>
  <c r="H107" i="5" l="1"/>
  <c r="G81" i="7"/>
  <c r="D109" i="7"/>
  <c r="C12" i="7"/>
  <c r="G12" i="7" s="1"/>
  <c r="G15" i="7"/>
  <c r="E109" i="7"/>
  <c r="G107" i="7"/>
  <c r="C6" i="6" s="1"/>
  <c r="G49" i="7"/>
  <c r="B18" i="7"/>
  <c r="F17" i="7"/>
  <c r="E17" i="7"/>
  <c r="D17" i="7"/>
  <c r="C17" i="7"/>
  <c r="F82" i="7"/>
  <c r="F110" i="7" s="1"/>
  <c r="E82" i="7"/>
  <c r="E110" i="7" s="1"/>
  <c r="D82" i="7"/>
  <c r="D110" i="7" s="1"/>
  <c r="B83" i="7"/>
  <c r="C82" i="7"/>
  <c r="C110" i="7" s="1"/>
  <c r="C105" i="7"/>
  <c r="G105" i="7" s="1"/>
  <c r="C4" i="6" s="1"/>
  <c r="G11" i="7"/>
  <c r="F108" i="7"/>
  <c r="G108" i="7" s="1"/>
  <c r="C7" i="6" s="1"/>
  <c r="G14" i="7"/>
  <c r="C50" i="7"/>
  <c r="B51" i="7"/>
  <c r="F50" i="7"/>
  <c r="E50" i="7"/>
  <c r="D50" i="7"/>
  <c r="G13" i="7"/>
  <c r="C109" i="7"/>
  <c r="G16" i="7"/>
  <c r="H15" i="5"/>
  <c r="H11" i="5"/>
  <c r="D111" i="5"/>
  <c r="H111" i="5" s="1"/>
  <c r="H12" i="5"/>
  <c r="F47" i="4"/>
  <c r="F64" i="4"/>
  <c r="H50" i="5"/>
  <c r="G112" i="5"/>
  <c r="F112" i="5"/>
  <c r="E112" i="5"/>
  <c r="F46" i="4"/>
  <c r="F53" i="4"/>
  <c r="F62" i="4"/>
  <c r="F59" i="4"/>
  <c r="F48" i="4"/>
  <c r="F57" i="4"/>
  <c r="D109" i="5"/>
  <c r="H109" i="5" s="1"/>
  <c r="H13" i="5"/>
  <c r="D110" i="5"/>
  <c r="H110" i="5" s="1"/>
  <c r="H14" i="5"/>
  <c r="H85" i="5"/>
  <c r="C51" i="5"/>
  <c r="B52" i="5"/>
  <c r="G51" i="5"/>
  <c r="F51" i="5"/>
  <c r="E51" i="5"/>
  <c r="D51" i="5"/>
  <c r="B87" i="5"/>
  <c r="G86" i="5"/>
  <c r="F86" i="5"/>
  <c r="E86" i="5"/>
  <c r="D86" i="5"/>
  <c r="C86" i="5"/>
  <c r="B18" i="5"/>
  <c r="G17" i="5"/>
  <c r="F17" i="5"/>
  <c r="E17" i="5"/>
  <c r="D17" i="5"/>
  <c r="C17" i="5"/>
  <c r="C112" i="5"/>
  <c r="H16" i="5"/>
  <c r="D112" i="5"/>
  <c r="F45" i="4"/>
  <c r="F49" i="4"/>
  <c r="F58" i="4"/>
  <c r="F52" i="4"/>
  <c r="F65" i="4"/>
  <c r="F77" i="4"/>
  <c r="E78" i="4"/>
  <c r="D78" i="4"/>
  <c r="C78" i="4"/>
  <c r="B79" i="4"/>
  <c r="D14" i="4"/>
  <c r="D13" i="4"/>
  <c r="D105" i="4" s="1"/>
  <c r="D11" i="4"/>
  <c r="D103" i="4" s="1"/>
  <c r="D12" i="4"/>
  <c r="D104" i="4" s="1"/>
  <c r="B19" i="4"/>
  <c r="H8" i="4"/>
  <c r="L8" i="4"/>
  <c r="C106" i="7" l="1"/>
  <c r="G106" i="7" s="1"/>
  <c r="C5" i="6" s="1"/>
  <c r="G109" i="7"/>
  <c r="C8" i="6" s="1"/>
  <c r="G50" i="7"/>
  <c r="G110" i="7"/>
  <c r="C9" i="6" s="1"/>
  <c r="G17" i="7"/>
  <c r="F51" i="7"/>
  <c r="E51" i="7"/>
  <c r="C51" i="7"/>
  <c r="D51" i="7"/>
  <c r="B52" i="7"/>
  <c r="E18" i="7"/>
  <c r="D18" i="7"/>
  <c r="C18" i="7"/>
  <c r="B19" i="7"/>
  <c r="F18" i="7"/>
  <c r="G82" i="7"/>
  <c r="F83" i="7"/>
  <c r="F111" i="7" s="1"/>
  <c r="E83" i="7"/>
  <c r="E111" i="7" s="1"/>
  <c r="D83" i="7"/>
  <c r="D111" i="7" s="1"/>
  <c r="C83" i="7"/>
  <c r="C111" i="7" s="1"/>
  <c r="B84" i="7"/>
  <c r="D113" i="5"/>
  <c r="G113" i="5"/>
  <c r="C113" i="5"/>
  <c r="H17" i="5"/>
  <c r="D87" i="5"/>
  <c r="C87" i="5"/>
  <c r="E87" i="5"/>
  <c r="B88" i="5"/>
  <c r="G87" i="5"/>
  <c r="F87" i="5"/>
  <c r="E113" i="5"/>
  <c r="F113" i="5"/>
  <c r="G52" i="5"/>
  <c r="B53" i="5"/>
  <c r="F52" i="5"/>
  <c r="E52" i="5"/>
  <c r="D52" i="5"/>
  <c r="C52" i="5"/>
  <c r="H112" i="5"/>
  <c r="E18" i="5"/>
  <c r="D18" i="5"/>
  <c r="C18" i="5"/>
  <c r="F18" i="5"/>
  <c r="B19" i="5"/>
  <c r="G18" i="5"/>
  <c r="H51" i="5"/>
  <c r="H86" i="5"/>
  <c r="E13" i="4"/>
  <c r="E105" i="4" s="1"/>
  <c r="D106" i="4"/>
  <c r="D79" i="4"/>
  <c r="C79" i="4"/>
  <c r="E79" i="4"/>
  <c r="B80" i="4"/>
  <c r="F78" i="4"/>
  <c r="E14" i="4"/>
  <c r="E106" i="4" s="1"/>
  <c r="C17" i="4"/>
  <c r="E12" i="4"/>
  <c r="E104" i="4" s="1"/>
  <c r="C11" i="4"/>
  <c r="C103" i="4" s="1"/>
  <c r="C19" i="4"/>
  <c r="E16" i="4"/>
  <c r="E11" i="4"/>
  <c r="E103" i="4" s="1"/>
  <c r="E17" i="4"/>
  <c r="E15" i="4"/>
  <c r="C18" i="4"/>
  <c r="B20" i="4"/>
  <c r="G111" i="7" l="1"/>
  <c r="C10" i="6" s="1"/>
  <c r="B53" i="7"/>
  <c r="F52" i="7"/>
  <c r="E52" i="7"/>
  <c r="D52" i="7"/>
  <c r="C52" i="7"/>
  <c r="G51" i="7"/>
  <c r="B85" i="7"/>
  <c r="F84" i="7"/>
  <c r="F112" i="7" s="1"/>
  <c r="E84" i="7"/>
  <c r="E112" i="7" s="1"/>
  <c r="D84" i="7"/>
  <c r="D112" i="7" s="1"/>
  <c r="C84" i="7"/>
  <c r="B20" i="7"/>
  <c r="E19" i="7"/>
  <c r="D19" i="7"/>
  <c r="C19" i="7"/>
  <c r="F19" i="7"/>
  <c r="G83" i="7"/>
  <c r="G18" i="7"/>
  <c r="H87" i="5"/>
  <c r="G114" i="5"/>
  <c r="H52" i="5"/>
  <c r="B54" i="5"/>
  <c r="G53" i="5"/>
  <c r="F53" i="5"/>
  <c r="E53" i="5"/>
  <c r="D53" i="5"/>
  <c r="C53" i="5"/>
  <c r="C114" i="5"/>
  <c r="H18" i="5"/>
  <c r="E114" i="5"/>
  <c r="B89" i="5"/>
  <c r="G88" i="5"/>
  <c r="F88" i="5"/>
  <c r="E88" i="5"/>
  <c r="D88" i="5"/>
  <c r="C88" i="5"/>
  <c r="B20" i="5"/>
  <c r="G19" i="5"/>
  <c r="F19" i="5"/>
  <c r="E19" i="5"/>
  <c r="D19" i="5"/>
  <c r="C19" i="5"/>
  <c r="F114" i="5"/>
  <c r="D114" i="5"/>
  <c r="H113" i="5"/>
  <c r="F103" i="4"/>
  <c r="E107" i="4"/>
  <c r="E80" i="4"/>
  <c r="E108" i="4" s="1"/>
  <c r="D80" i="4"/>
  <c r="C80" i="4"/>
  <c r="B81" i="4"/>
  <c r="F79" i="4"/>
  <c r="F11" i="4"/>
  <c r="D20" i="4"/>
  <c r="C20" i="4"/>
  <c r="B21" i="4"/>
  <c r="G84" i="7" l="1"/>
  <c r="G52" i="7"/>
  <c r="D85" i="7"/>
  <c r="D113" i="7" s="1"/>
  <c r="C85" i="7"/>
  <c r="B86" i="7"/>
  <c r="F85" i="7"/>
  <c r="F113" i="7" s="1"/>
  <c r="E85" i="7"/>
  <c r="E113" i="7" s="1"/>
  <c r="F53" i="7"/>
  <c r="E53" i="7"/>
  <c r="D53" i="7"/>
  <c r="C53" i="7"/>
  <c r="B54" i="7"/>
  <c r="G19" i="7"/>
  <c r="C112" i="7"/>
  <c r="G112" i="7" s="1"/>
  <c r="C11" i="6" s="1"/>
  <c r="C20" i="7"/>
  <c r="B21" i="7"/>
  <c r="F20" i="7"/>
  <c r="E20" i="7"/>
  <c r="D20" i="7"/>
  <c r="H88" i="5"/>
  <c r="E115" i="5"/>
  <c r="D115" i="5"/>
  <c r="F54" i="5"/>
  <c r="E54" i="5"/>
  <c r="D54" i="5"/>
  <c r="C54" i="5"/>
  <c r="G54" i="5"/>
  <c r="B55" i="5"/>
  <c r="B90" i="5"/>
  <c r="G89" i="5"/>
  <c r="F89" i="5"/>
  <c r="C89" i="5"/>
  <c r="E89" i="5"/>
  <c r="D89" i="5"/>
  <c r="F115" i="5"/>
  <c r="H114" i="5"/>
  <c r="C115" i="5"/>
  <c r="H19" i="5"/>
  <c r="H53" i="5"/>
  <c r="G115" i="5"/>
  <c r="C20" i="5"/>
  <c r="D20" i="5"/>
  <c r="B21" i="5"/>
  <c r="G20" i="5"/>
  <c r="F20" i="5"/>
  <c r="E20" i="5"/>
  <c r="F80" i="4"/>
  <c r="E81" i="4"/>
  <c r="E109" i="4" s="1"/>
  <c r="D81" i="4"/>
  <c r="C81" i="4"/>
  <c r="C109" i="4" s="1"/>
  <c r="B82" i="4"/>
  <c r="D21" i="4"/>
  <c r="C21" i="4"/>
  <c r="B22" i="4"/>
  <c r="G53" i="7" l="1"/>
  <c r="F21" i="7"/>
  <c r="E21" i="7"/>
  <c r="C21" i="7"/>
  <c r="D21" i="7"/>
  <c r="B22" i="7"/>
  <c r="G20" i="7"/>
  <c r="B87" i="7"/>
  <c r="F86" i="7"/>
  <c r="F114" i="7" s="1"/>
  <c r="E86" i="7"/>
  <c r="E114" i="7" s="1"/>
  <c r="D86" i="7"/>
  <c r="D114" i="7" s="1"/>
  <c r="C86" i="7"/>
  <c r="C114" i="7" s="1"/>
  <c r="B55" i="7"/>
  <c r="F54" i="7"/>
  <c r="E54" i="7"/>
  <c r="D54" i="7"/>
  <c r="C54" i="7"/>
  <c r="G85" i="7"/>
  <c r="C113" i="7"/>
  <c r="G113" i="7" s="1"/>
  <c r="C12" i="6" s="1"/>
  <c r="G116" i="5"/>
  <c r="F116" i="5"/>
  <c r="H115" i="5"/>
  <c r="E116" i="5"/>
  <c r="H89" i="5"/>
  <c r="G21" i="5"/>
  <c r="F21" i="5"/>
  <c r="E21" i="5"/>
  <c r="D21" i="5"/>
  <c r="B22" i="5"/>
  <c r="C21" i="5"/>
  <c r="D116" i="5"/>
  <c r="H20" i="5"/>
  <c r="C116" i="5"/>
  <c r="G90" i="5"/>
  <c r="F90" i="5"/>
  <c r="E90" i="5"/>
  <c r="D90" i="5"/>
  <c r="C90" i="5"/>
  <c r="B91" i="5"/>
  <c r="B56" i="5"/>
  <c r="G55" i="5"/>
  <c r="F55" i="5"/>
  <c r="E55" i="5"/>
  <c r="D55" i="5"/>
  <c r="C55" i="5"/>
  <c r="H54" i="5"/>
  <c r="D82" i="4"/>
  <c r="C82" i="4"/>
  <c r="E82" i="4"/>
  <c r="B83" i="4"/>
  <c r="F81" i="4"/>
  <c r="D22" i="4"/>
  <c r="C22" i="4"/>
  <c r="B23" i="4"/>
  <c r="G114" i="7" l="1"/>
  <c r="C13" i="6" s="1"/>
  <c r="B88" i="7"/>
  <c r="F87" i="7"/>
  <c r="F115" i="7" s="1"/>
  <c r="E87" i="7"/>
  <c r="E115" i="7" s="1"/>
  <c r="D87" i="7"/>
  <c r="D115" i="7" s="1"/>
  <c r="C87" i="7"/>
  <c r="C115" i="7" s="1"/>
  <c r="G21" i="7"/>
  <c r="B23" i="7"/>
  <c r="F22" i="7"/>
  <c r="E22" i="7"/>
  <c r="D22" i="7"/>
  <c r="C22" i="7"/>
  <c r="G54" i="7"/>
  <c r="D55" i="7"/>
  <c r="C55" i="7"/>
  <c r="B56" i="7"/>
  <c r="F55" i="7"/>
  <c r="E55" i="7"/>
  <c r="G86" i="7"/>
  <c r="H55" i="5"/>
  <c r="G117" i="5"/>
  <c r="C117" i="5"/>
  <c r="H21" i="5"/>
  <c r="E117" i="5"/>
  <c r="H116" i="5"/>
  <c r="B23" i="5"/>
  <c r="G22" i="5"/>
  <c r="F22" i="5"/>
  <c r="E22" i="5"/>
  <c r="D22" i="5"/>
  <c r="C22" i="5"/>
  <c r="D56" i="5"/>
  <c r="C56" i="5"/>
  <c r="E56" i="5"/>
  <c r="B57" i="5"/>
  <c r="G56" i="5"/>
  <c r="F56" i="5"/>
  <c r="D117" i="5"/>
  <c r="B92" i="5"/>
  <c r="G91" i="5"/>
  <c r="F91" i="5"/>
  <c r="E91" i="5"/>
  <c r="D91" i="5"/>
  <c r="C91" i="5"/>
  <c r="H90" i="5"/>
  <c r="F117" i="5"/>
  <c r="E83" i="4"/>
  <c r="D83" i="4"/>
  <c r="C83" i="4"/>
  <c r="B84" i="4"/>
  <c r="F82" i="4"/>
  <c r="D23" i="4"/>
  <c r="C23" i="4"/>
  <c r="B24" i="4"/>
  <c r="G87" i="7" l="1"/>
  <c r="G115" i="7"/>
  <c r="C14" i="6" s="1"/>
  <c r="G55" i="7"/>
  <c r="F23" i="7"/>
  <c r="E23" i="7"/>
  <c r="D23" i="7"/>
  <c r="C23" i="7"/>
  <c r="B24" i="7"/>
  <c r="G22" i="7"/>
  <c r="F88" i="7"/>
  <c r="F116" i="7" s="1"/>
  <c r="E88" i="7"/>
  <c r="E116" i="7" s="1"/>
  <c r="D88" i="7"/>
  <c r="D116" i="7" s="1"/>
  <c r="C88" i="7"/>
  <c r="C116" i="7" s="1"/>
  <c r="B89" i="7"/>
  <c r="B57" i="7"/>
  <c r="E56" i="7"/>
  <c r="F56" i="7"/>
  <c r="D56" i="7"/>
  <c r="C56" i="7"/>
  <c r="F118" i="5"/>
  <c r="E118" i="5"/>
  <c r="G118" i="5"/>
  <c r="H56" i="5"/>
  <c r="C118" i="5"/>
  <c r="H22" i="5"/>
  <c r="D118" i="5"/>
  <c r="E92" i="5"/>
  <c r="D92" i="5"/>
  <c r="C92" i="5"/>
  <c r="B93" i="5"/>
  <c r="G92" i="5"/>
  <c r="F92" i="5"/>
  <c r="H91" i="5"/>
  <c r="F23" i="5"/>
  <c r="E23" i="5"/>
  <c r="D23" i="5"/>
  <c r="C23" i="5"/>
  <c r="B24" i="5"/>
  <c r="G23" i="5"/>
  <c r="B58" i="5"/>
  <c r="G57" i="5"/>
  <c r="F57" i="5"/>
  <c r="E57" i="5"/>
  <c r="D57" i="5"/>
  <c r="C57" i="5"/>
  <c r="H117" i="5"/>
  <c r="F83" i="4"/>
  <c r="D84" i="4"/>
  <c r="D112" i="4" s="1"/>
  <c r="E84" i="4"/>
  <c r="B85" i="4"/>
  <c r="D24" i="4"/>
  <c r="C24" i="4"/>
  <c r="B25" i="4"/>
  <c r="G56" i="7" l="1"/>
  <c r="B58" i="7"/>
  <c r="F57" i="7"/>
  <c r="E57" i="7"/>
  <c r="D57" i="7"/>
  <c r="C57" i="7"/>
  <c r="G116" i="7"/>
  <c r="C15" i="6" s="1"/>
  <c r="B25" i="7"/>
  <c r="F24" i="7"/>
  <c r="E24" i="7"/>
  <c r="D24" i="7"/>
  <c r="C24" i="7"/>
  <c r="G88" i="7"/>
  <c r="G23" i="7"/>
  <c r="B90" i="7"/>
  <c r="F89" i="7"/>
  <c r="F117" i="7" s="1"/>
  <c r="E89" i="7"/>
  <c r="E117" i="7" s="1"/>
  <c r="D89" i="7"/>
  <c r="D117" i="7" s="1"/>
  <c r="C89" i="7"/>
  <c r="C117" i="7" s="1"/>
  <c r="F119" i="5"/>
  <c r="H57" i="5"/>
  <c r="B94" i="5"/>
  <c r="G93" i="5"/>
  <c r="F93" i="5"/>
  <c r="E93" i="5"/>
  <c r="D93" i="5"/>
  <c r="C93" i="5"/>
  <c r="B59" i="5"/>
  <c r="G58" i="5"/>
  <c r="F58" i="5"/>
  <c r="E58" i="5"/>
  <c r="D58" i="5"/>
  <c r="C58" i="5"/>
  <c r="E119" i="5"/>
  <c r="H92" i="5"/>
  <c r="G119" i="5"/>
  <c r="B25" i="5"/>
  <c r="G24" i="5"/>
  <c r="F24" i="5"/>
  <c r="E24" i="5"/>
  <c r="D24" i="5"/>
  <c r="C24" i="5"/>
  <c r="C119" i="5"/>
  <c r="H23" i="5"/>
  <c r="D119" i="5"/>
  <c r="H118" i="5"/>
  <c r="E85" i="4"/>
  <c r="D85" i="4"/>
  <c r="D113" i="4" s="1"/>
  <c r="B86" i="4"/>
  <c r="D25" i="4"/>
  <c r="C25" i="4"/>
  <c r="B26" i="4"/>
  <c r="E90" i="7" l="1"/>
  <c r="E118" i="7" s="1"/>
  <c r="D90" i="7"/>
  <c r="D118" i="7" s="1"/>
  <c r="C90" i="7"/>
  <c r="C118" i="7" s="1"/>
  <c r="B91" i="7"/>
  <c r="F90" i="7"/>
  <c r="F118" i="7" s="1"/>
  <c r="G57" i="7"/>
  <c r="G117" i="7"/>
  <c r="C16" i="6" s="1"/>
  <c r="F58" i="7"/>
  <c r="E58" i="7"/>
  <c r="D58" i="7"/>
  <c r="C58" i="7"/>
  <c r="B59" i="7"/>
  <c r="D25" i="7"/>
  <c r="C25" i="7"/>
  <c r="B26" i="7"/>
  <c r="F25" i="7"/>
  <c r="E25" i="7"/>
  <c r="G24" i="7"/>
  <c r="G89" i="7"/>
  <c r="H93" i="5"/>
  <c r="D120" i="5"/>
  <c r="H119" i="5"/>
  <c r="C120" i="5"/>
  <c r="H24" i="5"/>
  <c r="F120" i="5"/>
  <c r="D25" i="5"/>
  <c r="C25" i="5"/>
  <c r="E25" i="5"/>
  <c r="B26" i="5"/>
  <c r="G25" i="5"/>
  <c r="F25" i="5"/>
  <c r="E120" i="5"/>
  <c r="G59" i="5"/>
  <c r="F59" i="5"/>
  <c r="E59" i="5"/>
  <c r="D59" i="5"/>
  <c r="C59" i="5"/>
  <c r="B60" i="5"/>
  <c r="G120" i="5"/>
  <c r="C94" i="5"/>
  <c r="B95" i="5"/>
  <c r="G94" i="5"/>
  <c r="F94" i="5"/>
  <c r="D94" i="5"/>
  <c r="E94" i="5"/>
  <c r="H58" i="5"/>
  <c r="E86" i="4"/>
  <c r="D86" i="4"/>
  <c r="C86" i="4"/>
  <c r="C114" i="4" s="1"/>
  <c r="B87" i="4"/>
  <c r="E26" i="4"/>
  <c r="D26" i="4"/>
  <c r="C26" i="4"/>
  <c r="B27" i="4"/>
  <c r="G118" i="7" l="1"/>
  <c r="C17" i="6" s="1"/>
  <c r="B27" i="7"/>
  <c r="E26" i="7"/>
  <c r="F26" i="7"/>
  <c r="D26" i="7"/>
  <c r="C26" i="7"/>
  <c r="G90" i="7"/>
  <c r="G58" i="7"/>
  <c r="F91" i="7"/>
  <c r="F119" i="7" s="1"/>
  <c r="B92" i="7"/>
  <c r="E91" i="7"/>
  <c r="E119" i="7" s="1"/>
  <c r="D91" i="7"/>
  <c r="D119" i="7" s="1"/>
  <c r="C91" i="7"/>
  <c r="C119" i="7" s="1"/>
  <c r="G25" i="7"/>
  <c r="B60" i="7"/>
  <c r="F59" i="7"/>
  <c r="E59" i="7"/>
  <c r="D59" i="7"/>
  <c r="C59" i="7"/>
  <c r="F121" i="5"/>
  <c r="E121" i="5"/>
  <c r="D121" i="5"/>
  <c r="G121" i="5"/>
  <c r="B27" i="5"/>
  <c r="G26" i="5"/>
  <c r="F26" i="5"/>
  <c r="E26" i="5"/>
  <c r="D26" i="5"/>
  <c r="C26" i="5"/>
  <c r="B61" i="5"/>
  <c r="G60" i="5"/>
  <c r="F60" i="5"/>
  <c r="E60" i="5"/>
  <c r="D60" i="5"/>
  <c r="C60" i="5"/>
  <c r="G95" i="5"/>
  <c r="F95" i="5"/>
  <c r="B96" i="5"/>
  <c r="E95" i="5"/>
  <c r="D95" i="5"/>
  <c r="C95" i="5"/>
  <c r="H94" i="5"/>
  <c r="C121" i="5"/>
  <c r="H25" i="5"/>
  <c r="H59" i="5"/>
  <c r="H120" i="5"/>
  <c r="C87" i="4"/>
  <c r="C115" i="4" s="1"/>
  <c r="E87" i="4"/>
  <c r="D87" i="4"/>
  <c r="D115" i="4" s="1"/>
  <c r="B88" i="4"/>
  <c r="F86" i="4"/>
  <c r="F26" i="4"/>
  <c r="D27" i="4"/>
  <c r="C27" i="4"/>
  <c r="E27" i="4"/>
  <c r="B28" i="4"/>
  <c r="B29" i="4" s="1"/>
  <c r="E60" i="7" l="1"/>
  <c r="D60" i="7"/>
  <c r="C60" i="7"/>
  <c r="B61" i="7"/>
  <c r="F60" i="7"/>
  <c r="G119" i="7"/>
  <c r="C18" i="6" s="1"/>
  <c r="G26" i="7"/>
  <c r="G91" i="7"/>
  <c r="B28" i="7"/>
  <c r="F27" i="7"/>
  <c r="E27" i="7"/>
  <c r="D27" i="7"/>
  <c r="C27" i="7"/>
  <c r="G59" i="7"/>
  <c r="C92" i="7"/>
  <c r="C120" i="7" s="1"/>
  <c r="B93" i="7"/>
  <c r="F92" i="7"/>
  <c r="F120" i="7" s="1"/>
  <c r="E92" i="7"/>
  <c r="E120" i="7" s="1"/>
  <c r="D92" i="7"/>
  <c r="D120" i="7" s="1"/>
  <c r="H95" i="5"/>
  <c r="H121" i="5"/>
  <c r="D122" i="5"/>
  <c r="B97" i="5"/>
  <c r="G96" i="5"/>
  <c r="F96" i="5"/>
  <c r="E96" i="5"/>
  <c r="D96" i="5"/>
  <c r="C96" i="5"/>
  <c r="H26" i="5"/>
  <c r="C122" i="5"/>
  <c r="E122" i="5"/>
  <c r="B28" i="5"/>
  <c r="G27" i="5"/>
  <c r="F27" i="5"/>
  <c r="C27" i="5"/>
  <c r="E27" i="5"/>
  <c r="D27" i="5"/>
  <c r="E61" i="5"/>
  <c r="D61" i="5"/>
  <c r="C61" i="5"/>
  <c r="F61" i="5"/>
  <c r="B62" i="5"/>
  <c r="G61" i="5"/>
  <c r="F122" i="5"/>
  <c r="G122" i="5"/>
  <c r="H60" i="5"/>
  <c r="F87" i="4"/>
  <c r="E88" i="4"/>
  <c r="C88" i="4"/>
  <c r="C116" i="4" s="1"/>
  <c r="B89" i="4"/>
  <c r="F27" i="4"/>
  <c r="E29" i="4"/>
  <c r="D29" i="4"/>
  <c r="C29" i="4"/>
  <c r="B30" i="4"/>
  <c r="D28" i="4"/>
  <c r="E28" i="4"/>
  <c r="C28" i="4"/>
  <c r="G120" i="7" l="1"/>
  <c r="C19" i="6" s="1"/>
  <c r="F28" i="7"/>
  <c r="E28" i="7"/>
  <c r="D28" i="7"/>
  <c r="B29" i="7"/>
  <c r="C28" i="7"/>
  <c r="B62" i="7"/>
  <c r="E61" i="7"/>
  <c r="D61" i="7"/>
  <c r="C61" i="7"/>
  <c r="F61" i="7"/>
  <c r="G60" i="7"/>
  <c r="G92" i="7"/>
  <c r="F93" i="7"/>
  <c r="F121" i="7" s="1"/>
  <c r="E93" i="7"/>
  <c r="E121" i="7" s="1"/>
  <c r="C93" i="7"/>
  <c r="B94" i="7"/>
  <c r="D93" i="7"/>
  <c r="D121" i="7" s="1"/>
  <c r="G27" i="7"/>
  <c r="G123" i="5"/>
  <c r="H122" i="5"/>
  <c r="H96" i="5"/>
  <c r="C123" i="5"/>
  <c r="H27" i="5"/>
  <c r="F97" i="5"/>
  <c r="E97" i="5"/>
  <c r="D97" i="5"/>
  <c r="C97" i="5"/>
  <c r="G97" i="5"/>
  <c r="B98" i="5"/>
  <c r="G28" i="5"/>
  <c r="F28" i="5"/>
  <c r="E28" i="5"/>
  <c r="D28" i="5"/>
  <c r="C28" i="5"/>
  <c r="B29" i="5"/>
  <c r="B63" i="5"/>
  <c r="G62" i="5"/>
  <c r="F62" i="5"/>
  <c r="E62" i="5"/>
  <c r="D62" i="5"/>
  <c r="C62" i="5"/>
  <c r="H61" i="5"/>
  <c r="D123" i="5"/>
  <c r="E123" i="5"/>
  <c r="F123" i="5"/>
  <c r="E89" i="4"/>
  <c r="D89" i="4"/>
  <c r="D117" i="4" s="1"/>
  <c r="C89" i="4"/>
  <c r="C117" i="4" s="1"/>
  <c r="B90" i="4"/>
  <c r="F29" i="4"/>
  <c r="F28" i="4"/>
  <c r="C30" i="4"/>
  <c r="B31" i="4"/>
  <c r="D30" i="4"/>
  <c r="E30" i="4"/>
  <c r="G61" i="7" l="1"/>
  <c r="G93" i="7"/>
  <c r="F94" i="7"/>
  <c r="F122" i="7" s="1"/>
  <c r="E94" i="7"/>
  <c r="E122" i="7" s="1"/>
  <c r="B95" i="7"/>
  <c r="D94" i="7"/>
  <c r="D122" i="7" s="1"/>
  <c r="C94" i="7"/>
  <c r="C62" i="7"/>
  <c r="B63" i="7"/>
  <c r="F62" i="7"/>
  <c r="E62" i="7"/>
  <c r="D62" i="7"/>
  <c r="C121" i="7"/>
  <c r="G121" i="7" s="1"/>
  <c r="C20" i="6" s="1"/>
  <c r="G28" i="7"/>
  <c r="B30" i="7"/>
  <c r="F29" i="7"/>
  <c r="E29" i="7"/>
  <c r="D29" i="7"/>
  <c r="C29" i="7"/>
  <c r="G124" i="5"/>
  <c r="H62" i="5"/>
  <c r="F124" i="5"/>
  <c r="B99" i="5"/>
  <c r="G98" i="5"/>
  <c r="F98" i="5"/>
  <c r="E98" i="5"/>
  <c r="D98" i="5"/>
  <c r="C98" i="5"/>
  <c r="H123" i="5"/>
  <c r="H97" i="5"/>
  <c r="C63" i="5"/>
  <c r="D63" i="5"/>
  <c r="B64" i="5"/>
  <c r="G63" i="5"/>
  <c r="F63" i="5"/>
  <c r="E63" i="5"/>
  <c r="D124" i="5"/>
  <c r="B30" i="5"/>
  <c r="G29" i="5"/>
  <c r="F29" i="5"/>
  <c r="E29" i="5"/>
  <c r="D29" i="5"/>
  <c r="C29" i="5"/>
  <c r="H28" i="5"/>
  <c r="C124" i="5"/>
  <c r="E124" i="5"/>
  <c r="F89" i="4"/>
  <c r="D90" i="4"/>
  <c r="D118" i="4" s="1"/>
  <c r="C90" i="4"/>
  <c r="C118" i="4" s="1"/>
  <c r="B91" i="4"/>
  <c r="F30" i="4"/>
  <c r="E31" i="4"/>
  <c r="C31" i="4"/>
  <c r="B32" i="4"/>
  <c r="D31" i="4"/>
  <c r="G94" i="7" l="1"/>
  <c r="D63" i="7"/>
  <c r="F63" i="7"/>
  <c r="E63" i="7"/>
  <c r="C63" i="7"/>
  <c r="B64" i="7"/>
  <c r="G62" i="7"/>
  <c r="C122" i="7"/>
  <c r="G122" i="7" s="1"/>
  <c r="C21" i="6" s="1"/>
  <c r="E30" i="7"/>
  <c r="D30" i="7"/>
  <c r="C30" i="7"/>
  <c r="B31" i="7"/>
  <c r="F30" i="7"/>
  <c r="F95" i="7"/>
  <c r="F123" i="7" s="1"/>
  <c r="E95" i="7"/>
  <c r="E123" i="7" s="1"/>
  <c r="D95" i="7"/>
  <c r="D123" i="7" s="1"/>
  <c r="C95" i="7"/>
  <c r="B96" i="7"/>
  <c r="G29" i="7"/>
  <c r="H98" i="5"/>
  <c r="E125" i="5"/>
  <c r="F125" i="5"/>
  <c r="H124" i="5"/>
  <c r="G64" i="5"/>
  <c r="F64" i="5"/>
  <c r="E64" i="5"/>
  <c r="B65" i="5"/>
  <c r="D64" i="5"/>
  <c r="C64" i="5"/>
  <c r="C125" i="5"/>
  <c r="H29" i="5"/>
  <c r="D125" i="5"/>
  <c r="E30" i="5"/>
  <c r="D30" i="5"/>
  <c r="C30" i="5"/>
  <c r="F30" i="5"/>
  <c r="B31" i="5"/>
  <c r="G30" i="5"/>
  <c r="H63" i="5"/>
  <c r="G125" i="5"/>
  <c r="D99" i="5"/>
  <c r="C99" i="5"/>
  <c r="B100" i="5"/>
  <c r="G99" i="5"/>
  <c r="F99" i="5"/>
  <c r="E99" i="5"/>
  <c r="E91" i="4"/>
  <c r="E119" i="4" s="1"/>
  <c r="D91" i="4"/>
  <c r="D119" i="4" s="1"/>
  <c r="C91" i="4"/>
  <c r="C119" i="4" s="1"/>
  <c r="B92" i="4"/>
  <c r="F31" i="4"/>
  <c r="E32" i="4"/>
  <c r="D32" i="4"/>
  <c r="C32" i="4"/>
  <c r="B33" i="4"/>
  <c r="G63" i="7" l="1"/>
  <c r="B97" i="7"/>
  <c r="F96" i="7"/>
  <c r="E96" i="7"/>
  <c r="E124" i="7" s="1"/>
  <c r="D96" i="7"/>
  <c r="D124" i="7" s="1"/>
  <c r="C96" i="7"/>
  <c r="B65" i="7"/>
  <c r="F64" i="7"/>
  <c r="E64" i="7"/>
  <c r="D64" i="7"/>
  <c r="C64" i="7"/>
  <c r="B32" i="7"/>
  <c r="E31" i="7"/>
  <c r="D31" i="7"/>
  <c r="C31" i="7"/>
  <c r="F31" i="7"/>
  <c r="G95" i="7"/>
  <c r="F124" i="7"/>
  <c r="C123" i="7"/>
  <c r="G123" i="7" s="1"/>
  <c r="C22" i="6" s="1"/>
  <c r="G30" i="7"/>
  <c r="G126" i="5"/>
  <c r="E126" i="5"/>
  <c r="D126" i="5"/>
  <c r="F126" i="5"/>
  <c r="H125" i="5"/>
  <c r="C126" i="5"/>
  <c r="H30" i="5"/>
  <c r="H99" i="5"/>
  <c r="B32" i="5"/>
  <c r="G31" i="5"/>
  <c r="F31" i="5"/>
  <c r="E31" i="5"/>
  <c r="D31" i="5"/>
  <c r="C31" i="5"/>
  <c r="B101" i="5"/>
  <c r="G100" i="5"/>
  <c r="F100" i="5"/>
  <c r="E100" i="5"/>
  <c r="D100" i="5"/>
  <c r="C100" i="5"/>
  <c r="H64" i="5"/>
  <c r="B66" i="5"/>
  <c r="G65" i="5"/>
  <c r="F65" i="5"/>
  <c r="E65" i="5"/>
  <c r="D65" i="5"/>
  <c r="C65" i="5"/>
  <c r="F119" i="4"/>
  <c r="E92" i="4"/>
  <c r="D92" i="4"/>
  <c r="D120" i="4" s="1"/>
  <c r="C92" i="4"/>
  <c r="C120" i="4" s="1"/>
  <c r="B93" i="4"/>
  <c r="F91" i="4"/>
  <c r="F32" i="4"/>
  <c r="B34" i="4"/>
  <c r="D33" i="4"/>
  <c r="C33" i="4"/>
  <c r="E33" i="4"/>
  <c r="G96" i="7" l="1"/>
  <c r="G31" i="7"/>
  <c r="D97" i="7"/>
  <c r="D125" i="7" s="1"/>
  <c r="C97" i="7"/>
  <c r="B98" i="7"/>
  <c r="F97" i="7"/>
  <c r="F125" i="7" s="1"/>
  <c r="E97" i="7"/>
  <c r="E125" i="7" s="1"/>
  <c r="F65" i="7"/>
  <c r="E65" i="7"/>
  <c r="D65" i="7"/>
  <c r="C65" i="7"/>
  <c r="B66" i="7"/>
  <c r="C32" i="7"/>
  <c r="B33" i="7"/>
  <c r="F32" i="7"/>
  <c r="E32" i="7"/>
  <c r="D32" i="7"/>
  <c r="C124" i="7"/>
  <c r="G124" i="7" s="1"/>
  <c r="C23" i="6" s="1"/>
  <c r="G64" i="7"/>
  <c r="H126" i="5"/>
  <c r="E127" i="5"/>
  <c r="G127" i="5"/>
  <c r="H65" i="5"/>
  <c r="C101" i="5"/>
  <c r="B102" i="5"/>
  <c r="G101" i="5"/>
  <c r="F101" i="5"/>
  <c r="E101" i="5"/>
  <c r="D101" i="5"/>
  <c r="C127" i="5"/>
  <c r="H31" i="5"/>
  <c r="F127" i="5"/>
  <c r="F66" i="5"/>
  <c r="E66" i="5"/>
  <c r="D66" i="5"/>
  <c r="C66" i="5"/>
  <c r="G66" i="5"/>
  <c r="B67" i="5"/>
  <c r="C32" i="5"/>
  <c r="D32" i="5"/>
  <c r="B33" i="5"/>
  <c r="G32" i="5"/>
  <c r="F32" i="5"/>
  <c r="E32" i="5"/>
  <c r="D127" i="5"/>
  <c r="H100" i="5"/>
  <c r="E93" i="4"/>
  <c r="E121" i="4" s="1"/>
  <c r="D93" i="4"/>
  <c r="D121" i="4" s="1"/>
  <c r="C93" i="4"/>
  <c r="C121" i="4" s="1"/>
  <c r="B94" i="4"/>
  <c r="F92" i="4"/>
  <c r="F33" i="4"/>
  <c r="E34" i="4"/>
  <c r="D34" i="4"/>
  <c r="C34" i="4"/>
  <c r="B99" i="7" l="1"/>
  <c r="F98" i="7"/>
  <c r="F126" i="7" s="1"/>
  <c r="E98" i="7"/>
  <c r="E126" i="7" s="1"/>
  <c r="D98" i="7"/>
  <c r="D126" i="7" s="1"/>
  <c r="C98" i="7"/>
  <c r="G65" i="7"/>
  <c r="F33" i="7"/>
  <c r="E33" i="7"/>
  <c r="C33" i="7"/>
  <c r="D33" i="7"/>
  <c r="B34" i="7"/>
  <c r="G32" i="7"/>
  <c r="G97" i="7"/>
  <c r="B67" i="7"/>
  <c r="F66" i="7"/>
  <c r="E66" i="7"/>
  <c r="D66" i="7"/>
  <c r="C66" i="7"/>
  <c r="C125" i="7"/>
  <c r="G125" i="7" s="1"/>
  <c r="C24" i="6" s="1"/>
  <c r="G128" i="5"/>
  <c r="E128" i="5"/>
  <c r="H127" i="5"/>
  <c r="H32" i="5"/>
  <c r="C128" i="5"/>
  <c r="F128" i="5"/>
  <c r="D128" i="5"/>
  <c r="G33" i="5"/>
  <c r="F33" i="5"/>
  <c r="E33" i="5"/>
  <c r="D33" i="5"/>
  <c r="C33" i="5"/>
  <c r="B34" i="5"/>
  <c r="B68" i="5"/>
  <c r="G67" i="5"/>
  <c r="F67" i="5"/>
  <c r="E67" i="5"/>
  <c r="D67" i="5"/>
  <c r="C67" i="5"/>
  <c r="G102" i="5"/>
  <c r="F102" i="5"/>
  <c r="E102" i="5"/>
  <c r="D102" i="5"/>
  <c r="C102" i="5"/>
  <c r="H66" i="5"/>
  <c r="H101" i="5"/>
  <c r="F93" i="4"/>
  <c r="D94" i="4"/>
  <c r="D122" i="4" s="1"/>
  <c r="C94" i="4"/>
  <c r="C122" i="4" s="1"/>
  <c r="B95" i="4"/>
  <c r="F34" i="4"/>
  <c r="G129" i="5" l="1"/>
  <c r="F129" i="5"/>
  <c r="G98" i="7"/>
  <c r="F34" i="7"/>
  <c r="E34" i="7"/>
  <c r="D34" i="7"/>
  <c r="C34" i="7"/>
  <c r="G33" i="7"/>
  <c r="B100" i="7"/>
  <c r="F99" i="7"/>
  <c r="F127" i="7" s="1"/>
  <c r="E99" i="7"/>
  <c r="E127" i="7" s="1"/>
  <c r="D99" i="7"/>
  <c r="D127" i="7" s="1"/>
  <c r="C99" i="7"/>
  <c r="C127" i="7" s="1"/>
  <c r="C126" i="7"/>
  <c r="G126" i="7" s="1"/>
  <c r="C25" i="6" s="1"/>
  <c r="D67" i="7"/>
  <c r="C67" i="7"/>
  <c r="F67" i="7"/>
  <c r="E67" i="7"/>
  <c r="G66" i="7"/>
  <c r="E129" i="5"/>
  <c r="D129" i="5"/>
  <c r="H67" i="5"/>
  <c r="H102" i="5"/>
  <c r="G34" i="5"/>
  <c r="F34" i="5"/>
  <c r="E34" i="5"/>
  <c r="D34" i="5"/>
  <c r="C34" i="5"/>
  <c r="C129" i="5"/>
  <c r="H33" i="5"/>
  <c r="H128" i="5"/>
  <c r="D68" i="5"/>
  <c r="C68" i="5"/>
  <c r="G68" i="5"/>
  <c r="F68" i="5"/>
  <c r="E68" i="5"/>
  <c r="E95" i="4"/>
  <c r="E123" i="4" s="1"/>
  <c r="D95" i="4"/>
  <c r="D123" i="4" s="1"/>
  <c r="C95" i="4"/>
  <c r="C123" i="4" s="1"/>
  <c r="B96" i="4"/>
  <c r="G67" i="7" l="1"/>
  <c r="G127" i="7"/>
  <c r="C26" i="6" s="1"/>
  <c r="G34" i="7"/>
  <c r="F100" i="7"/>
  <c r="F128" i="7" s="1"/>
  <c r="E100" i="7"/>
  <c r="E128" i="7" s="1"/>
  <c r="D100" i="7"/>
  <c r="D128" i="7" s="1"/>
  <c r="C100" i="7"/>
  <c r="G99" i="7"/>
  <c r="H129" i="5"/>
  <c r="F130" i="5"/>
  <c r="E130" i="5"/>
  <c r="H68" i="5"/>
  <c r="C130" i="5"/>
  <c r="H34" i="5"/>
  <c r="D130" i="5"/>
  <c r="G130" i="5"/>
  <c r="F95" i="4"/>
  <c r="C96" i="4"/>
  <c r="C124" i="4" s="1"/>
  <c r="E96" i="4"/>
  <c r="E124" i="4" s="1"/>
  <c r="D96" i="4"/>
  <c r="D124" i="4" s="1"/>
  <c r="B97" i="4"/>
  <c r="G100" i="7" l="1"/>
  <c r="C128" i="7"/>
  <c r="G128" i="7" s="1"/>
  <c r="C27" i="6" s="1"/>
  <c r="H130" i="5"/>
  <c r="F124" i="4"/>
  <c r="E97" i="4"/>
  <c r="E125" i="4" s="1"/>
  <c r="D97" i="4"/>
  <c r="D125" i="4" s="1"/>
  <c r="C97" i="4"/>
  <c r="C125" i="4" s="1"/>
  <c r="B98" i="4"/>
  <c r="F96" i="4"/>
  <c r="F125" i="4" l="1"/>
  <c r="F97" i="4"/>
  <c r="E98" i="4"/>
  <c r="D98" i="4"/>
  <c r="D126" i="4" s="1"/>
  <c r="C98" i="4"/>
  <c r="C126" i="4" s="1"/>
  <c r="F98" i="4" l="1"/>
  <c r="E5" i="3" l="1"/>
  <c r="E3" i="3"/>
  <c r="D3" i="3"/>
  <c r="D7" i="3" s="1" a="1"/>
  <c r="D7" i="3" s="1"/>
  <c r="D5" i="3"/>
  <c r="C5" i="3"/>
  <c r="B5" i="3"/>
  <c r="C3" i="3"/>
  <c r="B3" i="3"/>
  <c r="B7" i="3" s="1" a="1"/>
  <c r="B7" i="3" s="1"/>
  <c r="E7" i="3" a="1"/>
  <c r="E7" i="3" s="1"/>
  <c r="C7" i="3" a="1"/>
  <c r="C7" i="3" s="1"/>
  <c r="C50" i="4" l="1"/>
  <c r="E60" i="4"/>
  <c r="C51" i="4"/>
  <c r="D54" i="4"/>
  <c r="E55" i="4"/>
  <c r="D88" i="4"/>
  <c r="D19" i="4"/>
  <c r="C16" i="4"/>
  <c r="C108" i="4" s="1"/>
  <c r="E120" i="4" l="1"/>
  <c r="D18" i="4"/>
  <c r="D110" i="4" s="1"/>
  <c r="D17" i="4"/>
  <c r="F17" i="4" s="1"/>
  <c r="D16" i="4"/>
  <c r="D108" i="4" s="1"/>
  <c r="F108" i="4" s="1"/>
  <c r="D15" i="4"/>
  <c r="D107" i="4" s="1"/>
  <c r="C15" i="4"/>
  <c r="C107" i="4" s="1"/>
  <c r="F50" i="4"/>
  <c r="C110" i="4"/>
  <c r="E90" i="4"/>
  <c r="E94" i="4"/>
  <c r="C85" i="4"/>
  <c r="C84" i="4"/>
  <c r="C14" i="4"/>
  <c r="F14" i="4" s="1"/>
  <c r="E21" i="4"/>
  <c r="E113" i="4" s="1"/>
  <c r="E25" i="4"/>
  <c r="E117" i="4" s="1"/>
  <c r="F117" i="4" s="1"/>
  <c r="E20" i="4"/>
  <c r="F20" i="4" s="1"/>
  <c r="E24" i="4"/>
  <c r="F24" i="4" s="1"/>
  <c r="C13" i="4"/>
  <c r="C105" i="4" s="1"/>
  <c r="F105" i="4" s="1"/>
  <c r="C12" i="4"/>
  <c r="E18" i="4"/>
  <c r="E110" i="4" s="1"/>
  <c r="E22" i="4"/>
  <c r="E114" i="4" s="1"/>
  <c r="E19" i="4"/>
  <c r="E111" i="4" s="1"/>
  <c r="E23" i="4"/>
  <c r="F23" i="4" s="1"/>
  <c r="F63" i="4"/>
  <c r="F55" i="4"/>
  <c r="E56" i="4"/>
  <c r="E66" i="4"/>
  <c r="F54" i="4"/>
  <c r="D114" i="4"/>
  <c r="F51" i="4"/>
  <c r="C111" i="4"/>
  <c r="D111" i="4"/>
  <c r="D116" i="4"/>
  <c r="F88" i="4"/>
  <c r="E118" i="4" l="1"/>
  <c r="F118" i="4" s="1"/>
  <c r="C113" i="4"/>
  <c r="F113" i="4" s="1"/>
  <c r="E122" i="4"/>
  <c r="F122" i="4" s="1"/>
  <c r="D109" i="4"/>
  <c r="F109" i="4" s="1"/>
  <c r="F107" i="4"/>
  <c r="F15" i="4"/>
  <c r="F16" i="4"/>
  <c r="F90" i="4"/>
  <c r="F25" i="4"/>
  <c r="F21" i="4"/>
  <c r="F94" i="4"/>
  <c r="F85" i="4"/>
  <c r="C112" i="4"/>
  <c r="F84" i="4"/>
  <c r="E112" i="4"/>
  <c r="C106" i="4"/>
  <c r="F106" i="4" s="1"/>
  <c r="E116" i="4"/>
  <c r="F116" i="4" s="1"/>
  <c r="C104" i="4"/>
  <c r="F104" i="4" s="1"/>
  <c r="F12" i="4"/>
  <c r="E115" i="4"/>
  <c r="F115" i="4" s="1"/>
  <c r="F19" i="4"/>
  <c r="F13" i="4"/>
  <c r="F110" i="4"/>
  <c r="F18" i="4"/>
  <c r="F22" i="4"/>
  <c r="F60" i="4"/>
  <c r="F123" i="4"/>
  <c r="F120" i="4"/>
  <c r="F61" i="4"/>
  <c r="F121" i="4"/>
  <c r="F114" i="4"/>
  <c r="F56" i="4"/>
  <c r="F66" i="4"/>
  <c r="E126" i="4"/>
  <c r="F126" i="4" s="1"/>
  <c r="F111" i="4"/>
  <c r="F112" i="4" l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<sst xmlns="http://schemas.openxmlformats.org/spreadsheetml/2006/main" count="248" uniqueCount="50">
  <si>
    <t>Абсолютная доходность портфеля (облигации+акции+индексы+ETF)</t>
  </si>
  <si>
    <t>Ожидаемая инфляция</t>
  </si>
  <si>
    <t xml:space="preserve">Ожидаемый прирост цены на недвижимость </t>
  </si>
  <si>
    <t>Ожидаемая дохождность после 20-го года владения портфелем</t>
  </si>
  <si>
    <t>Ежегодные расходы на бакалавриат на 1 ребенка</t>
  </si>
  <si>
    <t>Единовременный расход на квартиру на 1 ребенка</t>
  </si>
  <si>
    <t>Единовременный расход на автомобиль на 1 ребенка</t>
  </si>
  <si>
    <t>Best case</t>
  </si>
  <si>
    <t>Base case</t>
  </si>
  <si>
    <t>Worst case</t>
  </si>
  <si>
    <t>Bachelor start age</t>
  </si>
  <si>
    <t>Property purchase age</t>
  </si>
  <si>
    <t>Bachelor start Year</t>
  </si>
  <si>
    <t>Property purchase year</t>
  </si>
  <si>
    <t>Education cost schedule</t>
  </si>
  <si>
    <t>Property cost schedule</t>
  </si>
  <si>
    <t>Total</t>
  </si>
  <si>
    <t>Vehicle cost schedule</t>
  </si>
  <si>
    <t>Total cost schedule</t>
  </si>
  <si>
    <t>Raniya</t>
  </si>
  <si>
    <t>Ammar</t>
  </si>
  <si>
    <t>Samina</t>
  </si>
  <si>
    <t>R14</t>
  </si>
  <si>
    <t>A18</t>
  </si>
  <si>
    <t>S24</t>
  </si>
  <si>
    <t>B15</t>
  </si>
  <si>
    <t>Bilal</t>
  </si>
  <si>
    <t>S18</t>
  </si>
  <si>
    <t>E20</t>
  </si>
  <si>
    <t>I24</t>
  </si>
  <si>
    <t>M24</t>
  </si>
  <si>
    <t>Safiya</t>
  </si>
  <si>
    <t>Emin</t>
  </si>
  <si>
    <t>Isa</t>
  </si>
  <si>
    <t>Musa</t>
  </si>
  <si>
    <t>Total costs</t>
  </si>
  <si>
    <t>Aisha</t>
  </si>
  <si>
    <t>Akhmad</t>
  </si>
  <si>
    <t>Solikha</t>
  </si>
  <si>
    <t>Abdurakhim</t>
  </si>
  <si>
    <t>А15</t>
  </si>
  <si>
    <t>А14</t>
  </si>
  <si>
    <t>С10</t>
  </si>
  <si>
    <t>А8</t>
  </si>
  <si>
    <t>Ulugbek</t>
  </si>
  <si>
    <t>Ashirali</t>
  </si>
  <si>
    <t>Maha</t>
  </si>
  <si>
    <t>E</t>
  </si>
  <si>
    <t>P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</si>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</sst>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₸&quot;_-;\-* #,##0.00\ &quot;₸&quot;_-;_-* &quot;-&quot;??\ &quot;₸&quot;_-;_-@_-"/>
    <numFmt numFmtId="43" formatCode="_-* #,##0.00_-;\-* #,##0.00_-;_-* &quot;-&quot;??_-;_-@_-"/>
    <numFmt numFmtId="164" formatCode="0.0%"/>
    <numFmt numFmtId="165" formatCode="_-[$$-C09]* #,##0.00_-;\-[$$-C09]* #,##0.00_-;_-[$$-C09]* &quot;-&quot;??_-;_-@_-"/>
    <numFmt numFmtId="166" formatCode="0&quot;A&quot;"/>
    <numFmt numFmtId="167" formatCode="_(&quot;$&quot;#,##0.00_);\(&quot;$&quot;#,##0.00\);_(&quot;–&quot;_);_(@_)"/>
    <numFmt numFmtId="168" formatCode="_-* #,##0_-;\-* #,##0_-;_-* &quot;-&quot;??_-;_-@_-"/>
    <numFmt numFmtId="169" formatCode="_(&quot;$&quot;#,##0_);\(&quot;$&quot;#,##0\);_(&quot;–&quot;_);_(@_)"/>
  </numFmts>
  <fonts count="14" x14ac:knownFonts="1">
    <font>
      <sz val="12"/>
      <name val="Aptos Narrow"/>
      <scheme val="minor"/>
    </font>
    <font>
      <sz val="11"/>
      <name val="Calibri"/>
      <family val="2"/>
      <charset val="204"/>
    </font>
    <font>
      <sz val="11"/>
      <color rgb="FF000000"/>
      <name val="Aptos Narrow"/>
      <family val="2"/>
    </font>
    <font>
      <b/>
      <sz val="14"/>
      <color rgb="FF3271D2"/>
      <name val="Open Sans"/>
      <family val="2"/>
    </font>
    <font>
      <b/>
      <sz val="10"/>
      <color rgb="FF3271D2"/>
      <name val="Open Sans"/>
      <family val="2"/>
    </font>
    <font>
      <b/>
      <sz val="10"/>
      <color theme="0"/>
      <name val="Open Sans"/>
      <family val="2"/>
    </font>
    <font>
      <sz val="10"/>
      <color theme="0"/>
      <name val="Open Sans"/>
      <family val="2"/>
    </font>
    <font>
      <sz val="10"/>
      <color rgb="FF3271D2"/>
      <name val="Open Sans"/>
      <family val="2"/>
    </font>
    <font>
      <sz val="12"/>
      <name val="Open Sans"/>
      <family val="2"/>
    </font>
    <font>
      <sz val="11"/>
      <color rgb="FF000000"/>
      <name val="Open Sans"/>
      <family val="2"/>
    </font>
    <font>
      <b/>
      <sz val="12"/>
      <name val="Open Sans"/>
      <family val="2"/>
    </font>
    <font>
      <sz val="11"/>
      <name val="Open Sans"/>
      <family val="2"/>
    </font>
    <font>
      <sz val="12"/>
      <name val="Aptos Narrow"/>
      <family val="2"/>
      <scheme val="minor"/>
    </font>
    <font>
      <b/>
      <sz val="14"/>
      <color theme="0"/>
      <name val="Open Sans"/>
      <family val="2"/>
    </font>
  </fonts>
  <fills count="13">
    <fill>
      <patternFill patternType="none"/>
    </fill>
    <fill>
      <patternFill patternType="gray125"/>
    </fill>
    <fill>
      <patternFill patternType="solid">
        <fgColor rgb="FFE49EDD"/>
        <bgColor rgb="FFE49EDD"/>
      </patternFill>
    </fill>
    <fill>
      <patternFill patternType="solid">
        <fgColor rgb="FF60CBF3"/>
        <bgColor rgb="FF60CBF3"/>
      </patternFill>
    </fill>
    <fill>
      <patternFill patternType="solid">
        <fgColor theme="0"/>
        <bgColor indexed="64"/>
      </patternFill>
    </fill>
    <fill>
      <patternFill patternType="solid">
        <fgColor rgb="FFD9E5F7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ED97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</borders>
  <cellStyleXfs count="4">
    <xf numFmtId="0" fontId="0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37" fontId="3" fillId="5" borderId="0" xfId="0" applyNumberFormat="1" applyFont="1" applyFill="1" applyAlignment="1">
      <alignment vertical="center"/>
    </xf>
    <xf numFmtId="37" fontId="4" fillId="5" borderId="0" xfId="0" applyNumberFormat="1" applyFont="1" applyFill="1" applyAlignment="1">
      <alignment vertical="center"/>
    </xf>
    <xf numFmtId="37" fontId="5" fillId="5" borderId="0" xfId="0" applyNumberFormat="1" applyFont="1" applyFill="1" applyAlignment="1">
      <alignment vertical="center"/>
    </xf>
    <xf numFmtId="37" fontId="6" fillId="5" borderId="0" xfId="0" applyNumberFormat="1" applyFont="1" applyFill="1" applyAlignment="1">
      <alignment vertical="center"/>
    </xf>
    <xf numFmtId="166" fontId="5" fillId="5" borderId="0" xfId="0" applyNumberFormat="1" applyFont="1" applyFill="1" applyAlignment="1">
      <alignment horizontal="right"/>
    </xf>
    <xf numFmtId="167" fontId="7" fillId="4" borderId="0" xfId="0" applyNumberFormat="1" applyFont="1" applyFill="1"/>
    <xf numFmtId="0" fontId="8" fillId="4" borderId="0" xfId="0" applyFont="1" applyFill="1"/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8" fillId="6" borderId="0" xfId="0" applyFont="1" applyFill="1"/>
    <xf numFmtId="0" fontId="11" fillId="2" borderId="0" xfId="0" applyFont="1" applyFill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7" borderId="3" xfId="0" applyFont="1" applyFill="1" applyBorder="1"/>
    <xf numFmtId="0" fontId="10" fillId="4" borderId="2" xfId="0" applyFont="1" applyFill="1" applyBorder="1"/>
    <xf numFmtId="0" fontId="8" fillId="4" borderId="3" xfId="0" applyFont="1" applyFill="1" applyBorder="1" applyAlignment="1">
      <alignment horizontal="center" vertical="center"/>
    </xf>
    <xf numFmtId="0" fontId="8" fillId="4" borderId="3" xfId="0" applyFont="1" applyFill="1" applyBorder="1"/>
    <xf numFmtId="0" fontId="11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vertical="center" wrapText="1"/>
    </xf>
    <xf numFmtId="0" fontId="8" fillId="4" borderId="4" xfId="0" applyFont="1" applyFill="1" applyBorder="1"/>
    <xf numFmtId="9" fontId="8" fillId="4" borderId="4" xfId="3" applyFont="1" applyFill="1" applyBorder="1"/>
    <xf numFmtId="168" fontId="8" fillId="4" borderId="4" xfId="1" applyNumberFormat="1" applyFont="1" applyFill="1" applyBorder="1"/>
    <xf numFmtId="165" fontId="8" fillId="4" borderId="4" xfId="2" applyNumberFormat="1" applyFont="1" applyFill="1" applyBorder="1"/>
    <xf numFmtId="0" fontId="0" fillId="4" borderId="0" xfId="0" applyFill="1"/>
    <xf numFmtId="0" fontId="0" fillId="8" borderId="0" xfId="0" applyFill="1"/>
    <xf numFmtId="0" fontId="8" fillId="9" borderId="0" xfId="0" applyFont="1" applyFill="1"/>
    <xf numFmtId="0" fontId="8" fillId="10" borderId="0" xfId="0" applyFont="1" applyFill="1" applyAlignment="1">
      <alignment horizontal="center" vertical="center"/>
    </xf>
    <xf numFmtId="0" fontId="8" fillId="4" borderId="5" xfId="0" applyFont="1" applyFill="1" applyBorder="1"/>
    <xf numFmtId="169" fontId="7" fillId="4" borderId="5" xfId="0" applyNumberFormat="1" applyFont="1" applyFill="1" applyBorder="1"/>
    <xf numFmtId="0" fontId="0" fillId="4" borderId="5" xfId="0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10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/>
    </xf>
    <xf numFmtId="0" fontId="8" fillId="9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12" fillId="11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0" xfId="0" applyFont="1" applyFill="1" applyAlignment="1">
      <alignment horizontal="center" vertical="center" wrapText="1"/>
    </xf>
    <xf numFmtId="37" fontId="13" fillId="12" borderId="0" xfId="0" applyNumberFormat="1" applyFont="1" applyFill="1" applyAlignment="1">
      <alignment horizontal="center" vertical="center"/>
    </xf>
  </cellXfs>
  <cellStyles count="4">
    <cellStyle name="Денежный" xfId="2" builtinId="4"/>
    <cellStyle name="Обычный" xfId="0" builtinId="0"/>
    <cellStyle name="Процентный" xfId="3" builtinId="5"/>
    <cellStyle name="Финансовый" xfId="1" builtinId="3"/>
  </cellStyles>
  <dxfs count="0"/>
  <tableStyles count="0" defaultTableStyle="TableStyleMedium2" defaultPivotStyle="PivotStyleLight16"/>
  <colors>
    <mruColors>
      <color rgb="FF8ED973"/>
      <color rgb="FFC04F15"/>
      <color rgb="FF60CBF3"/>
      <color rgb="FFE49E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Total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cost schedule'!$C$3</c:f>
              <c:strCache>
                <c:ptCount val="1"/>
                <c:pt idx="0">
                  <c:v>Total costs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'Total cost schedule'!$B$4:$B$27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'Total cost schedule'!$C$4:$C$27</c:f>
              <c:numCache>
                <c:formatCode>_("$"#\ ##0_);\("$"#\ ##0\);_("–"_);_(@_)</c:formatCode>
                <c:ptCount val="24"/>
                <c:pt idx="0">
                  <c:v>56275.440499999997</c:v>
                </c:pt>
                <c:pt idx="1">
                  <c:v>115927.40742999998</c:v>
                </c:pt>
                <c:pt idx="2">
                  <c:v>119405.22965289999</c:v>
                </c:pt>
                <c:pt idx="3">
                  <c:v>122987.386542487</c:v>
                </c:pt>
                <c:pt idx="4">
                  <c:v>126677.00813876159</c:v>
                </c:pt>
                <c:pt idx="5">
                  <c:v>195715.97757438669</c:v>
                </c:pt>
                <c:pt idx="6">
                  <c:v>690255.8449348507</c:v>
                </c:pt>
                <c:pt idx="7">
                  <c:v>789948.58157978312</c:v>
                </c:pt>
                <c:pt idx="8">
                  <c:v>456243.48379077716</c:v>
                </c:pt>
                <c:pt idx="9">
                  <c:v>323077.41695934406</c:v>
                </c:pt>
                <c:pt idx="10">
                  <c:v>896497.42480284139</c:v>
                </c:pt>
                <c:pt idx="11">
                  <c:v>1481052.0201369352</c:v>
                </c:pt>
                <c:pt idx="12">
                  <c:v>192564.77269185445</c:v>
                </c:pt>
                <c:pt idx="13">
                  <c:v>1001646.5454719426</c:v>
                </c:pt>
                <c:pt idx="14">
                  <c:v>1699336.4994006362</c:v>
                </c:pt>
                <c:pt idx="15">
                  <c:v>263025.90796156507</c:v>
                </c:pt>
                <c:pt idx="16">
                  <c:v>1446189.3560243151</c:v>
                </c:pt>
                <c:pt idx="17">
                  <c:v>279044.18575642433</c:v>
                </c:pt>
                <c:pt idx="18">
                  <c:v>134127.23862025462</c:v>
                </c:pt>
                <c:pt idx="19">
                  <c:v>0</c:v>
                </c:pt>
                <c:pt idx="20">
                  <c:v>1935059.9662282204</c:v>
                </c:pt>
                <c:pt idx="21">
                  <c:v>1162470.9373456107</c:v>
                </c:pt>
                <c:pt idx="22">
                  <c:v>150961.38872806885</c:v>
                </c:pt>
                <c:pt idx="23">
                  <c:v>155490.2303899109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47-4386-8421-E042D303A1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_);\(&quot;$&quot;#\ ##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Education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0640460887660222"/>
          <c:y val="0.10411228070175439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8ED973"/>
            </a:solidFill>
            <a:ln>
              <a:noFill/>
            </a:ln>
            <a:effectLst/>
          </c:spPr>
          <c:invertIfNegative val="0"/>
          <c:cat>
            <c:numRef>
              <c:f>'Children Ulugbek'!$B$11:$B$34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Ulugbek'!$F$11:$F$34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63338.504069380797</c:v>
                </c:pt>
                <c:pt idx="5">
                  <c:v>65238.659191462226</c:v>
                </c:pt>
                <c:pt idx="6">
                  <c:v>67195.818967206083</c:v>
                </c:pt>
                <c:pt idx="7">
                  <c:v>69211.693536222272</c:v>
                </c:pt>
                <c:pt idx="8">
                  <c:v>71288.044342308931</c:v>
                </c:pt>
                <c:pt idx="9">
                  <c:v>73426.685672578198</c:v>
                </c:pt>
                <c:pt idx="10">
                  <c:v>75629.486242755549</c:v>
                </c:pt>
                <c:pt idx="11">
                  <c:v>77898.370830038228</c:v>
                </c:pt>
                <c:pt idx="12">
                  <c:v>0</c:v>
                </c:pt>
                <c:pt idx="13">
                  <c:v>0</c:v>
                </c:pt>
                <c:pt idx="14">
                  <c:v>85121.653061995166</c:v>
                </c:pt>
                <c:pt idx="15">
                  <c:v>87675.302653855018</c:v>
                </c:pt>
                <c:pt idx="16">
                  <c:v>90305.561733470662</c:v>
                </c:pt>
                <c:pt idx="17">
                  <c:v>93014.728585474775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CE-409B-B351-37097132E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Property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E49EDD"/>
            </a:solidFill>
            <a:ln>
              <a:noFill/>
            </a:ln>
            <a:effectLst/>
          </c:spPr>
          <c:invertIfNegative val="0"/>
          <c:cat>
            <c:numRef>
              <c:f>'Children Ulugbek'!$B$43:$B$66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Ulugbek'!$F$43:$F$66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593979.47983181919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721985.7701073254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967529.98311411019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70-4E4A-BED5-ECD88AB2F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Vehicle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60CBF3"/>
            </a:solidFill>
            <a:ln>
              <a:noFill/>
            </a:ln>
            <a:effectLst/>
          </c:spPr>
          <c:invertIfNegative val="0"/>
          <c:cat>
            <c:numRef>
              <c:f>'Children Ulugbek'!$B$75:$B$98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Ulugbek'!$F$75:$F$98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112329.4507369151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126427.78642685893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150961.38872806885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9-464E-8687-70AD72D69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Total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04F15"/>
            </a:solidFill>
            <a:ln>
              <a:noFill/>
            </a:ln>
            <a:effectLst/>
          </c:spPr>
          <c:invertIfNegative val="0"/>
          <c:cat>
            <c:numRef>
              <c:f>'Children Ulugbek'!$B$103:$B$126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Ulugbek'!$F$103:$F$126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63338.504069380797</c:v>
                </c:pt>
                <c:pt idx="5">
                  <c:v>65238.659191462226</c:v>
                </c:pt>
                <c:pt idx="6">
                  <c:v>67195.818967206083</c:v>
                </c:pt>
                <c:pt idx="7">
                  <c:v>69211.693536222272</c:v>
                </c:pt>
                <c:pt idx="8">
                  <c:v>71288.044342308931</c:v>
                </c:pt>
                <c:pt idx="9">
                  <c:v>73426.685672578198</c:v>
                </c:pt>
                <c:pt idx="10">
                  <c:v>669608.96607457474</c:v>
                </c:pt>
                <c:pt idx="11">
                  <c:v>77898.370830038228</c:v>
                </c:pt>
                <c:pt idx="12">
                  <c:v>112329.4507369151</c:v>
                </c:pt>
                <c:pt idx="13">
                  <c:v>0</c:v>
                </c:pt>
                <c:pt idx="14">
                  <c:v>807107.42316932057</c:v>
                </c:pt>
                <c:pt idx="15">
                  <c:v>87675.302653855018</c:v>
                </c:pt>
                <c:pt idx="16">
                  <c:v>216733.34816032959</c:v>
                </c:pt>
                <c:pt idx="17">
                  <c:v>93014.728585474775</c:v>
                </c:pt>
                <c:pt idx="18">
                  <c:v>0</c:v>
                </c:pt>
                <c:pt idx="19">
                  <c:v>0</c:v>
                </c:pt>
                <c:pt idx="20">
                  <c:v>967529.98311411019</c:v>
                </c:pt>
                <c:pt idx="21">
                  <c:v>0</c:v>
                </c:pt>
                <c:pt idx="22">
                  <c:v>150961.38872806885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2D-46E8-AB08-20A6E21F3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Education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0640460887660222"/>
          <c:y val="0.10411228070175439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8ED973"/>
            </a:solidFill>
            <a:ln>
              <a:noFill/>
            </a:ln>
            <a:effectLst/>
          </c:spPr>
          <c:invertIfNegative val="0"/>
          <c:cat>
            <c:numRef>
              <c:f>'Children Ashirali'!$B$11:$B$34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Ashirali'!$H$11:$H$34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65238.659191462226</c:v>
                </c:pt>
                <c:pt idx="6">
                  <c:v>67195.818967206083</c:v>
                </c:pt>
                <c:pt idx="7">
                  <c:v>69211.693536222272</c:v>
                </c:pt>
                <c:pt idx="8">
                  <c:v>142576.08868461786</c:v>
                </c:pt>
                <c:pt idx="9">
                  <c:v>73426.685672578198</c:v>
                </c:pt>
                <c:pt idx="10">
                  <c:v>151258.9724855111</c:v>
                </c:pt>
                <c:pt idx="11">
                  <c:v>155796.74166007646</c:v>
                </c:pt>
                <c:pt idx="12">
                  <c:v>80235.321954939354</c:v>
                </c:pt>
                <c:pt idx="13">
                  <c:v>82642.381613587539</c:v>
                </c:pt>
                <c:pt idx="14">
                  <c:v>170243.30612399033</c:v>
                </c:pt>
                <c:pt idx="15">
                  <c:v>175350.60530771004</c:v>
                </c:pt>
                <c:pt idx="16">
                  <c:v>180611.12346694132</c:v>
                </c:pt>
                <c:pt idx="17">
                  <c:v>186029.45717094955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5A-4C6D-9A1A-790DC016E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Property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E49EDD"/>
            </a:solidFill>
            <a:ln>
              <a:noFill/>
            </a:ln>
            <a:effectLst/>
          </c:spPr>
          <c:invertIfNegative val="0"/>
          <c:cat>
            <c:numRef>
              <c:f>'Children Ashirali'!$B$45:$B$68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Ashirali'!$H$45:$H$68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623678.45382341032</c:v>
                </c:pt>
                <c:pt idx="12">
                  <c:v>0</c:v>
                </c:pt>
                <c:pt idx="13">
                  <c:v>0</c:v>
                </c:pt>
                <c:pt idx="14">
                  <c:v>721985.7701073254</c:v>
                </c:pt>
                <c:pt idx="15">
                  <c:v>0</c:v>
                </c:pt>
                <c:pt idx="16">
                  <c:v>795989.31154332624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967529.98311411019</c:v>
                </c:pt>
                <c:pt idx="21">
                  <c:v>1015906.4822698158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A1-4070-AC29-2DA946FF4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Vehicle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60CBF3"/>
            </a:solidFill>
            <a:ln>
              <a:noFill/>
            </a:ln>
            <a:effectLst/>
          </c:spPr>
          <c:invertIfNegative val="0"/>
          <c:cat>
            <c:numRef>
              <c:f>'Children Ashirali'!$B$79:$B$102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Ashirali'!$H$79:$H$102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115699.33425902255</c:v>
                </c:pt>
                <c:pt idx="14">
                  <c:v>0</c:v>
                </c:pt>
                <c:pt idx="15">
                  <c:v>0</c:v>
                </c:pt>
                <c:pt idx="16">
                  <c:v>126427.78642685893</c:v>
                </c:pt>
                <c:pt idx="17">
                  <c:v>0</c:v>
                </c:pt>
                <c:pt idx="18">
                  <c:v>134127.23862025462</c:v>
                </c:pt>
                <c:pt idx="19">
                  <c:v>0</c:v>
                </c:pt>
                <c:pt idx="20">
                  <c:v>0</c:v>
                </c:pt>
                <c:pt idx="21">
                  <c:v>146564.45507579498</c:v>
                </c:pt>
                <c:pt idx="22">
                  <c:v>0</c:v>
                </c:pt>
                <c:pt idx="23">
                  <c:v>155490.2303899109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3D-4AAA-B4C1-E254D61F4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Total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04F15"/>
            </a:solidFill>
            <a:ln>
              <a:noFill/>
            </a:ln>
            <a:effectLst/>
          </c:spPr>
          <c:invertIfNegative val="0"/>
          <c:cat>
            <c:numRef>
              <c:f>'Children Ashirali'!$B$107:$B$130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Ashirali'!$H$107:$H$130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65238.659191462226</c:v>
                </c:pt>
                <c:pt idx="6">
                  <c:v>67195.818967206083</c:v>
                </c:pt>
                <c:pt idx="7">
                  <c:v>69211.693536222272</c:v>
                </c:pt>
                <c:pt idx="8">
                  <c:v>142576.08868461786</c:v>
                </c:pt>
                <c:pt idx="9">
                  <c:v>73426.685672578198</c:v>
                </c:pt>
                <c:pt idx="10">
                  <c:v>151258.9724855111</c:v>
                </c:pt>
                <c:pt idx="11">
                  <c:v>779475.19548348675</c:v>
                </c:pt>
                <c:pt idx="12">
                  <c:v>80235.321954939354</c:v>
                </c:pt>
                <c:pt idx="13">
                  <c:v>198341.7158726101</c:v>
                </c:pt>
                <c:pt idx="14">
                  <c:v>892229.07623131573</c:v>
                </c:pt>
                <c:pt idx="15">
                  <c:v>175350.60530771004</c:v>
                </c:pt>
                <c:pt idx="16">
                  <c:v>1103028.2214371266</c:v>
                </c:pt>
                <c:pt idx="17">
                  <c:v>186029.45717094955</c:v>
                </c:pt>
                <c:pt idx="18">
                  <c:v>134127.23862025462</c:v>
                </c:pt>
                <c:pt idx="19">
                  <c:v>0</c:v>
                </c:pt>
                <c:pt idx="20">
                  <c:v>967529.98311411019</c:v>
                </c:pt>
                <c:pt idx="21">
                  <c:v>1162470.9373456107</c:v>
                </c:pt>
                <c:pt idx="22">
                  <c:v>0</c:v>
                </c:pt>
                <c:pt idx="23">
                  <c:v>155490.2303899109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79-4F29-80E0-46EFBDF1E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Education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0640460887660222"/>
          <c:y val="0.10411228070175439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8ED973"/>
            </a:solidFill>
            <a:ln>
              <a:noFill/>
            </a:ln>
            <a:effectLst/>
          </c:spPr>
          <c:invertIfNegative val="0"/>
          <c:cat>
            <c:numRef>
              <c:f>'Children Maha'!$B$11:$B$34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Maha'!$G$11:$G$34</c:f>
              <c:numCache>
                <c:formatCode>_("$"#\ ##0.00_);\("$"#\ ##0.00\);_("–"_);_(@_)</c:formatCode>
                <c:ptCount val="24"/>
                <c:pt idx="0">
                  <c:v>56275.440499999997</c:v>
                </c:pt>
                <c:pt idx="1">
                  <c:v>115927.40742999998</c:v>
                </c:pt>
                <c:pt idx="2">
                  <c:v>119405.22965289999</c:v>
                </c:pt>
                <c:pt idx="3">
                  <c:v>122987.386542487</c:v>
                </c:pt>
                <c:pt idx="4">
                  <c:v>63338.504069380797</c:v>
                </c:pt>
                <c:pt idx="5">
                  <c:v>65238.659191462226</c:v>
                </c:pt>
                <c:pt idx="6">
                  <c:v>67195.818967206083</c:v>
                </c:pt>
                <c:pt idx="7">
                  <c:v>138423.38707244454</c:v>
                </c:pt>
                <c:pt idx="8">
                  <c:v>142576.08868461786</c:v>
                </c:pt>
                <c:pt idx="9">
                  <c:v>73426.685672578198</c:v>
                </c:pt>
                <c:pt idx="10">
                  <c:v>75629.486242755549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CD-488D-921E-D016873A95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Property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E49EDD"/>
            </a:solidFill>
            <a:ln>
              <a:noFill/>
            </a:ln>
            <a:effectLst/>
          </c:spPr>
          <c:invertIfNegative val="0"/>
          <c:cat>
            <c:numRef>
              <c:f>'Children Maha'!$B$44:$B$67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Maha'!$G$44:$G$67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488668.38803323248</c:v>
                </c:pt>
                <c:pt idx="7">
                  <c:v>513101.80743489414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623678.45382341032</c:v>
                </c:pt>
                <c:pt idx="12">
                  <c:v>0</c:v>
                </c:pt>
                <c:pt idx="13">
                  <c:v>687605.49534030992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C8-4B5E-BD26-FBBF51FA37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Vehicle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60CBF3"/>
            </a:solidFill>
            <a:ln>
              <a:noFill/>
            </a:ln>
            <a:effectLst/>
          </c:spPr>
          <c:invertIfNegative val="0"/>
          <c:cat>
            <c:numRef>
              <c:f>'Children Maha'!$B$77:$B$100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Maha'!$G$77:$G$100</c:f>
              <c:numCache>
                <c:formatCode>_("$"#\ ##0.00_);\("$"#\ ##0.00\);_("–"_);_(@_)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99803.262079232503</c:v>
                </c:pt>
                <c:pt idx="9">
                  <c:v>102797.35994160948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115699.33425902255</c:v>
                </c:pt>
                <c:pt idx="14">
                  <c:v>0</c:v>
                </c:pt>
                <c:pt idx="15">
                  <c:v>0</c:v>
                </c:pt>
                <c:pt idx="16">
                  <c:v>126427.78642685893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6E-4B1A-B076-03E260BB4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r>
              <a:rPr lang="en-US"/>
              <a:t>Total cost schedule</a:t>
            </a: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Open Sans" panose="020B0606030504020204" pitchFamily="34" charset="0"/>
              <a:ea typeface="+mn-ea"/>
              <a:cs typeface="+mn-cs"/>
            </a:defRPr>
          </a:pPr>
          <a:endParaRPr lang="ru-KZ"/>
        </a:p>
      </c:txPr>
    </c:title>
    <c:autoTitleDeleted val="0"/>
    <c:plotArea>
      <c:layout>
        <c:manualLayout>
          <c:layoutTarget val="inner"/>
          <c:xMode val="edge"/>
          <c:yMode val="edge"/>
          <c:x val="0.1162756545675693"/>
          <c:y val="9.6139660992263995E-2"/>
          <c:w val="0.87508855989033141"/>
          <c:h val="0.75429472525611718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C04F15"/>
            </a:solidFill>
            <a:ln>
              <a:noFill/>
            </a:ln>
            <a:effectLst/>
          </c:spPr>
          <c:invertIfNegative val="0"/>
          <c:cat>
            <c:numRef>
              <c:f>'Children Maha'!$B$105:$B$128</c:f>
              <c:numCache>
                <c:formatCode>General</c:formatCode>
                <c:ptCount val="24"/>
                <c:pt idx="0">
                  <c:v>2029</c:v>
                </c:pt>
                <c:pt idx="1">
                  <c:v>2030</c:v>
                </c:pt>
                <c:pt idx="2">
                  <c:v>2031</c:v>
                </c:pt>
                <c:pt idx="3">
                  <c:v>2032</c:v>
                </c:pt>
                <c:pt idx="4">
                  <c:v>2033</c:v>
                </c:pt>
                <c:pt idx="5">
                  <c:v>2034</c:v>
                </c:pt>
                <c:pt idx="6">
                  <c:v>2035</c:v>
                </c:pt>
                <c:pt idx="7">
                  <c:v>2036</c:v>
                </c:pt>
                <c:pt idx="8">
                  <c:v>2037</c:v>
                </c:pt>
                <c:pt idx="9">
                  <c:v>2038</c:v>
                </c:pt>
                <c:pt idx="10">
                  <c:v>2039</c:v>
                </c:pt>
                <c:pt idx="11">
                  <c:v>2040</c:v>
                </c:pt>
                <c:pt idx="12">
                  <c:v>2041</c:v>
                </c:pt>
                <c:pt idx="13">
                  <c:v>2042</c:v>
                </c:pt>
                <c:pt idx="14">
                  <c:v>2043</c:v>
                </c:pt>
                <c:pt idx="15">
                  <c:v>2044</c:v>
                </c:pt>
                <c:pt idx="16">
                  <c:v>2045</c:v>
                </c:pt>
                <c:pt idx="17">
                  <c:v>2046</c:v>
                </c:pt>
                <c:pt idx="18">
                  <c:v>2047</c:v>
                </c:pt>
                <c:pt idx="19">
                  <c:v>2048</c:v>
                </c:pt>
                <c:pt idx="20">
                  <c:v>2049</c:v>
                </c:pt>
                <c:pt idx="21">
                  <c:v>2050</c:v>
                </c:pt>
                <c:pt idx="22">
                  <c:v>2051</c:v>
                </c:pt>
                <c:pt idx="23">
                  <c:v>2052</c:v>
                </c:pt>
              </c:numCache>
            </c:numRef>
          </c:cat>
          <c:val>
            <c:numRef>
              <c:f>'Children Maha'!$G$105:$G$128</c:f>
              <c:numCache>
                <c:formatCode>_("$"#\ ##0.00_);\("$"#\ ##0.00\);_("–"_);_(@_)</c:formatCode>
                <c:ptCount val="24"/>
                <c:pt idx="0">
                  <c:v>56275.440499999997</c:v>
                </c:pt>
                <c:pt idx="1">
                  <c:v>115927.40742999998</c:v>
                </c:pt>
                <c:pt idx="2">
                  <c:v>119405.22965289999</c:v>
                </c:pt>
                <c:pt idx="3">
                  <c:v>122987.386542487</c:v>
                </c:pt>
                <c:pt idx="4">
                  <c:v>63338.504069380797</c:v>
                </c:pt>
                <c:pt idx="5">
                  <c:v>65238.659191462226</c:v>
                </c:pt>
                <c:pt idx="6">
                  <c:v>555864.20700043859</c:v>
                </c:pt>
                <c:pt idx="7">
                  <c:v>651525.19450733857</c:v>
                </c:pt>
                <c:pt idx="8">
                  <c:v>242379.35076385038</c:v>
                </c:pt>
                <c:pt idx="9">
                  <c:v>176224.04561418766</c:v>
                </c:pt>
                <c:pt idx="10">
                  <c:v>75629.486242755549</c:v>
                </c:pt>
                <c:pt idx="11">
                  <c:v>623678.45382341032</c:v>
                </c:pt>
                <c:pt idx="12">
                  <c:v>0</c:v>
                </c:pt>
                <c:pt idx="13">
                  <c:v>803304.82959933253</c:v>
                </c:pt>
                <c:pt idx="14">
                  <c:v>0</c:v>
                </c:pt>
                <c:pt idx="15">
                  <c:v>0</c:v>
                </c:pt>
                <c:pt idx="16">
                  <c:v>126427.78642685893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0-488D-9E1B-761C481477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3892704"/>
        <c:axId val="1893340752"/>
      </c:barChart>
      <c:catAx>
        <c:axId val="144389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1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893340752"/>
        <c:crosses val="autoZero"/>
        <c:auto val="1"/>
        <c:lblAlgn val="ctr"/>
        <c:lblOffset val="100"/>
        <c:noMultiLvlLbl val="0"/>
      </c:catAx>
      <c:valAx>
        <c:axId val="1893340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&quot;$&quot;#\ ##0.00_);\(&quot;$&quot;#\ ##0.00\);_(&quot;–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Open Sans" panose="020B0606030504020204" pitchFamily="34" charset="0"/>
                <a:ea typeface="+mn-ea"/>
                <a:cs typeface="+mn-cs"/>
              </a:defRPr>
            </a:pPr>
            <a:endParaRPr lang="ru-KZ"/>
          </a:p>
        </c:txPr>
        <c:crossAx val="1443892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baseline="0">
          <a:latin typeface="Open Sans" panose="020B0606030504020204" pitchFamily="34" charset="0"/>
        </a:defRPr>
      </a:pPr>
      <a:endParaRPr lang="ru-KZ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4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517087</xdr:colOff>
      <xdr:row>1</xdr:row>
      <xdr:rowOff>215422</xdr:rowOff>
    </xdr:from>
    <xdr:to>
      <xdr:col>32</xdr:col>
      <xdr:colOff>242454</xdr:colOff>
      <xdr:row>26</xdr:row>
      <xdr:rowOff>121227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FDAC9C7-8811-4983-B8D4-583582E5D6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171622</xdr:colOff>
      <xdr:row>0</xdr:row>
      <xdr:rowOff>85810</xdr:rowOff>
    </xdr:from>
    <xdr:to>
      <xdr:col>1</xdr:col>
      <xdr:colOff>154460</xdr:colOff>
      <xdr:row>0</xdr:row>
      <xdr:rowOff>753042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6FD1441-5A6E-814A-982C-AE6C999A9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622" y="85810"/>
          <a:ext cx="669324" cy="6672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990600</xdr:colOff>
      <xdr:row>10</xdr:row>
      <xdr:rowOff>66675</xdr:rowOff>
    </xdr:from>
    <xdr:to>
      <xdr:col>17</xdr:col>
      <xdr:colOff>133350</xdr:colOff>
      <xdr:row>30</xdr:row>
      <xdr:rowOff>219075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E155D0E5-FFA8-20F7-5994-FAF9E5255E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42</xdr:row>
      <xdr:rowOff>0</xdr:rowOff>
    </xdr:from>
    <xdr:to>
      <xdr:col>17</xdr:col>
      <xdr:colOff>462643</xdr:colOff>
      <xdr:row>62</xdr:row>
      <xdr:rowOff>152401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7467C60B-F494-4EB0-9102-3E6A558C74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1091045</xdr:colOff>
      <xdr:row>73</xdr:row>
      <xdr:rowOff>190499</xdr:rowOff>
    </xdr:from>
    <xdr:to>
      <xdr:col>17</xdr:col>
      <xdr:colOff>237506</xdr:colOff>
      <xdr:row>94</xdr:row>
      <xdr:rowOff>117764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5C4EF229-AAB3-40B6-9A9F-5FA1CCF430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1211036</xdr:colOff>
      <xdr:row>104</xdr:row>
      <xdr:rowOff>27215</xdr:rowOff>
    </xdr:from>
    <xdr:to>
      <xdr:col>17</xdr:col>
      <xdr:colOff>357497</xdr:colOff>
      <xdr:row>124</xdr:row>
      <xdr:rowOff>185801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F088687E-1860-4552-A4EF-BFEFF64E56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990600</xdr:colOff>
      <xdr:row>10</xdr:row>
      <xdr:rowOff>66675</xdr:rowOff>
    </xdr:from>
    <xdr:to>
      <xdr:col>19</xdr:col>
      <xdr:colOff>133350</xdr:colOff>
      <xdr:row>30</xdr:row>
      <xdr:rowOff>219075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2E13B19A-C611-4572-B897-C9250E1109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44</xdr:row>
      <xdr:rowOff>0</xdr:rowOff>
    </xdr:from>
    <xdr:to>
      <xdr:col>19</xdr:col>
      <xdr:colOff>462643</xdr:colOff>
      <xdr:row>64</xdr:row>
      <xdr:rowOff>152401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9239C2E8-11CE-473B-8A52-B47C731B71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1091045</xdr:colOff>
      <xdr:row>77</xdr:row>
      <xdr:rowOff>190499</xdr:rowOff>
    </xdr:from>
    <xdr:to>
      <xdr:col>19</xdr:col>
      <xdr:colOff>237506</xdr:colOff>
      <xdr:row>98</xdr:row>
      <xdr:rowOff>117764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E7E1CC6D-3F9D-4829-9825-C4757D1A75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1211036</xdr:colOff>
      <xdr:row>108</xdr:row>
      <xdr:rowOff>27215</xdr:rowOff>
    </xdr:from>
    <xdr:to>
      <xdr:col>19</xdr:col>
      <xdr:colOff>357497</xdr:colOff>
      <xdr:row>128</xdr:row>
      <xdr:rowOff>185801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748F7309-D96F-44CF-9BD8-75ABC9015D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990600</xdr:colOff>
      <xdr:row>10</xdr:row>
      <xdr:rowOff>66675</xdr:rowOff>
    </xdr:from>
    <xdr:to>
      <xdr:col>16</xdr:col>
      <xdr:colOff>133350</xdr:colOff>
      <xdr:row>30</xdr:row>
      <xdr:rowOff>219075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D5835AE-0246-4650-87F0-A7F3B4B33B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43</xdr:row>
      <xdr:rowOff>0</xdr:rowOff>
    </xdr:from>
    <xdr:to>
      <xdr:col>16</xdr:col>
      <xdr:colOff>462643</xdr:colOff>
      <xdr:row>63</xdr:row>
      <xdr:rowOff>152401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7EC268E1-0FCB-4786-9B66-AFF4B31392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1091045</xdr:colOff>
      <xdr:row>75</xdr:row>
      <xdr:rowOff>190499</xdr:rowOff>
    </xdr:from>
    <xdr:to>
      <xdr:col>16</xdr:col>
      <xdr:colOff>237506</xdr:colOff>
      <xdr:row>96</xdr:row>
      <xdr:rowOff>117764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13DA7BEA-3295-4315-B28D-B565EA8A43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1211036</xdr:colOff>
      <xdr:row>106</xdr:row>
      <xdr:rowOff>27215</xdr:rowOff>
    </xdr:from>
    <xdr:to>
      <xdr:col>16</xdr:col>
      <xdr:colOff>357497</xdr:colOff>
      <xdr:row>126</xdr:row>
      <xdr:rowOff>185801</xdr:rowOff>
    </xdr:to>
    <xdr:graphicFrame macro="">
      <xdr:nvGraphicFramePr>
        <xdr:cNvPr id="5" name="Диаграмма 4">
          <a:extLst>
            <a:ext uri="{FF2B5EF4-FFF2-40B4-BE49-F238E27FC236}">
              <a16:creationId xmlns:a16="http://schemas.microsoft.com/office/drawing/2014/main" id="{9763C104-0976-4AC5-AF41-202F25DD5C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38163-AD54-44E8-8F57-3FC4BFFBED51}">
  <dimension ref="A2:E7"/>
  <sheetViews>
    <sheetView workbookViewId="0">
      <selection activeCell="A6" sqref="A6"/>
    </sheetView>
  </sheetViews>
  <sheetFormatPr baseColWidth="10" defaultColWidth="8.83203125" defaultRowHeight="15" x14ac:dyDescent="0.2"/>
  <cols>
    <col min="1" max="1" width="9.83203125" bestFit="1" customWidth="1"/>
    <col min="2" max="5" width="28.6640625" customWidth="1"/>
  </cols>
  <sheetData>
    <row r="2" spans="1:5" ht="60.75" customHeight="1" x14ac:dyDescent="0.2"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">
      <c r="A3" t="s">
        <v>7</v>
      </c>
      <c r="B3" s="4">
        <f>B4+1%</f>
        <v>0.11</v>
      </c>
      <c r="C3" s="4">
        <f>C4-0.5%</f>
        <v>2.4999999999999998E-2</v>
      </c>
      <c r="D3" s="4">
        <f>D4-1%</f>
        <v>0.04</v>
      </c>
      <c r="E3" s="4">
        <f>E4+1%</f>
        <v>0.08</v>
      </c>
    </row>
    <row r="4" spans="1:5" x14ac:dyDescent="0.2">
      <c r="A4" t="s">
        <v>8</v>
      </c>
      <c r="B4" s="4">
        <v>0.1</v>
      </c>
      <c r="C4" s="4">
        <v>0.03</v>
      </c>
      <c r="D4" s="4">
        <v>0.05</v>
      </c>
      <c r="E4" s="4">
        <v>7.0000000000000007E-2</v>
      </c>
    </row>
    <row r="5" spans="1:5" x14ac:dyDescent="0.2">
      <c r="A5" t="s">
        <v>9</v>
      </c>
      <c r="B5" s="4">
        <f>B4-1%</f>
        <v>9.0000000000000011E-2</v>
      </c>
      <c r="C5" s="4">
        <f>C4+0.5%</f>
        <v>3.4999999999999996E-2</v>
      </c>
      <c r="D5" s="4">
        <f>D4+1%</f>
        <v>6.0000000000000005E-2</v>
      </c>
      <c r="E5" s="4">
        <f>E4-1%</f>
        <v>6.0000000000000005E-2</v>
      </c>
    </row>
    <row r="6" spans="1:5" x14ac:dyDescent="0.2">
      <c r="B6" s="3">
        <v>2</v>
      </c>
      <c r="C6" s="3">
        <v>2</v>
      </c>
      <c r="D6" s="3">
        <v>2</v>
      </c>
      <c r="E6" s="3">
        <v>2</v>
      </c>
    </row>
    <row r="7" spans="1:5" x14ac:dyDescent="0.2">
      <c r="B7" s="2" cm="1">
        <f t="array" ref="B7">INDEX(B3:B5,B6)</f>
        <v>0.1</v>
      </c>
      <c r="C7" s="2" cm="1">
        <f t="array" ref="C7">INDEX(C3:C5,C6)</f>
        <v>0.03</v>
      </c>
      <c r="D7" s="2" cm="1">
        <f t="array" ref="D7">INDEX(D3:D5,D6)</f>
        <v>0.05</v>
      </c>
      <c r="E7" s="2" cm="1">
        <f t="array" ref="E7">INDEX(E3:E5,E6)</f>
        <v>7.0000000000000007E-2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DB826-1E2D-46A7-8D5D-7AD92F235FF6}">
  <dimension ref="A1:AH27"/>
  <sheetViews>
    <sheetView tabSelected="1" zoomScale="74" zoomScaleNormal="74" workbookViewId="0">
      <selection activeCell="K42" sqref="K42"/>
    </sheetView>
  </sheetViews>
  <sheetFormatPr baseColWidth="10" defaultColWidth="9" defaultRowHeight="15" x14ac:dyDescent="0.2"/>
  <cols>
    <col min="1" max="2" width="9" style="27"/>
    <col min="3" max="3" width="11.6640625" style="27" bestFit="1" customWidth="1"/>
    <col min="4" max="16384" width="9" style="27"/>
  </cols>
  <sheetData>
    <row r="1" spans="1:34" ht="73" customHeight="1" x14ac:dyDescent="0.2">
      <c r="A1" s="45" t="s">
        <v>18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</row>
    <row r="2" spans="1:34" ht="16" x14ac:dyDescent="0.2">
      <c r="A2" s="11"/>
      <c r="B2" s="42"/>
      <c r="C2" s="11"/>
      <c r="D2" s="38" t="s">
        <v>44</v>
      </c>
      <c r="E2" s="38"/>
      <c r="F2" s="38"/>
      <c r="G2" s="39" t="s">
        <v>45</v>
      </c>
      <c r="H2" s="39"/>
      <c r="I2" s="39"/>
      <c r="J2" s="39"/>
      <c r="K2" s="39"/>
      <c r="L2" s="40" t="s">
        <v>46</v>
      </c>
      <c r="M2" s="40"/>
      <c r="N2" s="40"/>
      <c r="O2" s="40"/>
      <c r="P2" s="41" t="s">
        <v>16</v>
      </c>
      <c r="Q2" s="41"/>
      <c r="R2" s="41"/>
    </row>
    <row r="3" spans="1:34" ht="16" x14ac:dyDescent="0.2">
      <c r="A3" s="11"/>
      <c r="B3" s="43"/>
      <c r="C3" s="12" t="s">
        <v>35</v>
      </c>
      <c r="D3" s="28" t="s">
        <v>22</v>
      </c>
      <c r="E3" s="28" t="s">
        <v>23</v>
      </c>
      <c r="F3" s="28" t="s">
        <v>24</v>
      </c>
      <c r="G3" s="29" t="s">
        <v>25</v>
      </c>
      <c r="H3" s="29" t="s">
        <v>27</v>
      </c>
      <c r="I3" s="29" t="s">
        <v>28</v>
      </c>
      <c r="J3" s="29" t="s">
        <v>29</v>
      </c>
      <c r="K3" s="29" t="s">
        <v>30</v>
      </c>
      <c r="L3" s="14" t="s">
        <v>40</v>
      </c>
      <c r="M3" s="14" t="s">
        <v>41</v>
      </c>
      <c r="N3" s="14" t="s">
        <v>42</v>
      </c>
      <c r="O3" s="14" t="s">
        <v>43</v>
      </c>
      <c r="P3" s="30" t="s">
        <v>47</v>
      </c>
      <c r="Q3" s="15" t="s">
        <v>48</v>
      </c>
      <c r="R3" s="21" t="s">
        <v>49</v>
      </c>
    </row>
    <row r="4" spans="1:34" ht="16" x14ac:dyDescent="0.2">
      <c r="A4" s="11"/>
      <c r="B4" s="31">
        <v>2029</v>
      </c>
      <c r="C4" s="32">
        <f>VLOOKUP(B4,'Children Ashirali'!$B$107:$H$130,7,0)+VLOOKUP(B4,'Children Ulugbek'!$B$103:$F$126,5,0)+VLOOKUP(B4,'Children Maha'!B105:G128,6,0)</f>
        <v>56275.440499999997</v>
      </c>
      <c r="D4" s="33"/>
      <c r="E4" s="34"/>
      <c r="F4" s="34"/>
      <c r="G4" s="31"/>
      <c r="H4" s="31"/>
      <c r="I4" s="31"/>
      <c r="J4" s="31"/>
      <c r="K4" s="31"/>
      <c r="L4" s="35" t="s">
        <v>47</v>
      </c>
      <c r="M4" s="31"/>
      <c r="N4" s="31"/>
      <c r="O4" s="31"/>
      <c r="P4" s="33">
        <f t="shared" ref="P4:P12" si="0">COUNTIF(D4:O4,$P$3)</f>
        <v>1</v>
      </c>
      <c r="Q4" s="33">
        <f>COUNTIF(D4:O4,$Q$3)</f>
        <v>0</v>
      </c>
      <c r="R4" s="33">
        <f>COUNTIF(D4:O4,$R$3)</f>
        <v>0</v>
      </c>
    </row>
    <row r="5" spans="1:34" ht="16" x14ac:dyDescent="0.2">
      <c r="A5" s="11"/>
      <c r="B5" s="31">
        <f t="shared" ref="B5:B6" si="1">B4+1</f>
        <v>2030</v>
      </c>
      <c r="C5" s="32">
        <f>VLOOKUP(B5,'Children Ashirali'!$B$107:$H$130,7,0)+VLOOKUP(B5,'Children Ulugbek'!$B$103:$F$126,5,0)+VLOOKUP(B5,'Children Maha'!B106:G129,6,0)</f>
        <v>115927.40742999998</v>
      </c>
      <c r="D5" s="33"/>
      <c r="E5" s="34"/>
      <c r="F5" s="34"/>
      <c r="G5" s="31"/>
      <c r="H5" s="31"/>
      <c r="I5" s="31"/>
      <c r="J5" s="31"/>
      <c r="K5" s="31"/>
      <c r="L5" s="35" t="s">
        <v>47</v>
      </c>
      <c r="M5" s="35" t="s">
        <v>47</v>
      </c>
      <c r="N5" s="31"/>
      <c r="O5" s="31"/>
      <c r="P5" s="33">
        <f t="shared" si="0"/>
        <v>2</v>
      </c>
      <c r="Q5" s="33">
        <f t="shared" ref="Q5:Q27" si="2">COUNTIF(D5:O5,$Q$3)</f>
        <v>0</v>
      </c>
      <c r="R5" s="33">
        <f t="shared" ref="R5:R27" si="3">COUNTIF(D5:O5,$R$3)</f>
        <v>0</v>
      </c>
    </row>
    <row r="6" spans="1:34" ht="16" x14ac:dyDescent="0.2">
      <c r="A6" s="11"/>
      <c r="B6" s="31">
        <f t="shared" si="1"/>
        <v>2031</v>
      </c>
      <c r="C6" s="32">
        <f>VLOOKUP(B6,'Children Ashirali'!$B$107:$H$130,7,0)+VLOOKUP(B6,'Children Ulugbek'!$B$103:$F$126,5,0)+VLOOKUP(B6,'Children Maha'!B107:G130,6,0)</f>
        <v>119405.22965289999</v>
      </c>
      <c r="D6" s="33"/>
      <c r="E6" s="34"/>
      <c r="F6" s="34"/>
      <c r="G6" s="31"/>
      <c r="H6" s="31"/>
      <c r="I6" s="31"/>
      <c r="J6" s="31"/>
      <c r="K6" s="31"/>
      <c r="L6" s="35" t="s">
        <v>47</v>
      </c>
      <c r="M6" s="35" t="s">
        <v>47</v>
      </c>
      <c r="N6" s="31"/>
      <c r="O6" s="31"/>
      <c r="P6" s="33">
        <f t="shared" si="0"/>
        <v>2</v>
      </c>
      <c r="Q6" s="33">
        <f t="shared" si="2"/>
        <v>0</v>
      </c>
      <c r="R6" s="33">
        <f t="shared" si="3"/>
        <v>0</v>
      </c>
    </row>
    <row r="7" spans="1:34" ht="16" x14ac:dyDescent="0.2">
      <c r="A7" s="11"/>
      <c r="B7" s="31">
        <f>B6+1</f>
        <v>2032</v>
      </c>
      <c r="C7" s="32">
        <f>VLOOKUP(B7,'Children Ashirali'!$B$107:$H$130,7,0)+VLOOKUP(B7,'Children Ulugbek'!$B$103:$F$126,5,0)+VLOOKUP(B7,'Children Maha'!B108:G131,6,0)</f>
        <v>122987.386542487</v>
      </c>
      <c r="D7" s="33"/>
      <c r="E7" s="34"/>
      <c r="F7" s="34"/>
      <c r="G7" s="31"/>
      <c r="H7" s="31"/>
      <c r="I7" s="31"/>
      <c r="J7" s="31"/>
      <c r="K7" s="31"/>
      <c r="L7" s="35" t="s">
        <v>47</v>
      </c>
      <c r="M7" s="35" t="s">
        <v>47</v>
      </c>
      <c r="N7" s="31"/>
      <c r="O7" s="31"/>
      <c r="P7" s="33">
        <f t="shared" si="0"/>
        <v>2</v>
      </c>
      <c r="Q7" s="33">
        <f t="shared" si="2"/>
        <v>0</v>
      </c>
      <c r="R7" s="33">
        <f t="shared" si="3"/>
        <v>0</v>
      </c>
    </row>
    <row r="8" spans="1:34" ht="16" x14ac:dyDescent="0.2">
      <c r="A8" s="11"/>
      <c r="B8" s="31">
        <f t="shared" ref="B8:B27" si="4">B7+1</f>
        <v>2033</v>
      </c>
      <c r="C8" s="32">
        <f>VLOOKUP(B8,'Children Ashirali'!$B$107:$H$130,7,0)+VLOOKUP(B8,'Children Ulugbek'!$B$103:$F$126,5,0)+VLOOKUP(B8,'Children Maha'!B109:G132,6,0)</f>
        <v>126677.00813876159</v>
      </c>
      <c r="D8" s="35" t="s">
        <v>47</v>
      </c>
      <c r="E8" s="34"/>
      <c r="F8" s="34"/>
      <c r="G8" s="31"/>
      <c r="H8" s="31"/>
      <c r="I8" s="31"/>
      <c r="J8" s="31"/>
      <c r="K8" s="31"/>
      <c r="L8" s="31"/>
      <c r="M8" s="35" t="s">
        <v>47</v>
      </c>
      <c r="N8" s="31"/>
      <c r="O8" s="31"/>
      <c r="P8" s="33">
        <f t="shared" si="0"/>
        <v>2</v>
      </c>
      <c r="Q8" s="33">
        <f t="shared" si="2"/>
        <v>0</v>
      </c>
      <c r="R8" s="33">
        <f t="shared" si="3"/>
        <v>0</v>
      </c>
    </row>
    <row r="9" spans="1:34" ht="16" x14ac:dyDescent="0.2">
      <c r="A9" s="11"/>
      <c r="B9" s="31">
        <f t="shared" si="4"/>
        <v>2034</v>
      </c>
      <c r="C9" s="32">
        <f>VLOOKUP(B9,'Children Ashirali'!$B$107:$H$130,7,0)+VLOOKUP(B9,'Children Ulugbek'!$B$103:$F$126,5,0)+VLOOKUP(B9,'Children Maha'!B110:G133,6,0)</f>
        <v>195715.97757438669</v>
      </c>
      <c r="D9" s="35" t="s">
        <v>47</v>
      </c>
      <c r="E9" s="34"/>
      <c r="F9" s="34"/>
      <c r="G9" s="35" t="s">
        <v>47</v>
      </c>
      <c r="H9" s="31"/>
      <c r="I9" s="31"/>
      <c r="J9" s="31"/>
      <c r="K9" s="31"/>
      <c r="L9" s="31"/>
      <c r="M9" s="31"/>
      <c r="N9" s="35" t="s">
        <v>47</v>
      </c>
      <c r="O9" s="31"/>
      <c r="P9" s="33">
        <f t="shared" si="0"/>
        <v>3</v>
      </c>
      <c r="Q9" s="33">
        <f t="shared" si="2"/>
        <v>0</v>
      </c>
      <c r="R9" s="33">
        <f t="shared" si="3"/>
        <v>0</v>
      </c>
    </row>
    <row r="10" spans="1:34" ht="16" x14ac:dyDescent="0.2">
      <c r="A10" s="11"/>
      <c r="B10" s="31">
        <f t="shared" si="4"/>
        <v>2035</v>
      </c>
      <c r="C10" s="32">
        <f>VLOOKUP(B10,'Children Ashirali'!$B$107:$H$130,7,0)+VLOOKUP(B10,'Children Ulugbek'!$B$103:$F$126,5,0)+VLOOKUP(B10,'Children Maha'!B111:G134,6,0)</f>
        <v>690255.8449348507</v>
      </c>
      <c r="D10" s="35" t="s">
        <v>47</v>
      </c>
      <c r="E10" s="34"/>
      <c r="F10" s="34"/>
      <c r="G10" s="35" t="s">
        <v>47</v>
      </c>
      <c r="H10" s="31"/>
      <c r="I10" s="31"/>
      <c r="J10" s="31"/>
      <c r="K10" s="31"/>
      <c r="L10" s="36" t="s">
        <v>48</v>
      </c>
      <c r="M10" s="31"/>
      <c r="N10" s="35" t="s">
        <v>47</v>
      </c>
      <c r="O10" s="31"/>
      <c r="P10" s="33">
        <f t="shared" si="0"/>
        <v>3</v>
      </c>
      <c r="Q10" s="33">
        <f t="shared" si="2"/>
        <v>1</v>
      </c>
      <c r="R10" s="33">
        <f t="shared" si="3"/>
        <v>0</v>
      </c>
    </row>
    <row r="11" spans="1:34" ht="16" x14ac:dyDescent="0.2">
      <c r="A11" s="11"/>
      <c r="B11" s="31">
        <f t="shared" si="4"/>
        <v>2036</v>
      </c>
      <c r="C11" s="32">
        <f>VLOOKUP(B11,'Children Ashirali'!$B$107:$H$130,7,0)+VLOOKUP(B11,'Children Ulugbek'!$B$103:$F$126,5,0)+VLOOKUP(B11,'Children Maha'!B112:G135,6,0)</f>
        <v>789948.58157978312</v>
      </c>
      <c r="D11" s="35" t="s">
        <v>47</v>
      </c>
      <c r="E11" s="34"/>
      <c r="F11" s="34"/>
      <c r="G11" s="35" t="s">
        <v>47</v>
      </c>
      <c r="H11" s="31"/>
      <c r="I11" s="31"/>
      <c r="J11" s="31"/>
      <c r="K11" s="31"/>
      <c r="L11" s="31"/>
      <c r="M11" s="36" t="s">
        <v>48</v>
      </c>
      <c r="N11" s="35" t="s">
        <v>47</v>
      </c>
      <c r="O11" s="35" t="s">
        <v>47</v>
      </c>
      <c r="P11" s="33">
        <f t="shared" si="0"/>
        <v>4</v>
      </c>
      <c r="Q11" s="33">
        <f t="shared" si="2"/>
        <v>1</v>
      </c>
      <c r="R11" s="33">
        <f t="shared" si="3"/>
        <v>0</v>
      </c>
    </row>
    <row r="12" spans="1:34" ht="16" x14ac:dyDescent="0.2">
      <c r="A12" s="11"/>
      <c r="B12" s="31">
        <f t="shared" si="4"/>
        <v>2037</v>
      </c>
      <c r="C12" s="32">
        <f>VLOOKUP(B12,'Children Ashirali'!$B$107:$H$130,7,0)+VLOOKUP(B12,'Children Ulugbek'!$B$103:$F$126,5,0)+VLOOKUP(B12,'Children Maha'!B113:G136,6,0)</f>
        <v>456243.48379077716</v>
      </c>
      <c r="D12" s="34"/>
      <c r="E12" s="35" t="s">
        <v>47</v>
      </c>
      <c r="F12" s="34"/>
      <c r="G12" s="35" t="s">
        <v>47</v>
      </c>
      <c r="H12" s="35" t="s">
        <v>47</v>
      </c>
      <c r="I12" s="31"/>
      <c r="J12" s="31"/>
      <c r="K12" s="31"/>
      <c r="L12" s="37" t="s">
        <v>49</v>
      </c>
      <c r="M12" s="31"/>
      <c r="N12" s="35" t="s">
        <v>47</v>
      </c>
      <c r="O12" s="35" t="s">
        <v>47</v>
      </c>
      <c r="P12" s="33">
        <f t="shared" si="0"/>
        <v>5</v>
      </c>
      <c r="Q12" s="33">
        <f t="shared" si="2"/>
        <v>0</v>
      </c>
      <c r="R12" s="33">
        <f t="shared" si="3"/>
        <v>1</v>
      </c>
    </row>
    <row r="13" spans="1:34" ht="16" x14ac:dyDescent="0.2">
      <c r="A13" s="11"/>
      <c r="B13" s="31">
        <f t="shared" si="4"/>
        <v>2038</v>
      </c>
      <c r="C13" s="32">
        <f>VLOOKUP(B13,'Children Ashirali'!$B$107:$H$130,7,0)+VLOOKUP(B13,'Children Ulugbek'!$B$103:$F$126,5,0)+VLOOKUP(B13,'Children Maha'!B114:G137,6,0)</f>
        <v>323077.41695934406</v>
      </c>
      <c r="D13" s="34"/>
      <c r="E13" s="35" t="s">
        <v>47</v>
      </c>
      <c r="F13" s="34"/>
      <c r="G13" s="31"/>
      <c r="H13" s="35" t="s">
        <v>47</v>
      </c>
      <c r="I13" s="31"/>
      <c r="J13" s="31"/>
      <c r="K13" s="31"/>
      <c r="L13" s="31"/>
      <c r="M13" s="37" t="s">
        <v>49</v>
      </c>
      <c r="N13" s="31"/>
      <c r="O13" s="35" t="s">
        <v>47</v>
      </c>
      <c r="P13" s="33">
        <f t="shared" ref="P13:P27" si="5">COUNTIF(D13:O13,$P$3)</f>
        <v>3</v>
      </c>
      <c r="Q13" s="33">
        <f t="shared" si="2"/>
        <v>0</v>
      </c>
      <c r="R13" s="33">
        <f t="shared" si="3"/>
        <v>1</v>
      </c>
    </row>
    <row r="14" spans="1:34" ht="16" x14ac:dyDescent="0.2">
      <c r="A14" s="11"/>
      <c r="B14" s="31">
        <f t="shared" si="4"/>
        <v>2039</v>
      </c>
      <c r="C14" s="32">
        <f>VLOOKUP(B14,'Children Ashirali'!$B$107:$H$130,7,0)+VLOOKUP(B14,'Children Ulugbek'!$B$103:$F$126,5,0)+VLOOKUP(B14,'Children Maha'!B115:G138,6,0)</f>
        <v>896497.42480284139</v>
      </c>
      <c r="D14" s="36" t="s">
        <v>48</v>
      </c>
      <c r="E14" s="35" t="s">
        <v>47</v>
      </c>
      <c r="F14" s="34"/>
      <c r="G14" s="31"/>
      <c r="H14" s="35" t="s">
        <v>47</v>
      </c>
      <c r="I14" s="35" t="s">
        <v>47</v>
      </c>
      <c r="J14" s="31"/>
      <c r="K14" s="31"/>
      <c r="L14" s="31"/>
      <c r="M14" s="31"/>
      <c r="N14" s="31"/>
      <c r="O14" s="35" t="s">
        <v>47</v>
      </c>
      <c r="P14" s="33">
        <f t="shared" si="5"/>
        <v>4</v>
      </c>
      <c r="Q14" s="33">
        <f t="shared" si="2"/>
        <v>1</v>
      </c>
      <c r="R14" s="33">
        <f t="shared" si="3"/>
        <v>0</v>
      </c>
    </row>
    <row r="15" spans="1:34" ht="16" x14ac:dyDescent="0.2">
      <c r="A15" s="11"/>
      <c r="B15" s="31">
        <f t="shared" si="4"/>
        <v>2040</v>
      </c>
      <c r="C15" s="32">
        <f>VLOOKUP(B15,'Children Ashirali'!$B$107:$H$130,7,0)+VLOOKUP(B15,'Children Ulugbek'!$B$103:$F$126,5,0)+VLOOKUP(B15,'Children Maha'!B116:G139,6,0)</f>
        <v>1481052.0201369352</v>
      </c>
      <c r="D15" s="34"/>
      <c r="E15" s="35" t="s">
        <v>47</v>
      </c>
      <c r="F15" s="34"/>
      <c r="G15" s="36" t="s">
        <v>48</v>
      </c>
      <c r="H15" s="35" t="s">
        <v>47</v>
      </c>
      <c r="I15" s="35" t="s">
        <v>47</v>
      </c>
      <c r="J15" s="31"/>
      <c r="K15" s="31"/>
      <c r="L15" s="31"/>
      <c r="M15" s="31"/>
      <c r="N15" s="36" t="s">
        <v>48</v>
      </c>
      <c r="O15" s="31"/>
      <c r="P15" s="33">
        <f t="shared" si="5"/>
        <v>3</v>
      </c>
      <c r="Q15" s="33">
        <f t="shared" si="2"/>
        <v>2</v>
      </c>
      <c r="R15" s="33">
        <f t="shared" si="3"/>
        <v>0</v>
      </c>
    </row>
    <row r="16" spans="1:34" ht="16" x14ac:dyDescent="0.2">
      <c r="A16" s="11"/>
      <c r="B16" s="31">
        <f t="shared" si="4"/>
        <v>2041</v>
      </c>
      <c r="C16" s="32">
        <f>VLOOKUP(B16,'Children Ashirali'!$B$107:$H$130,7,0)+VLOOKUP(B16,'Children Ulugbek'!$B$103:$F$126,5,0)+VLOOKUP(B16,'Children Maha'!B117:G140,6,0)</f>
        <v>192564.77269185445</v>
      </c>
      <c r="D16" s="37" t="s">
        <v>49</v>
      </c>
      <c r="E16" s="34"/>
      <c r="F16" s="34"/>
      <c r="G16" s="31"/>
      <c r="H16" s="31"/>
      <c r="I16" s="35" t="s">
        <v>47</v>
      </c>
      <c r="J16" s="31"/>
      <c r="K16" s="31"/>
      <c r="L16" s="31"/>
      <c r="M16" s="31"/>
      <c r="N16" s="31"/>
      <c r="O16" s="31"/>
      <c r="P16" s="33">
        <f t="shared" si="5"/>
        <v>1</v>
      </c>
      <c r="Q16" s="33">
        <f t="shared" si="2"/>
        <v>0</v>
      </c>
      <c r="R16" s="33">
        <f t="shared" si="3"/>
        <v>1</v>
      </c>
    </row>
    <row r="17" spans="1:18" ht="16" x14ac:dyDescent="0.2">
      <c r="A17" s="11"/>
      <c r="B17" s="31">
        <f t="shared" si="4"/>
        <v>2042</v>
      </c>
      <c r="C17" s="32">
        <f>VLOOKUP(B17,'Children Ashirali'!$B$107:$H$130,7,0)+VLOOKUP(B17,'Children Ulugbek'!$B$103:$F$126,5,0)+VLOOKUP(B17,'Children Maha'!B118:G141,6,0)</f>
        <v>1001646.5454719426</v>
      </c>
      <c r="D17" s="34"/>
      <c r="E17" s="34"/>
      <c r="F17" s="34"/>
      <c r="G17" s="37" t="s">
        <v>49</v>
      </c>
      <c r="H17" s="31"/>
      <c r="I17" s="35" t="s">
        <v>47</v>
      </c>
      <c r="J17" s="31"/>
      <c r="K17" s="31"/>
      <c r="L17" s="31"/>
      <c r="M17" s="31"/>
      <c r="N17" s="37" t="s">
        <v>49</v>
      </c>
      <c r="O17" s="36" t="s">
        <v>48</v>
      </c>
      <c r="P17" s="33">
        <f t="shared" si="5"/>
        <v>1</v>
      </c>
      <c r="Q17" s="33">
        <f t="shared" si="2"/>
        <v>1</v>
      </c>
      <c r="R17" s="33">
        <f t="shared" si="3"/>
        <v>2</v>
      </c>
    </row>
    <row r="18" spans="1:18" ht="16" x14ac:dyDescent="0.2">
      <c r="A18" s="11"/>
      <c r="B18" s="31">
        <f t="shared" si="4"/>
        <v>2043</v>
      </c>
      <c r="C18" s="32">
        <f>VLOOKUP(B18,'Children Ashirali'!$B$107:$H$130,7,0)+VLOOKUP(B18,'Children Ulugbek'!$B$103:$F$126,5,0)+VLOOKUP(B18,'Children Maha'!B119:G142,6,0)</f>
        <v>1699336.4994006362</v>
      </c>
      <c r="D18" s="34"/>
      <c r="E18" s="36" t="s">
        <v>48</v>
      </c>
      <c r="F18" s="35" t="s">
        <v>47</v>
      </c>
      <c r="G18" s="31"/>
      <c r="H18" s="36" t="s">
        <v>48</v>
      </c>
      <c r="I18" s="31"/>
      <c r="J18" s="35" t="s">
        <v>47</v>
      </c>
      <c r="K18" s="35" t="s">
        <v>47</v>
      </c>
      <c r="L18" s="31"/>
      <c r="M18" s="31"/>
      <c r="N18" s="31"/>
      <c r="O18" s="31"/>
      <c r="P18" s="33">
        <f t="shared" si="5"/>
        <v>3</v>
      </c>
      <c r="Q18" s="33">
        <f t="shared" si="2"/>
        <v>2</v>
      </c>
      <c r="R18" s="33">
        <f t="shared" si="3"/>
        <v>0</v>
      </c>
    </row>
    <row r="19" spans="1:18" ht="16" x14ac:dyDescent="0.2">
      <c r="A19" s="11"/>
      <c r="B19" s="31">
        <f t="shared" si="4"/>
        <v>2044</v>
      </c>
      <c r="C19" s="32">
        <f>VLOOKUP(B19,'Children Ashirali'!$B$107:$H$130,7,0)+VLOOKUP(B19,'Children Ulugbek'!$B$103:$F$126,5,0)+VLOOKUP(B19,'Children Maha'!B120:G143,6,0)</f>
        <v>263025.90796156507</v>
      </c>
      <c r="D19" s="34"/>
      <c r="E19" s="34"/>
      <c r="F19" s="35" t="s">
        <v>47</v>
      </c>
      <c r="G19" s="31"/>
      <c r="H19" s="31"/>
      <c r="I19" s="31"/>
      <c r="J19" s="35" t="s">
        <v>47</v>
      </c>
      <c r="K19" s="35" t="s">
        <v>47</v>
      </c>
      <c r="L19" s="31"/>
      <c r="M19" s="31"/>
      <c r="N19" s="31"/>
      <c r="O19" s="31"/>
      <c r="P19" s="33">
        <f t="shared" si="5"/>
        <v>3</v>
      </c>
      <c r="Q19" s="33">
        <f t="shared" si="2"/>
        <v>0</v>
      </c>
      <c r="R19" s="33">
        <f t="shared" si="3"/>
        <v>0</v>
      </c>
    </row>
    <row r="20" spans="1:18" ht="16" x14ac:dyDescent="0.2">
      <c r="A20" s="11"/>
      <c r="B20" s="31">
        <f t="shared" si="4"/>
        <v>2045</v>
      </c>
      <c r="C20" s="32">
        <f>VLOOKUP(B20,'Children Ashirali'!$B$107:$H$130,7,0)+VLOOKUP(B20,'Children Ulugbek'!$B$103:$F$126,5,0)+VLOOKUP(B20,'Children Maha'!B121:G144,6,0)</f>
        <v>1446189.3560243151</v>
      </c>
      <c r="D20" s="34"/>
      <c r="E20" s="37" t="s">
        <v>49</v>
      </c>
      <c r="F20" s="35" t="s">
        <v>47</v>
      </c>
      <c r="G20" s="31"/>
      <c r="H20" s="37" t="s">
        <v>49</v>
      </c>
      <c r="I20" s="36" t="s">
        <v>48</v>
      </c>
      <c r="J20" s="35" t="s">
        <v>47</v>
      </c>
      <c r="K20" s="35" t="s">
        <v>47</v>
      </c>
      <c r="L20" s="31"/>
      <c r="M20" s="31"/>
      <c r="N20" s="31"/>
      <c r="O20" s="37" t="s">
        <v>49</v>
      </c>
      <c r="P20" s="33">
        <f t="shared" si="5"/>
        <v>3</v>
      </c>
      <c r="Q20" s="33">
        <f t="shared" si="2"/>
        <v>1</v>
      </c>
      <c r="R20" s="33">
        <f t="shared" si="3"/>
        <v>3</v>
      </c>
    </row>
    <row r="21" spans="1:18" ht="16" x14ac:dyDescent="0.2">
      <c r="A21" s="11"/>
      <c r="B21" s="31">
        <f t="shared" si="4"/>
        <v>2046</v>
      </c>
      <c r="C21" s="32">
        <f>VLOOKUP(B21,'Children Ashirali'!$B$107:$H$130,7,0)+VLOOKUP(B21,'Children Ulugbek'!$B$103:$F$126,5,0)+VLOOKUP(B21,'Children Maha'!B122:G145,6,0)</f>
        <v>279044.18575642433</v>
      </c>
      <c r="D21" s="34"/>
      <c r="E21" s="34"/>
      <c r="F21" s="35" t="s">
        <v>47</v>
      </c>
      <c r="G21" s="31"/>
      <c r="H21" s="31"/>
      <c r="I21" s="31"/>
      <c r="J21" s="35" t="s">
        <v>47</v>
      </c>
      <c r="K21" s="35" t="s">
        <v>47</v>
      </c>
      <c r="L21" s="31"/>
      <c r="M21" s="31"/>
      <c r="N21" s="31"/>
      <c r="O21" s="31"/>
      <c r="P21" s="33">
        <f t="shared" si="5"/>
        <v>3</v>
      </c>
      <c r="Q21" s="33">
        <f t="shared" si="2"/>
        <v>0</v>
      </c>
      <c r="R21" s="33">
        <f t="shared" si="3"/>
        <v>0</v>
      </c>
    </row>
    <row r="22" spans="1:18" ht="16" x14ac:dyDescent="0.2">
      <c r="A22" s="11"/>
      <c r="B22" s="31">
        <f t="shared" si="4"/>
        <v>2047</v>
      </c>
      <c r="C22" s="32">
        <f>VLOOKUP(B22,'Children Ashirali'!$B$107:$H$130,7,0)+VLOOKUP(B22,'Children Ulugbek'!$B$103:$F$126,5,0)+VLOOKUP(B22,'Children Maha'!B123:G146,6,0)</f>
        <v>134127.23862025462</v>
      </c>
      <c r="D22" s="34"/>
      <c r="E22" s="34"/>
      <c r="F22" s="34"/>
      <c r="G22" s="31"/>
      <c r="H22" s="31"/>
      <c r="I22" s="37" t="s">
        <v>49</v>
      </c>
      <c r="J22" s="31"/>
      <c r="K22" s="31"/>
      <c r="L22" s="31"/>
      <c r="M22" s="31"/>
      <c r="N22" s="31"/>
      <c r="O22" s="31"/>
      <c r="P22" s="33">
        <f t="shared" si="5"/>
        <v>0</v>
      </c>
      <c r="Q22" s="33">
        <f t="shared" si="2"/>
        <v>0</v>
      </c>
      <c r="R22" s="33">
        <f t="shared" si="3"/>
        <v>1</v>
      </c>
    </row>
    <row r="23" spans="1:18" ht="16" x14ac:dyDescent="0.2">
      <c r="A23" s="11"/>
      <c r="B23" s="31">
        <f t="shared" si="4"/>
        <v>2048</v>
      </c>
      <c r="C23" s="32">
        <f>VLOOKUP(B23,'Children Ashirali'!$B$107:$H$130,7,0)+VLOOKUP(B23,'Children Ulugbek'!$B$103:$F$126,5,0)+VLOOKUP(B23,'Children Maha'!B124:G147,6,0)</f>
        <v>0</v>
      </c>
      <c r="D23" s="34"/>
      <c r="E23" s="34"/>
      <c r="F23" s="34"/>
      <c r="G23" s="31"/>
      <c r="H23" s="31"/>
      <c r="I23" s="31"/>
      <c r="J23" s="31"/>
      <c r="K23" s="31"/>
      <c r="L23" s="31"/>
      <c r="M23" s="31"/>
      <c r="N23" s="31"/>
      <c r="O23" s="31"/>
      <c r="P23" s="33">
        <f t="shared" si="5"/>
        <v>0</v>
      </c>
      <c r="Q23" s="33">
        <f t="shared" si="2"/>
        <v>0</v>
      </c>
      <c r="R23" s="33">
        <f t="shared" si="3"/>
        <v>0</v>
      </c>
    </row>
    <row r="24" spans="1:18" ht="16" x14ac:dyDescent="0.2">
      <c r="A24" s="11"/>
      <c r="B24" s="31">
        <f t="shared" si="4"/>
        <v>2049</v>
      </c>
      <c r="C24" s="32">
        <f>VLOOKUP(B24,'Children Ashirali'!$B$107:$H$130,7,0)+VLOOKUP(B24,'Children Ulugbek'!$B$103:$F$126,5,0)+VLOOKUP(B24,'Children Maha'!B125:G148,6,0)</f>
        <v>1935059.9662282204</v>
      </c>
      <c r="D24" s="34"/>
      <c r="E24" s="34"/>
      <c r="F24" s="36" t="s">
        <v>48</v>
      </c>
      <c r="G24" s="31"/>
      <c r="H24" s="31"/>
      <c r="I24" s="31"/>
      <c r="J24" s="36" t="s">
        <v>48</v>
      </c>
      <c r="K24" s="31"/>
      <c r="L24" s="31"/>
      <c r="M24" s="31"/>
      <c r="N24" s="31"/>
      <c r="O24" s="31"/>
      <c r="P24" s="33">
        <f t="shared" si="5"/>
        <v>0</v>
      </c>
      <c r="Q24" s="33">
        <f t="shared" si="2"/>
        <v>2</v>
      </c>
      <c r="R24" s="33">
        <f t="shared" si="3"/>
        <v>0</v>
      </c>
    </row>
    <row r="25" spans="1:18" ht="16" x14ac:dyDescent="0.2">
      <c r="A25" s="11"/>
      <c r="B25" s="31">
        <f t="shared" si="4"/>
        <v>2050</v>
      </c>
      <c r="C25" s="32">
        <f>VLOOKUP(B25,'Children Ashirali'!$B$107:$H$130,7,0)+VLOOKUP(B25,'Children Ulugbek'!$B$103:$F$126,5,0)+VLOOKUP(B25,'Children Maha'!B126:G149,6,0)</f>
        <v>1162470.9373456107</v>
      </c>
      <c r="D25" s="34"/>
      <c r="E25" s="34"/>
      <c r="F25" s="34"/>
      <c r="G25" s="31"/>
      <c r="H25" s="31"/>
      <c r="I25" s="31"/>
      <c r="J25" s="37" t="s">
        <v>49</v>
      </c>
      <c r="K25" s="36" t="s">
        <v>48</v>
      </c>
      <c r="L25" s="31"/>
      <c r="M25" s="31"/>
      <c r="N25" s="31"/>
      <c r="O25" s="31"/>
      <c r="P25" s="33">
        <f t="shared" si="5"/>
        <v>0</v>
      </c>
      <c r="Q25" s="33">
        <f t="shared" si="2"/>
        <v>1</v>
      </c>
      <c r="R25" s="33">
        <f t="shared" si="3"/>
        <v>1</v>
      </c>
    </row>
    <row r="26" spans="1:18" ht="16" x14ac:dyDescent="0.2">
      <c r="A26" s="11"/>
      <c r="B26" s="31">
        <f t="shared" si="4"/>
        <v>2051</v>
      </c>
      <c r="C26" s="32">
        <f>VLOOKUP(B26,'Children Ashirali'!$B$107:$H$130,7,0)+VLOOKUP(B26,'Children Ulugbek'!$B$103:$F$126,5,0)+VLOOKUP(B26,'Children Maha'!B127:G150,6,0)</f>
        <v>150961.38872806885</v>
      </c>
      <c r="D26" s="34"/>
      <c r="E26" s="34"/>
      <c r="F26" s="37" t="s">
        <v>49</v>
      </c>
      <c r="G26" s="31"/>
      <c r="H26" s="31"/>
      <c r="I26" s="31"/>
      <c r="J26" s="31"/>
      <c r="K26" s="31"/>
      <c r="L26" s="31"/>
      <c r="M26" s="31"/>
      <c r="N26" s="31"/>
      <c r="O26" s="31"/>
      <c r="P26" s="33">
        <f t="shared" si="5"/>
        <v>0</v>
      </c>
      <c r="Q26" s="33">
        <f t="shared" si="2"/>
        <v>0</v>
      </c>
      <c r="R26" s="33">
        <f t="shared" si="3"/>
        <v>1</v>
      </c>
    </row>
    <row r="27" spans="1:18" ht="16" x14ac:dyDescent="0.2">
      <c r="A27" s="11"/>
      <c r="B27" s="31">
        <f t="shared" si="4"/>
        <v>2052</v>
      </c>
      <c r="C27" s="32">
        <f>VLOOKUP(B27,'Children Ashirali'!$B$107:$H$130,7,0)+VLOOKUP(B27,'Children Ulugbek'!$B$103:$F$126,5,0)+VLOOKUP(B27,'Children Maha'!B128:G151,6,0)</f>
        <v>155490.2303899109</v>
      </c>
      <c r="D27" s="34"/>
      <c r="E27" s="34"/>
      <c r="F27" s="34"/>
      <c r="G27" s="31"/>
      <c r="H27" s="31"/>
      <c r="I27" s="31"/>
      <c r="J27" s="31"/>
      <c r="K27" s="37" t="s">
        <v>49</v>
      </c>
      <c r="L27" s="31"/>
      <c r="M27" s="31"/>
      <c r="N27" s="31"/>
      <c r="O27" s="31"/>
      <c r="P27" s="33">
        <f t="shared" si="5"/>
        <v>0</v>
      </c>
      <c r="Q27" s="33">
        <f t="shared" si="2"/>
        <v>0</v>
      </c>
      <c r="R27" s="33">
        <f t="shared" si="3"/>
        <v>1</v>
      </c>
    </row>
  </sheetData>
  <mergeCells count="6">
    <mergeCell ref="D2:F2"/>
    <mergeCell ref="G2:K2"/>
    <mergeCell ref="L2:O2"/>
    <mergeCell ref="P2:R2"/>
    <mergeCell ref="B2:B3"/>
    <mergeCell ref="A1:AH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BE8A3-5800-4EA8-9DC2-B01F5BAC6639}">
  <dimension ref="A2:Q128"/>
  <sheetViews>
    <sheetView zoomScale="70" zoomScaleNormal="70" workbookViewId="0"/>
  </sheetViews>
  <sheetFormatPr baseColWidth="10" defaultColWidth="9" defaultRowHeight="16" outlineLevelRow="1" x14ac:dyDescent="0.2"/>
  <cols>
    <col min="1" max="1" width="9" style="11"/>
    <col min="2" max="2" width="9.1640625" style="11" bestFit="1" customWidth="1"/>
    <col min="3" max="6" width="13.1640625" style="11" customWidth="1"/>
    <col min="7" max="7" width="17.33203125" style="11" customWidth="1"/>
    <col min="8" max="8" width="10.5" style="11" bestFit="1" customWidth="1"/>
    <col min="9" max="13" width="11" style="11" bestFit="1" customWidth="1"/>
    <col min="14" max="14" width="6.1640625" style="11" bestFit="1" customWidth="1"/>
    <col min="15" max="15" width="55.5" style="11" bestFit="1" customWidth="1"/>
    <col min="16" max="16" width="12.33203125" style="11" bestFit="1" customWidth="1"/>
    <col min="17" max="17" width="19.6640625" style="11" customWidth="1"/>
    <col min="18" max="16384" width="9" style="11"/>
  </cols>
  <sheetData>
    <row r="2" spans="1:17" ht="20" x14ac:dyDescent="0.2">
      <c r="A2" s="5" t="s">
        <v>14</v>
      </c>
      <c r="B2" s="6"/>
      <c r="C2" s="6"/>
      <c r="D2" s="6"/>
      <c r="E2" s="7"/>
      <c r="F2" s="8"/>
      <c r="G2" s="8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outlineLevel="1" x14ac:dyDescent="0.2"/>
    <row r="4" spans="1:17" ht="18.75" customHeight="1" outlineLevel="1" thickBot="1" x14ac:dyDescent="0.25">
      <c r="A4" s="12" t="s">
        <v>22</v>
      </c>
      <c r="B4" s="12">
        <v>2014</v>
      </c>
      <c r="C4" s="13" t="s">
        <v>19</v>
      </c>
      <c r="D4" s="44" t="s">
        <v>10</v>
      </c>
      <c r="E4" s="14">
        <v>19</v>
      </c>
      <c r="G4" s="44" t="s">
        <v>12</v>
      </c>
      <c r="H4" s="17">
        <v>2025</v>
      </c>
      <c r="I4" s="16" t="str">
        <f>A4</f>
        <v>R14</v>
      </c>
      <c r="J4" s="19"/>
      <c r="K4" s="16" t="str">
        <f>A5</f>
        <v>A18</v>
      </c>
      <c r="L4" s="19"/>
      <c r="M4" s="16" t="str">
        <f>A6</f>
        <v>S24</v>
      </c>
      <c r="O4" s="23" t="s">
        <v>1</v>
      </c>
      <c r="P4" s="24">
        <v>0.03</v>
      </c>
    </row>
    <row r="5" spans="1:17" ht="17" outlineLevel="1" thickTop="1" x14ac:dyDescent="0.2">
      <c r="A5" s="12" t="s">
        <v>23</v>
      </c>
      <c r="B5" s="12">
        <v>2018</v>
      </c>
      <c r="C5" s="13" t="s">
        <v>20</v>
      </c>
      <c r="D5" s="44"/>
      <c r="E5" s="14">
        <v>19</v>
      </c>
      <c r="G5" s="44"/>
      <c r="H5" s="18">
        <f>VLOOKUP(I4,$A$4:$B$6,2,0)+VLOOKUP(I4,$A$4:$E$6,5,0)</f>
        <v>2033</v>
      </c>
      <c r="I5" s="10">
        <f>$P$6*(1+$P$4)^('Children Ulugbek'!H5-'Children Ulugbek'!$H$4)</f>
        <v>63338.504069380797</v>
      </c>
      <c r="J5" s="18">
        <f>VLOOKUP(K4,$A$4:$B$6,2,0)+VLOOKUP(K4,$A$4:$E$6,5,0)</f>
        <v>2037</v>
      </c>
      <c r="K5" s="10">
        <f>$P$6*(1+$P$4)^(J5-$H$4)</f>
        <v>71288.044342308931</v>
      </c>
      <c r="L5" s="18">
        <f>VLOOKUP(M4,$A$4:$B$6,2,0)+VLOOKUP(M4,$A$4:$E$6,5,0)</f>
        <v>2043</v>
      </c>
      <c r="M5" s="10">
        <f>$P$6*(1+$P$4)^(L5-$H$4)</f>
        <v>85121.653061995166</v>
      </c>
      <c r="O5" s="23" t="s">
        <v>2</v>
      </c>
      <c r="P5" s="24">
        <v>0.05</v>
      </c>
    </row>
    <row r="6" spans="1:17" outlineLevel="1" x14ac:dyDescent="0.2">
      <c r="A6" s="12" t="s">
        <v>24</v>
      </c>
      <c r="B6" s="12">
        <v>2024</v>
      </c>
      <c r="C6" s="13" t="s">
        <v>21</v>
      </c>
      <c r="D6" s="44"/>
      <c r="E6" s="14">
        <v>19</v>
      </c>
      <c r="G6" s="44"/>
      <c r="H6" s="18">
        <f>H5+1</f>
        <v>2034</v>
      </c>
      <c r="I6" s="10">
        <f>$P$6*(1+$P$4)^('Children Ulugbek'!H6-'Children Ulugbek'!$H$4)</f>
        <v>65238.659191462226</v>
      </c>
      <c r="J6" s="18">
        <f t="shared" ref="J6:L8" si="0">J5+1</f>
        <v>2038</v>
      </c>
      <c r="K6" s="10">
        <f>$P$6*(1+$P$4)^(J6-$H$4)</f>
        <v>73426.685672578198</v>
      </c>
      <c r="L6" s="18">
        <f t="shared" si="0"/>
        <v>2044</v>
      </c>
      <c r="M6" s="10">
        <f>$P$6*(1+$P$4)^(L6-$H$4)</f>
        <v>87675.302653855018</v>
      </c>
      <c r="O6" s="23" t="s">
        <v>4</v>
      </c>
      <c r="P6" s="25">
        <v>50000</v>
      </c>
    </row>
    <row r="7" spans="1:17" outlineLevel="1" x14ac:dyDescent="0.2">
      <c r="A7" s="12"/>
      <c r="B7" s="12"/>
      <c r="C7" s="13"/>
      <c r="D7" s="22"/>
      <c r="G7" s="44"/>
      <c r="H7" s="18">
        <f>H6+1</f>
        <v>2035</v>
      </c>
      <c r="I7" s="10">
        <f>$P$6*(1+$P$4)^('Children Ulugbek'!H7-'Children Ulugbek'!$H$4)</f>
        <v>67195.818967206083</v>
      </c>
      <c r="J7" s="18">
        <f t="shared" si="0"/>
        <v>2039</v>
      </c>
      <c r="K7" s="10">
        <f>$P$6*(1+$P$4)^(J7-$H$4)</f>
        <v>75629.486242755549</v>
      </c>
      <c r="L7" s="18">
        <f t="shared" si="0"/>
        <v>2045</v>
      </c>
      <c r="M7" s="10">
        <f>$P$6*(1+$P$4)^(L7-$H$4)</f>
        <v>90305.561733470662</v>
      </c>
      <c r="O7" s="23" t="s">
        <v>5</v>
      </c>
      <c r="P7" s="25">
        <v>300000</v>
      </c>
    </row>
    <row r="8" spans="1:17" outlineLevel="1" x14ac:dyDescent="0.2">
      <c r="A8" s="12"/>
      <c r="B8" s="12"/>
      <c r="C8" s="13"/>
      <c r="D8" s="22"/>
      <c r="G8" s="44"/>
      <c r="H8" s="18">
        <f>H7+1</f>
        <v>2036</v>
      </c>
      <c r="I8" s="10">
        <f>$P$6*(1+$P$4)^('Children Ulugbek'!H8-'Children Ulugbek'!$H$4)</f>
        <v>69211.693536222272</v>
      </c>
      <c r="J8" s="18">
        <f t="shared" si="0"/>
        <v>2040</v>
      </c>
      <c r="K8" s="10">
        <f>$P$6*(1+$P$4)^(J8-$H$4)</f>
        <v>77898.370830038228</v>
      </c>
      <c r="L8" s="18">
        <f t="shared" si="0"/>
        <v>2046</v>
      </c>
      <c r="M8" s="10">
        <f>$P$6*(1+$P$4)^(L8-$H$4)</f>
        <v>93014.728585474775</v>
      </c>
      <c r="O8" s="23" t="s">
        <v>6</v>
      </c>
      <c r="P8" s="25">
        <v>70000</v>
      </c>
    </row>
    <row r="9" spans="1:17" outlineLevel="1" x14ac:dyDescent="0.2">
      <c r="A9" s="12"/>
    </row>
    <row r="10" spans="1:17" outlineLevel="1" x14ac:dyDescent="0.2">
      <c r="A10" s="12"/>
      <c r="C10" s="12" t="str">
        <f>A4</f>
        <v>R14</v>
      </c>
      <c r="D10" s="12" t="str">
        <f>A5</f>
        <v>A18</v>
      </c>
      <c r="E10" s="12" t="str">
        <f>A6</f>
        <v>S24</v>
      </c>
      <c r="F10" s="12" t="s">
        <v>16</v>
      </c>
    </row>
    <row r="11" spans="1:17" outlineLevel="1" x14ac:dyDescent="0.2">
      <c r="A11" s="12"/>
      <c r="B11" s="11">
        <v>2029</v>
      </c>
      <c r="C11" s="10">
        <f>IFERROR(INDEX($I$5:$Q$8,MATCH($B11,$H$5:$H$8,0),MATCH(C$10,$I$4:$Q$4,0)),0)</f>
        <v>0</v>
      </c>
      <c r="D11" s="10">
        <f t="shared" ref="D11:D34" si="1">IFERROR(INDEX($I$5:$Q$8,MATCH($B11,$J$5:$J$8,0),MATCH(D$10,$I$4:$Q$4,0)),0)</f>
        <v>0</v>
      </c>
      <c r="E11" s="10">
        <f t="shared" ref="E11:E34" si="2">IFERROR(INDEX($I$5:$Q$8,MATCH($B11,$L$5:$L$8,0),MATCH(E$10,$I$4:$Q$4,0)),0)</f>
        <v>0</v>
      </c>
      <c r="F11" s="10">
        <f t="shared" ref="F11:F34" si="3">SUM(C11:E11)</f>
        <v>0</v>
      </c>
    </row>
    <row r="12" spans="1:17" outlineLevel="1" x14ac:dyDescent="0.2">
      <c r="A12" s="12"/>
      <c r="B12" s="11">
        <f t="shared" ref="B12:B13" si="4">B11+1</f>
        <v>2030</v>
      </c>
      <c r="C12" s="10">
        <f t="shared" ref="C12:C34" si="5">IFERROR(INDEX($I$5:$Q$8,MATCH(B12,$H$5:$H$8,0),MATCH(C$10,$I$4:$Q$4,0)),0)</f>
        <v>0</v>
      </c>
      <c r="D12" s="10">
        <f t="shared" si="1"/>
        <v>0</v>
      </c>
      <c r="E12" s="10">
        <f t="shared" si="2"/>
        <v>0</v>
      </c>
      <c r="F12" s="10">
        <f t="shared" si="3"/>
        <v>0</v>
      </c>
    </row>
    <row r="13" spans="1:17" outlineLevel="1" x14ac:dyDescent="0.2">
      <c r="A13" s="12"/>
      <c r="B13" s="11">
        <f t="shared" si="4"/>
        <v>2031</v>
      </c>
      <c r="C13" s="10">
        <f t="shared" si="5"/>
        <v>0</v>
      </c>
      <c r="D13" s="10">
        <f t="shared" si="1"/>
        <v>0</v>
      </c>
      <c r="E13" s="10">
        <f t="shared" si="2"/>
        <v>0</v>
      </c>
      <c r="F13" s="10">
        <f t="shared" si="3"/>
        <v>0</v>
      </c>
    </row>
    <row r="14" spans="1:17" outlineLevel="1" x14ac:dyDescent="0.2">
      <c r="B14" s="11">
        <f>B13+1</f>
        <v>2032</v>
      </c>
      <c r="C14" s="10">
        <f t="shared" si="5"/>
        <v>0</v>
      </c>
      <c r="D14" s="10">
        <f t="shared" si="1"/>
        <v>0</v>
      </c>
      <c r="E14" s="10">
        <f t="shared" si="2"/>
        <v>0</v>
      </c>
      <c r="F14" s="10">
        <f t="shared" si="3"/>
        <v>0</v>
      </c>
    </row>
    <row r="15" spans="1:17" outlineLevel="1" x14ac:dyDescent="0.2">
      <c r="B15" s="11">
        <f t="shared" ref="B15:B34" si="6">B14+1</f>
        <v>2033</v>
      </c>
      <c r="C15" s="10">
        <f t="shared" si="5"/>
        <v>63338.504069380797</v>
      </c>
      <c r="D15" s="10">
        <f t="shared" si="1"/>
        <v>0</v>
      </c>
      <c r="E15" s="10">
        <f t="shared" si="2"/>
        <v>0</v>
      </c>
      <c r="F15" s="10">
        <f t="shared" si="3"/>
        <v>63338.504069380797</v>
      </c>
    </row>
    <row r="16" spans="1:17" outlineLevel="1" x14ac:dyDescent="0.2">
      <c r="B16" s="11">
        <f t="shared" si="6"/>
        <v>2034</v>
      </c>
      <c r="C16" s="10">
        <f t="shared" si="5"/>
        <v>65238.659191462226</v>
      </c>
      <c r="D16" s="10">
        <f t="shared" si="1"/>
        <v>0</v>
      </c>
      <c r="E16" s="10">
        <f t="shared" si="2"/>
        <v>0</v>
      </c>
      <c r="F16" s="10">
        <f t="shared" si="3"/>
        <v>65238.659191462226</v>
      </c>
    </row>
    <row r="17" spans="2:6" outlineLevel="1" x14ac:dyDescent="0.2">
      <c r="B17" s="11">
        <f t="shared" si="6"/>
        <v>2035</v>
      </c>
      <c r="C17" s="10">
        <f t="shared" si="5"/>
        <v>67195.818967206083</v>
      </c>
      <c r="D17" s="10">
        <f t="shared" si="1"/>
        <v>0</v>
      </c>
      <c r="E17" s="10">
        <f t="shared" si="2"/>
        <v>0</v>
      </c>
      <c r="F17" s="10">
        <f t="shared" si="3"/>
        <v>67195.818967206083</v>
      </c>
    </row>
    <row r="18" spans="2:6" outlineLevel="1" x14ac:dyDescent="0.2">
      <c r="B18" s="11">
        <f t="shared" si="6"/>
        <v>2036</v>
      </c>
      <c r="C18" s="10">
        <f t="shared" si="5"/>
        <v>69211.693536222272</v>
      </c>
      <c r="D18" s="10">
        <f t="shared" si="1"/>
        <v>0</v>
      </c>
      <c r="E18" s="10">
        <f t="shared" si="2"/>
        <v>0</v>
      </c>
      <c r="F18" s="10">
        <f t="shared" si="3"/>
        <v>69211.693536222272</v>
      </c>
    </row>
    <row r="19" spans="2:6" outlineLevel="1" x14ac:dyDescent="0.2">
      <c r="B19" s="11">
        <f t="shared" si="6"/>
        <v>2037</v>
      </c>
      <c r="C19" s="10">
        <f t="shared" si="5"/>
        <v>0</v>
      </c>
      <c r="D19" s="10">
        <f t="shared" si="1"/>
        <v>71288.044342308931</v>
      </c>
      <c r="E19" s="10">
        <f t="shared" si="2"/>
        <v>0</v>
      </c>
      <c r="F19" s="10">
        <f t="shared" si="3"/>
        <v>71288.044342308931</v>
      </c>
    </row>
    <row r="20" spans="2:6" outlineLevel="1" x14ac:dyDescent="0.2">
      <c r="B20" s="11">
        <f t="shared" si="6"/>
        <v>2038</v>
      </c>
      <c r="C20" s="10">
        <f t="shared" si="5"/>
        <v>0</v>
      </c>
      <c r="D20" s="10">
        <f t="shared" si="1"/>
        <v>73426.685672578198</v>
      </c>
      <c r="E20" s="10">
        <f t="shared" si="2"/>
        <v>0</v>
      </c>
      <c r="F20" s="10">
        <f t="shared" si="3"/>
        <v>73426.685672578198</v>
      </c>
    </row>
    <row r="21" spans="2:6" outlineLevel="1" x14ac:dyDescent="0.2">
      <c r="B21" s="11">
        <f t="shared" si="6"/>
        <v>2039</v>
      </c>
      <c r="C21" s="10">
        <f t="shared" si="5"/>
        <v>0</v>
      </c>
      <c r="D21" s="10">
        <f t="shared" si="1"/>
        <v>75629.486242755549</v>
      </c>
      <c r="E21" s="10">
        <f t="shared" si="2"/>
        <v>0</v>
      </c>
      <c r="F21" s="10">
        <f t="shared" si="3"/>
        <v>75629.486242755549</v>
      </c>
    </row>
    <row r="22" spans="2:6" outlineLevel="1" x14ac:dyDescent="0.2">
      <c r="B22" s="11">
        <f t="shared" si="6"/>
        <v>2040</v>
      </c>
      <c r="C22" s="10">
        <f t="shared" si="5"/>
        <v>0</v>
      </c>
      <c r="D22" s="10">
        <f t="shared" si="1"/>
        <v>77898.370830038228</v>
      </c>
      <c r="E22" s="10">
        <f t="shared" si="2"/>
        <v>0</v>
      </c>
      <c r="F22" s="10">
        <f t="shared" si="3"/>
        <v>77898.370830038228</v>
      </c>
    </row>
    <row r="23" spans="2:6" outlineLevel="1" x14ac:dyDescent="0.2">
      <c r="B23" s="11">
        <f t="shared" si="6"/>
        <v>2041</v>
      </c>
      <c r="C23" s="10">
        <f t="shared" si="5"/>
        <v>0</v>
      </c>
      <c r="D23" s="10">
        <f t="shared" si="1"/>
        <v>0</v>
      </c>
      <c r="E23" s="10">
        <f t="shared" si="2"/>
        <v>0</v>
      </c>
      <c r="F23" s="10">
        <f t="shared" si="3"/>
        <v>0</v>
      </c>
    </row>
    <row r="24" spans="2:6" outlineLevel="1" x14ac:dyDescent="0.2">
      <c r="B24" s="11">
        <f t="shared" si="6"/>
        <v>2042</v>
      </c>
      <c r="C24" s="10">
        <f t="shared" si="5"/>
        <v>0</v>
      </c>
      <c r="D24" s="10">
        <f t="shared" si="1"/>
        <v>0</v>
      </c>
      <c r="E24" s="10">
        <f t="shared" si="2"/>
        <v>0</v>
      </c>
      <c r="F24" s="10">
        <f t="shared" si="3"/>
        <v>0</v>
      </c>
    </row>
    <row r="25" spans="2:6" outlineLevel="1" x14ac:dyDescent="0.2">
      <c r="B25" s="11">
        <f t="shared" si="6"/>
        <v>2043</v>
      </c>
      <c r="C25" s="10">
        <f t="shared" si="5"/>
        <v>0</v>
      </c>
      <c r="D25" s="10">
        <f t="shared" si="1"/>
        <v>0</v>
      </c>
      <c r="E25" s="10">
        <f t="shared" si="2"/>
        <v>85121.653061995166</v>
      </c>
      <c r="F25" s="10">
        <f t="shared" si="3"/>
        <v>85121.653061995166</v>
      </c>
    </row>
    <row r="26" spans="2:6" outlineLevel="1" x14ac:dyDescent="0.2">
      <c r="B26" s="11">
        <f t="shared" si="6"/>
        <v>2044</v>
      </c>
      <c r="C26" s="10">
        <f t="shared" si="5"/>
        <v>0</v>
      </c>
      <c r="D26" s="10">
        <f t="shared" si="1"/>
        <v>0</v>
      </c>
      <c r="E26" s="10">
        <f t="shared" si="2"/>
        <v>87675.302653855018</v>
      </c>
      <c r="F26" s="10">
        <f t="shared" si="3"/>
        <v>87675.302653855018</v>
      </c>
    </row>
    <row r="27" spans="2:6" outlineLevel="1" x14ac:dyDescent="0.2">
      <c r="B27" s="11">
        <f t="shared" si="6"/>
        <v>2045</v>
      </c>
      <c r="C27" s="10">
        <f t="shared" si="5"/>
        <v>0</v>
      </c>
      <c r="D27" s="10">
        <f t="shared" si="1"/>
        <v>0</v>
      </c>
      <c r="E27" s="10">
        <f t="shared" si="2"/>
        <v>90305.561733470662</v>
      </c>
      <c r="F27" s="10">
        <f t="shared" si="3"/>
        <v>90305.561733470662</v>
      </c>
    </row>
    <row r="28" spans="2:6" outlineLevel="1" x14ac:dyDescent="0.2">
      <c r="B28" s="11">
        <f t="shared" si="6"/>
        <v>2046</v>
      </c>
      <c r="C28" s="10">
        <f t="shared" si="5"/>
        <v>0</v>
      </c>
      <c r="D28" s="10">
        <f t="shared" si="1"/>
        <v>0</v>
      </c>
      <c r="E28" s="10">
        <f t="shared" si="2"/>
        <v>93014.728585474775</v>
      </c>
      <c r="F28" s="10">
        <f t="shared" si="3"/>
        <v>93014.728585474775</v>
      </c>
    </row>
    <row r="29" spans="2:6" outlineLevel="1" x14ac:dyDescent="0.2">
      <c r="B29" s="11">
        <f t="shared" si="6"/>
        <v>2047</v>
      </c>
      <c r="C29" s="10">
        <f t="shared" si="5"/>
        <v>0</v>
      </c>
      <c r="D29" s="10">
        <f t="shared" si="1"/>
        <v>0</v>
      </c>
      <c r="E29" s="10">
        <f t="shared" si="2"/>
        <v>0</v>
      </c>
      <c r="F29" s="10">
        <f t="shared" si="3"/>
        <v>0</v>
      </c>
    </row>
    <row r="30" spans="2:6" outlineLevel="1" x14ac:dyDescent="0.2">
      <c r="B30" s="11">
        <f t="shared" si="6"/>
        <v>2048</v>
      </c>
      <c r="C30" s="10">
        <f t="shared" si="5"/>
        <v>0</v>
      </c>
      <c r="D30" s="10">
        <f t="shared" si="1"/>
        <v>0</v>
      </c>
      <c r="E30" s="10">
        <f t="shared" si="2"/>
        <v>0</v>
      </c>
      <c r="F30" s="10">
        <f t="shared" si="3"/>
        <v>0</v>
      </c>
    </row>
    <row r="31" spans="2:6" outlineLevel="1" x14ac:dyDescent="0.2">
      <c r="B31" s="11">
        <f t="shared" si="6"/>
        <v>2049</v>
      </c>
      <c r="C31" s="10">
        <f t="shared" si="5"/>
        <v>0</v>
      </c>
      <c r="D31" s="10">
        <f t="shared" si="1"/>
        <v>0</v>
      </c>
      <c r="E31" s="10">
        <f t="shared" si="2"/>
        <v>0</v>
      </c>
      <c r="F31" s="10">
        <f t="shared" si="3"/>
        <v>0</v>
      </c>
    </row>
    <row r="32" spans="2:6" outlineLevel="1" x14ac:dyDescent="0.2">
      <c r="B32" s="11">
        <f t="shared" si="6"/>
        <v>2050</v>
      </c>
      <c r="C32" s="10">
        <f t="shared" si="5"/>
        <v>0</v>
      </c>
      <c r="D32" s="10">
        <f t="shared" si="1"/>
        <v>0</v>
      </c>
      <c r="E32" s="10">
        <f t="shared" si="2"/>
        <v>0</v>
      </c>
      <c r="F32" s="10">
        <f t="shared" si="3"/>
        <v>0</v>
      </c>
    </row>
    <row r="33" spans="1:17" outlineLevel="1" x14ac:dyDescent="0.2">
      <c r="B33" s="11">
        <f t="shared" si="6"/>
        <v>2051</v>
      </c>
      <c r="C33" s="10">
        <f t="shared" si="5"/>
        <v>0</v>
      </c>
      <c r="D33" s="10">
        <f t="shared" si="1"/>
        <v>0</v>
      </c>
      <c r="E33" s="10">
        <f t="shared" si="2"/>
        <v>0</v>
      </c>
      <c r="F33" s="10">
        <f t="shared" si="3"/>
        <v>0</v>
      </c>
    </row>
    <row r="34" spans="1:17" outlineLevel="1" x14ac:dyDescent="0.2">
      <c r="B34" s="11">
        <f t="shared" si="6"/>
        <v>2052</v>
      </c>
      <c r="C34" s="10">
        <f t="shared" si="5"/>
        <v>0</v>
      </c>
      <c r="D34" s="10">
        <f t="shared" si="1"/>
        <v>0</v>
      </c>
      <c r="E34" s="10">
        <f t="shared" si="2"/>
        <v>0</v>
      </c>
      <c r="F34" s="10">
        <f t="shared" si="3"/>
        <v>0</v>
      </c>
    </row>
    <row r="36" spans="1:17" ht="20" x14ac:dyDescent="0.2">
      <c r="A36" s="5" t="s">
        <v>15</v>
      </c>
      <c r="B36" s="6"/>
      <c r="C36" s="6"/>
      <c r="D36" s="6"/>
      <c r="E36" s="7"/>
      <c r="F36" s="8"/>
      <c r="G36" s="8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7" ht="17" outlineLevel="1" thickBot="1" x14ac:dyDescent="0.25">
      <c r="H37" s="20"/>
      <c r="I37" s="16" t="str">
        <f>A4</f>
        <v>R14</v>
      </c>
      <c r="J37" s="16" t="str">
        <f>A5</f>
        <v>A18</v>
      </c>
      <c r="K37" s="16" t="str">
        <f>A6</f>
        <v>S24</v>
      </c>
    </row>
    <row r="38" spans="1:17" ht="15.75" customHeight="1" outlineLevel="1" thickTop="1" x14ac:dyDescent="0.2">
      <c r="A38" s="12" t="str">
        <f>A4</f>
        <v>R14</v>
      </c>
      <c r="B38" s="12">
        <f>B4</f>
        <v>2014</v>
      </c>
      <c r="C38" s="13" t="str">
        <f>C4</f>
        <v>Raniya</v>
      </c>
      <c r="D38" s="44" t="s">
        <v>11</v>
      </c>
      <c r="E38" s="15">
        <v>25</v>
      </c>
      <c r="G38" s="44" t="s">
        <v>13</v>
      </c>
      <c r="H38" s="18">
        <f>B38+E38</f>
        <v>2039</v>
      </c>
      <c r="I38" s="10">
        <f>$P$7*(1+$P$5)^($H38-$H$4)</f>
        <v>593979.47983181919</v>
      </c>
      <c r="J38" s="10">
        <v>0</v>
      </c>
      <c r="K38" s="10">
        <v>0</v>
      </c>
    </row>
    <row r="39" spans="1:17" outlineLevel="1" x14ac:dyDescent="0.2">
      <c r="A39" s="12" t="str">
        <f t="shared" ref="A39:C40" si="7">A5</f>
        <v>A18</v>
      </c>
      <c r="B39" s="12">
        <f t="shared" si="7"/>
        <v>2018</v>
      </c>
      <c r="C39" s="13" t="str">
        <f t="shared" si="7"/>
        <v>Ammar</v>
      </c>
      <c r="D39" s="44"/>
      <c r="E39" s="15">
        <v>25</v>
      </c>
      <c r="G39" s="44"/>
      <c r="H39" s="18">
        <f>B39+E39</f>
        <v>2043</v>
      </c>
      <c r="I39" s="10">
        <v>0</v>
      </c>
      <c r="J39" s="10">
        <f>$P$7*(1+$P$5)^($H39-$H$4)</f>
        <v>721985.7701073254</v>
      </c>
      <c r="K39" s="10">
        <v>0</v>
      </c>
    </row>
    <row r="40" spans="1:17" outlineLevel="1" x14ac:dyDescent="0.2">
      <c r="A40" s="12" t="str">
        <f t="shared" si="7"/>
        <v>S24</v>
      </c>
      <c r="B40" s="12">
        <f t="shared" si="7"/>
        <v>2024</v>
      </c>
      <c r="C40" s="13" t="str">
        <f t="shared" si="7"/>
        <v>Samina</v>
      </c>
      <c r="D40" s="44"/>
      <c r="E40" s="15">
        <v>25</v>
      </c>
      <c r="G40" s="44"/>
      <c r="H40" s="18">
        <f>B40+E40</f>
        <v>2049</v>
      </c>
      <c r="I40" s="10">
        <v>0</v>
      </c>
      <c r="J40" s="10">
        <v>0</v>
      </c>
      <c r="K40" s="10">
        <f>$P$7*(1+$P$5)^($H40-$H$4)</f>
        <v>967529.98311411019</v>
      </c>
    </row>
    <row r="41" spans="1:17" outlineLevel="1" x14ac:dyDescent="0.2"/>
    <row r="42" spans="1:17" outlineLevel="1" x14ac:dyDescent="0.2">
      <c r="C42" s="12" t="str">
        <f>A38</f>
        <v>R14</v>
      </c>
      <c r="D42" s="12" t="str">
        <f>A39</f>
        <v>A18</v>
      </c>
      <c r="E42" s="12" t="str">
        <f>A40</f>
        <v>S24</v>
      </c>
      <c r="F42" s="12" t="s">
        <v>16</v>
      </c>
    </row>
    <row r="43" spans="1:17" outlineLevel="1" x14ac:dyDescent="0.2">
      <c r="B43" s="11">
        <v>2029</v>
      </c>
      <c r="C43" s="10">
        <f t="shared" ref="C43:E66" si="8">IFERROR(INDEX($I$38:$M$40,MATCH($B43,$H$38:$H$40,0),MATCH(C$42,$I$37:$M$37,0)),0)</f>
        <v>0</v>
      </c>
      <c r="D43" s="10">
        <f t="shared" si="8"/>
        <v>0</v>
      </c>
      <c r="E43" s="10">
        <f t="shared" si="8"/>
        <v>0</v>
      </c>
      <c r="F43" s="10">
        <f t="shared" ref="F43:F66" si="9">SUM(C43:E43)</f>
        <v>0</v>
      </c>
    </row>
    <row r="44" spans="1:17" outlineLevel="1" x14ac:dyDescent="0.2">
      <c r="B44" s="11">
        <f t="shared" ref="B44:B45" si="10">B43+1</f>
        <v>2030</v>
      </c>
      <c r="C44" s="10">
        <f t="shared" si="8"/>
        <v>0</v>
      </c>
      <c r="D44" s="10">
        <f t="shared" si="8"/>
        <v>0</v>
      </c>
      <c r="E44" s="10">
        <f t="shared" si="8"/>
        <v>0</v>
      </c>
      <c r="F44" s="10">
        <f t="shared" si="9"/>
        <v>0</v>
      </c>
    </row>
    <row r="45" spans="1:17" outlineLevel="1" x14ac:dyDescent="0.2">
      <c r="B45" s="11">
        <f t="shared" si="10"/>
        <v>2031</v>
      </c>
      <c r="C45" s="10">
        <f t="shared" si="8"/>
        <v>0</v>
      </c>
      <c r="D45" s="10">
        <f t="shared" si="8"/>
        <v>0</v>
      </c>
      <c r="E45" s="10">
        <f t="shared" si="8"/>
        <v>0</v>
      </c>
      <c r="F45" s="10">
        <f t="shared" si="9"/>
        <v>0</v>
      </c>
    </row>
    <row r="46" spans="1:17" outlineLevel="1" x14ac:dyDescent="0.2">
      <c r="B46" s="11">
        <f>B45+1</f>
        <v>2032</v>
      </c>
      <c r="C46" s="10">
        <f t="shared" si="8"/>
        <v>0</v>
      </c>
      <c r="D46" s="10">
        <f t="shared" si="8"/>
        <v>0</v>
      </c>
      <c r="E46" s="10">
        <f t="shared" si="8"/>
        <v>0</v>
      </c>
      <c r="F46" s="10">
        <f t="shared" si="9"/>
        <v>0</v>
      </c>
    </row>
    <row r="47" spans="1:17" outlineLevel="1" x14ac:dyDescent="0.2">
      <c r="B47" s="11">
        <f t="shared" ref="B47:B66" si="11">B46+1</f>
        <v>2033</v>
      </c>
      <c r="C47" s="10">
        <f t="shared" si="8"/>
        <v>0</v>
      </c>
      <c r="D47" s="10">
        <f t="shared" si="8"/>
        <v>0</v>
      </c>
      <c r="E47" s="10">
        <f t="shared" si="8"/>
        <v>0</v>
      </c>
      <c r="F47" s="10">
        <f t="shared" si="9"/>
        <v>0</v>
      </c>
    </row>
    <row r="48" spans="1:17" outlineLevel="1" x14ac:dyDescent="0.2">
      <c r="B48" s="11">
        <f t="shared" si="11"/>
        <v>2034</v>
      </c>
      <c r="C48" s="10">
        <f t="shared" si="8"/>
        <v>0</v>
      </c>
      <c r="D48" s="10">
        <f t="shared" si="8"/>
        <v>0</v>
      </c>
      <c r="E48" s="10">
        <f t="shared" si="8"/>
        <v>0</v>
      </c>
      <c r="F48" s="10">
        <f t="shared" si="9"/>
        <v>0</v>
      </c>
    </row>
    <row r="49" spans="2:6" outlineLevel="1" x14ac:dyDescent="0.2">
      <c r="B49" s="11">
        <f t="shared" si="11"/>
        <v>2035</v>
      </c>
      <c r="C49" s="10">
        <f t="shared" si="8"/>
        <v>0</v>
      </c>
      <c r="D49" s="10">
        <f t="shared" si="8"/>
        <v>0</v>
      </c>
      <c r="E49" s="10">
        <f t="shared" si="8"/>
        <v>0</v>
      </c>
      <c r="F49" s="10">
        <f t="shared" si="9"/>
        <v>0</v>
      </c>
    </row>
    <row r="50" spans="2:6" outlineLevel="1" x14ac:dyDescent="0.2">
      <c r="B50" s="11">
        <f t="shared" si="11"/>
        <v>2036</v>
      </c>
      <c r="C50" s="10">
        <f t="shared" si="8"/>
        <v>0</v>
      </c>
      <c r="D50" s="10">
        <f t="shared" si="8"/>
        <v>0</v>
      </c>
      <c r="E50" s="10">
        <f t="shared" si="8"/>
        <v>0</v>
      </c>
      <c r="F50" s="10">
        <f t="shared" si="9"/>
        <v>0</v>
      </c>
    </row>
    <row r="51" spans="2:6" outlineLevel="1" x14ac:dyDescent="0.2">
      <c r="B51" s="11">
        <f t="shared" si="11"/>
        <v>2037</v>
      </c>
      <c r="C51" s="10">
        <f t="shared" si="8"/>
        <v>0</v>
      </c>
      <c r="D51" s="10">
        <f t="shared" si="8"/>
        <v>0</v>
      </c>
      <c r="E51" s="10">
        <f t="shared" si="8"/>
        <v>0</v>
      </c>
      <c r="F51" s="10">
        <f t="shared" si="9"/>
        <v>0</v>
      </c>
    </row>
    <row r="52" spans="2:6" outlineLevel="1" x14ac:dyDescent="0.2">
      <c r="B52" s="11">
        <f t="shared" si="11"/>
        <v>2038</v>
      </c>
      <c r="C52" s="10">
        <f t="shared" si="8"/>
        <v>0</v>
      </c>
      <c r="D52" s="10">
        <f t="shared" si="8"/>
        <v>0</v>
      </c>
      <c r="E52" s="10">
        <f t="shared" si="8"/>
        <v>0</v>
      </c>
      <c r="F52" s="10">
        <f t="shared" si="9"/>
        <v>0</v>
      </c>
    </row>
    <row r="53" spans="2:6" outlineLevel="1" x14ac:dyDescent="0.2">
      <c r="B53" s="11">
        <f t="shared" si="11"/>
        <v>2039</v>
      </c>
      <c r="C53" s="10">
        <f t="shared" si="8"/>
        <v>593979.47983181919</v>
      </c>
      <c r="D53" s="10">
        <f t="shared" si="8"/>
        <v>0</v>
      </c>
      <c r="E53" s="10">
        <f t="shared" si="8"/>
        <v>0</v>
      </c>
      <c r="F53" s="10">
        <f t="shared" si="9"/>
        <v>593979.47983181919</v>
      </c>
    </row>
    <row r="54" spans="2:6" outlineLevel="1" x14ac:dyDescent="0.2">
      <c r="B54" s="11">
        <f t="shared" si="11"/>
        <v>2040</v>
      </c>
      <c r="C54" s="10">
        <f t="shared" si="8"/>
        <v>0</v>
      </c>
      <c r="D54" s="10">
        <f t="shared" si="8"/>
        <v>0</v>
      </c>
      <c r="E54" s="10">
        <f t="shared" si="8"/>
        <v>0</v>
      </c>
      <c r="F54" s="10">
        <f t="shared" si="9"/>
        <v>0</v>
      </c>
    </row>
    <row r="55" spans="2:6" outlineLevel="1" x14ac:dyDescent="0.2">
      <c r="B55" s="11">
        <f t="shared" si="11"/>
        <v>2041</v>
      </c>
      <c r="C55" s="10">
        <f t="shared" si="8"/>
        <v>0</v>
      </c>
      <c r="D55" s="10">
        <f t="shared" si="8"/>
        <v>0</v>
      </c>
      <c r="E55" s="10">
        <f t="shared" si="8"/>
        <v>0</v>
      </c>
      <c r="F55" s="10">
        <f t="shared" si="9"/>
        <v>0</v>
      </c>
    </row>
    <row r="56" spans="2:6" outlineLevel="1" x14ac:dyDescent="0.2">
      <c r="B56" s="11">
        <f t="shared" si="11"/>
        <v>2042</v>
      </c>
      <c r="C56" s="10">
        <f t="shared" si="8"/>
        <v>0</v>
      </c>
      <c r="D56" s="10">
        <f t="shared" si="8"/>
        <v>0</v>
      </c>
      <c r="E56" s="10">
        <f t="shared" si="8"/>
        <v>0</v>
      </c>
      <c r="F56" s="10">
        <f t="shared" si="9"/>
        <v>0</v>
      </c>
    </row>
    <row r="57" spans="2:6" outlineLevel="1" x14ac:dyDescent="0.2">
      <c r="B57" s="11">
        <f t="shared" si="11"/>
        <v>2043</v>
      </c>
      <c r="C57" s="10">
        <f t="shared" si="8"/>
        <v>0</v>
      </c>
      <c r="D57" s="10">
        <f t="shared" si="8"/>
        <v>721985.7701073254</v>
      </c>
      <c r="E57" s="10">
        <f t="shared" si="8"/>
        <v>0</v>
      </c>
      <c r="F57" s="10">
        <f t="shared" si="9"/>
        <v>721985.7701073254</v>
      </c>
    </row>
    <row r="58" spans="2:6" outlineLevel="1" x14ac:dyDescent="0.2">
      <c r="B58" s="11">
        <f t="shared" si="11"/>
        <v>2044</v>
      </c>
      <c r="C58" s="10">
        <f t="shared" si="8"/>
        <v>0</v>
      </c>
      <c r="D58" s="10">
        <f t="shared" si="8"/>
        <v>0</v>
      </c>
      <c r="E58" s="10">
        <f t="shared" si="8"/>
        <v>0</v>
      </c>
      <c r="F58" s="10">
        <f t="shared" si="9"/>
        <v>0</v>
      </c>
    </row>
    <row r="59" spans="2:6" outlineLevel="1" x14ac:dyDescent="0.2">
      <c r="B59" s="11">
        <f t="shared" si="11"/>
        <v>2045</v>
      </c>
      <c r="C59" s="10">
        <f t="shared" si="8"/>
        <v>0</v>
      </c>
      <c r="D59" s="10">
        <f t="shared" si="8"/>
        <v>0</v>
      </c>
      <c r="E59" s="10">
        <f t="shared" si="8"/>
        <v>0</v>
      </c>
      <c r="F59" s="10">
        <f t="shared" si="9"/>
        <v>0</v>
      </c>
    </row>
    <row r="60" spans="2:6" outlineLevel="1" x14ac:dyDescent="0.2">
      <c r="B60" s="11">
        <f t="shared" si="11"/>
        <v>2046</v>
      </c>
      <c r="C60" s="10">
        <f t="shared" si="8"/>
        <v>0</v>
      </c>
      <c r="D60" s="10">
        <f t="shared" si="8"/>
        <v>0</v>
      </c>
      <c r="E60" s="10">
        <f t="shared" si="8"/>
        <v>0</v>
      </c>
      <c r="F60" s="10">
        <f t="shared" si="9"/>
        <v>0</v>
      </c>
    </row>
    <row r="61" spans="2:6" outlineLevel="1" x14ac:dyDescent="0.2">
      <c r="B61" s="11">
        <f t="shared" si="11"/>
        <v>2047</v>
      </c>
      <c r="C61" s="10">
        <f t="shared" si="8"/>
        <v>0</v>
      </c>
      <c r="D61" s="10">
        <f t="shared" si="8"/>
        <v>0</v>
      </c>
      <c r="E61" s="10">
        <f t="shared" si="8"/>
        <v>0</v>
      </c>
      <c r="F61" s="10">
        <f t="shared" si="9"/>
        <v>0</v>
      </c>
    </row>
    <row r="62" spans="2:6" outlineLevel="1" x14ac:dyDescent="0.2">
      <c r="B62" s="11">
        <f t="shared" si="11"/>
        <v>2048</v>
      </c>
      <c r="C62" s="10">
        <f t="shared" si="8"/>
        <v>0</v>
      </c>
      <c r="D62" s="10">
        <f t="shared" si="8"/>
        <v>0</v>
      </c>
      <c r="E62" s="10">
        <f t="shared" si="8"/>
        <v>0</v>
      </c>
      <c r="F62" s="10">
        <f t="shared" si="9"/>
        <v>0</v>
      </c>
    </row>
    <row r="63" spans="2:6" outlineLevel="1" x14ac:dyDescent="0.2">
      <c r="B63" s="11">
        <f t="shared" si="11"/>
        <v>2049</v>
      </c>
      <c r="C63" s="10">
        <f t="shared" si="8"/>
        <v>0</v>
      </c>
      <c r="D63" s="10">
        <f t="shared" si="8"/>
        <v>0</v>
      </c>
      <c r="E63" s="10">
        <f t="shared" si="8"/>
        <v>967529.98311411019</v>
      </c>
      <c r="F63" s="10">
        <f t="shared" si="9"/>
        <v>967529.98311411019</v>
      </c>
    </row>
    <row r="64" spans="2:6" outlineLevel="1" x14ac:dyDescent="0.2">
      <c r="B64" s="11">
        <f t="shared" si="11"/>
        <v>2050</v>
      </c>
      <c r="C64" s="10">
        <f t="shared" si="8"/>
        <v>0</v>
      </c>
      <c r="D64" s="10">
        <f t="shared" si="8"/>
        <v>0</v>
      </c>
      <c r="E64" s="10">
        <f t="shared" si="8"/>
        <v>0</v>
      </c>
      <c r="F64" s="10">
        <f t="shared" si="9"/>
        <v>0</v>
      </c>
    </row>
    <row r="65" spans="1:17" outlineLevel="1" x14ac:dyDescent="0.2">
      <c r="B65" s="11">
        <f t="shared" si="11"/>
        <v>2051</v>
      </c>
      <c r="C65" s="10">
        <f t="shared" si="8"/>
        <v>0</v>
      </c>
      <c r="D65" s="10">
        <f t="shared" si="8"/>
        <v>0</v>
      </c>
      <c r="E65" s="10">
        <f t="shared" si="8"/>
        <v>0</v>
      </c>
      <c r="F65" s="10">
        <f t="shared" si="9"/>
        <v>0</v>
      </c>
    </row>
    <row r="66" spans="1:17" outlineLevel="1" x14ac:dyDescent="0.2">
      <c r="B66" s="11">
        <f t="shared" si="11"/>
        <v>2052</v>
      </c>
      <c r="C66" s="10">
        <f t="shared" si="8"/>
        <v>0</v>
      </c>
      <c r="D66" s="10">
        <f t="shared" si="8"/>
        <v>0</v>
      </c>
      <c r="E66" s="10">
        <f t="shared" si="8"/>
        <v>0</v>
      </c>
      <c r="F66" s="10">
        <f t="shared" si="9"/>
        <v>0</v>
      </c>
    </row>
    <row r="68" spans="1:17" ht="20" x14ac:dyDescent="0.2">
      <c r="A68" s="5" t="s">
        <v>17</v>
      </c>
      <c r="B68" s="6"/>
      <c r="C68" s="6"/>
      <c r="D68" s="6"/>
      <c r="E68" s="7"/>
      <c r="F68" s="8"/>
      <c r="G68" s="8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17" ht="17" outlineLevel="1" thickBot="1" x14ac:dyDescent="0.25">
      <c r="H69" s="20"/>
      <c r="I69" s="16" t="str">
        <f>A70</f>
        <v>R14</v>
      </c>
      <c r="J69" s="16" t="str">
        <f>A71</f>
        <v>A18</v>
      </c>
      <c r="K69" s="16" t="str">
        <f>A72</f>
        <v>S24</v>
      </c>
    </row>
    <row r="70" spans="1:17" ht="17" outlineLevel="1" thickTop="1" x14ac:dyDescent="0.2">
      <c r="A70" s="12" t="str">
        <f>A4</f>
        <v>R14</v>
      </c>
      <c r="B70" s="12">
        <f>B4</f>
        <v>2014</v>
      </c>
      <c r="C70" s="13" t="str">
        <f>C4</f>
        <v>Raniya</v>
      </c>
      <c r="D70" s="44" t="s">
        <v>11</v>
      </c>
      <c r="E70" s="21">
        <v>27</v>
      </c>
      <c r="G70" s="44" t="s">
        <v>13</v>
      </c>
      <c r="H70" s="18">
        <f>B70+E70</f>
        <v>2041</v>
      </c>
      <c r="I70" s="10">
        <f>$P$8*(1+$P$4)^($H70-$H$4)</f>
        <v>112329.4507369151</v>
      </c>
      <c r="J70" s="10">
        <v>0</v>
      </c>
      <c r="K70" s="10">
        <v>0</v>
      </c>
    </row>
    <row r="71" spans="1:17" outlineLevel="1" x14ac:dyDescent="0.2">
      <c r="A71" s="12" t="str">
        <f t="shared" ref="A71:C72" si="12">A5</f>
        <v>A18</v>
      </c>
      <c r="B71" s="12">
        <f t="shared" si="12"/>
        <v>2018</v>
      </c>
      <c r="C71" s="13" t="str">
        <f t="shared" si="12"/>
        <v>Ammar</v>
      </c>
      <c r="D71" s="44"/>
      <c r="E71" s="21">
        <v>27</v>
      </c>
      <c r="G71" s="44"/>
      <c r="H71" s="18">
        <f>B71+E71</f>
        <v>2045</v>
      </c>
      <c r="I71" s="10">
        <v>0</v>
      </c>
      <c r="J71" s="10">
        <f>$P$8*(1+$P$4)^($H71-$H$4)</f>
        <v>126427.78642685893</v>
      </c>
      <c r="K71" s="10">
        <v>0</v>
      </c>
    </row>
    <row r="72" spans="1:17" outlineLevel="1" x14ac:dyDescent="0.2">
      <c r="A72" s="12" t="str">
        <f t="shared" si="12"/>
        <v>S24</v>
      </c>
      <c r="B72" s="12">
        <f t="shared" si="12"/>
        <v>2024</v>
      </c>
      <c r="C72" s="13" t="str">
        <f t="shared" si="12"/>
        <v>Samina</v>
      </c>
      <c r="D72" s="44"/>
      <c r="E72" s="21">
        <v>27</v>
      </c>
      <c r="G72" s="44"/>
      <c r="H72" s="18">
        <f>B72+E72</f>
        <v>2051</v>
      </c>
      <c r="I72" s="10">
        <v>0</v>
      </c>
      <c r="J72" s="10">
        <v>0</v>
      </c>
      <c r="K72" s="10">
        <f>$P$8*(1+$P$4)^($H72-$H$4)</f>
        <v>150961.38872806885</v>
      </c>
    </row>
    <row r="73" spans="1:17" outlineLevel="1" x14ac:dyDescent="0.2"/>
    <row r="74" spans="1:17" outlineLevel="1" x14ac:dyDescent="0.2">
      <c r="C74" s="12" t="str">
        <f>A70</f>
        <v>R14</v>
      </c>
      <c r="D74" s="12" t="str">
        <f>A71</f>
        <v>A18</v>
      </c>
      <c r="E74" s="12" t="str">
        <f>A72</f>
        <v>S24</v>
      </c>
      <c r="F74" s="12" t="s">
        <v>16</v>
      </c>
    </row>
    <row r="75" spans="1:17" outlineLevel="1" x14ac:dyDescent="0.2">
      <c r="B75" s="11">
        <v>2029</v>
      </c>
      <c r="C75" s="10">
        <f t="shared" ref="C75:E98" si="13">IFERROR(INDEX($I$70:$M$72,MATCH($B75,$H$70:$H$72,0),MATCH(C$74,$I$69:$M$69,0)),0)</f>
        <v>0</v>
      </c>
      <c r="D75" s="10">
        <f t="shared" si="13"/>
        <v>0</v>
      </c>
      <c r="E75" s="10">
        <f t="shared" si="13"/>
        <v>0</v>
      </c>
      <c r="F75" s="10">
        <f t="shared" ref="F75:F98" si="14">SUM(C75:E75)</f>
        <v>0</v>
      </c>
    </row>
    <row r="76" spans="1:17" outlineLevel="1" x14ac:dyDescent="0.2">
      <c r="B76" s="11">
        <f t="shared" ref="B76:B77" si="15">B75+1</f>
        <v>2030</v>
      </c>
      <c r="C76" s="10">
        <f t="shared" si="13"/>
        <v>0</v>
      </c>
      <c r="D76" s="10">
        <f t="shared" si="13"/>
        <v>0</v>
      </c>
      <c r="E76" s="10">
        <f t="shared" si="13"/>
        <v>0</v>
      </c>
      <c r="F76" s="10">
        <f t="shared" si="14"/>
        <v>0</v>
      </c>
    </row>
    <row r="77" spans="1:17" outlineLevel="1" x14ac:dyDescent="0.2">
      <c r="B77" s="11">
        <f t="shared" si="15"/>
        <v>2031</v>
      </c>
      <c r="C77" s="10">
        <f t="shared" si="13"/>
        <v>0</v>
      </c>
      <c r="D77" s="10">
        <f t="shared" si="13"/>
        <v>0</v>
      </c>
      <c r="E77" s="10">
        <f t="shared" si="13"/>
        <v>0</v>
      </c>
      <c r="F77" s="10">
        <f t="shared" si="14"/>
        <v>0</v>
      </c>
    </row>
    <row r="78" spans="1:17" outlineLevel="1" x14ac:dyDescent="0.2">
      <c r="B78" s="11">
        <f>B77+1</f>
        <v>2032</v>
      </c>
      <c r="C78" s="10">
        <f t="shared" si="13"/>
        <v>0</v>
      </c>
      <c r="D78" s="10">
        <f t="shared" si="13"/>
        <v>0</v>
      </c>
      <c r="E78" s="10">
        <f t="shared" si="13"/>
        <v>0</v>
      </c>
      <c r="F78" s="10">
        <f t="shared" si="14"/>
        <v>0</v>
      </c>
    </row>
    <row r="79" spans="1:17" outlineLevel="1" x14ac:dyDescent="0.2">
      <c r="B79" s="11">
        <f t="shared" ref="B79:B98" si="16">B78+1</f>
        <v>2033</v>
      </c>
      <c r="C79" s="10">
        <f t="shared" si="13"/>
        <v>0</v>
      </c>
      <c r="D79" s="10">
        <f t="shared" si="13"/>
        <v>0</v>
      </c>
      <c r="E79" s="10">
        <f t="shared" si="13"/>
        <v>0</v>
      </c>
      <c r="F79" s="10">
        <f t="shared" si="14"/>
        <v>0</v>
      </c>
    </row>
    <row r="80" spans="1:17" outlineLevel="1" x14ac:dyDescent="0.2">
      <c r="B80" s="11">
        <f t="shared" si="16"/>
        <v>2034</v>
      </c>
      <c r="C80" s="10">
        <f t="shared" si="13"/>
        <v>0</v>
      </c>
      <c r="D80" s="10">
        <f t="shared" si="13"/>
        <v>0</v>
      </c>
      <c r="E80" s="10">
        <f t="shared" si="13"/>
        <v>0</v>
      </c>
      <c r="F80" s="10">
        <f t="shared" si="14"/>
        <v>0</v>
      </c>
    </row>
    <row r="81" spans="2:6" outlineLevel="1" x14ac:dyDescent="0.2">
      <c r="B81" s="11">
        <f t="shared" si="16"/>
        <v>2035</v>
      </c>
      <c r="C81" s="10">
        <f t="shared" si="13"/>
        <v>0</v>
      </c>
      <c r="D81" s="10">
        <f t="shared" si="13"/>
        <v>0</v>
      </c>
      <c r="E81" s="10">
        <f t="shared" si="13"/>
        <v>0</v>
      </c>
      <c r="F81" s="10">
        <f t="shared" si="14"/>
        <v>0</v>
      </c>
    </row>
    <row r="82" spans="2:6" outlineLevel="1" x14ac:dyDescent="0.2">
      <c r="B82" s="11">
        <f t="shared" si="16"/>
        <v>2036</v>
      </c>
      <c r="C82" s="10">
        <f t="shared" si="13"/>
        <v>0</v>
      </c>
      <c r="D82" s="10">
        <f t="shared" si="13"/>
        <v>0</v>
      </c>
      <c r="E82" s="10">
        <f t="shared" si="13"/>
        <v>0</v>
      </c>
      <c r="F82" s="10">
        <f t="shared" si="14"/>
        <v>0</v>
      </c>
    </row>
    <row r="83" spans="2:6" outlineLevel="1" x14ac:dyDescent="0.2">
      <c r="B83" s="11">
        <f t="shared" si="16"/>
        <v>2037</v>
      </c>
      <c r="C83" s="10">
        <f t="shared" si="13"/>
        <v>0</v>
      </c>
      <c r="D83" s="10">
        <f t="shared" si="13"/>
        <v>0</v>
      </c>
      <c r="E83" s="10">
        <f t="shared" si="13"/>
        <v>0</v>
      </c>
      <c r="F83" s="10">
        <f t="shared" si="14"/>
        <v>0</v>
      </c>
    </row>
    <row r="84" spans="2:6" outlineLevel="1" x14ac:dyDescent="0.2">
      <c r="B84" s="11">
        <f t="shared" si="16"/>
        <v>2038</v>
      </c>
      <c r="C84" s="10">
        <f t="shared" si="13"/>
        <v>0</v>
      </c>
      <c r="D84" s="10">
        <f t="shared" si="13"/>
        <v>0</v>
      </c>
      <c r="E84" s="10">
        <f t="shared" si="13"/>
        <v>0</v>
      </c>
      <c r="F84" s="10">
        <f t="shared" si="14"/>
        <v>0</v>
      </c>
    </row>
    <row r="85" spans="2:6" outlineLevel="1" x14ac:dyDescent="0.2">
      <c r="B85" s="11">
        <f t="shared" si="16"/>
        <v>2039</v>
      </c>
      <c r="C85" s="10">
        <f t="shared" si="13"/>
        <v>0</v>
      </c>
      <c r="D85" s="10">
        <f t="shared" si="13"/>
        <v>0</v>
      </c>
      <c r="E85" s="10">
        <f t="shared" si="13"/>
        <v>0</v>
      </c>
      <c r="F85" s="10">
        <f t="shared" si="14"/>
        <v>0</v>
      </c>
    </row>
    <row r="86" spans="2:6" outlineLevel="1" x14ac:dyDescent="0.2">
      <c r="B86" s="11">
        <f t="shared" si="16"/>
        <v>2040</v>
      </c>
      <c r="C86" s="10">
        <f t="shared" si="13"/>
        <v>0</v>
      </c>
      <c r="D86" s="10">
        <f t="shared" si="13"/>
        <v>0</v>
      </c>
      <c r="E86" s="10">
        <f t="shared" si="13"/>
        <v>0</v>
      </c>
      <c r="F86" s="10">
        <f t="shared" si="14"/>
        <v>0</v>
      </c>
    </row>
    <row r="87" spans="2:6" outlineLevel="1" x14ac:dyDescent="0.2">
      <c r="B87" s="11">
        <f t="shared" si="16"/>
        <v>2041</v>
      </c>
      <c r="C87" s="10">
        <f t="shared" si="13"/>
        <v>112329.4507369151</v>
      </c>
      <c r="D87" s="10">
        <f t="shared" si="13"/>
        <v>0</v>
      </c>
      <c r="E87" s="10">
        <f t="shared" si="13"/>
        <v>0</v>
      </c>
      <c r="F87" s="10">
        <f t="shared" si="14"/>
        <v>112329.4507369151</v>
      </c>
    </row>
    <row r="88" spans="2:6" outlineLevel="1" x14ac:dyDescent="0.2">
      <c r="B88" s="11">
        <f t="shared" si="16"/>
        <v>2042</v>
      </c>
      <c r="C88" s="10">
        <f t="shared" si="13"/>
        <v>0</v>
      </c>
      <c r="D88" s="10">
        <f t="shared" si="13"/>
        <v>0</v>
      </c>
      <c r="E88" s="10">
        <f t="shared" si="13"/>
        <v>0</v>
      </c>
      <c r="F88" s="10">
        <f t="shared" si="14"/>
        <v>0</v>
      </c>
    </row>
    <row r="89" spans="2:6" outlineLevel="1" x14ac:dyDescent="0.2">
      <c r="B89" s="11">
        <f t="shared" si="16"/>
        <v>2043</v>
      </c>
      <c r="C89" s="10">
        <f t="shared" si="13"/>
        <v>0</v>
      </c>
      <c r="D89" s="10">
        <f t="shared" si="13"/>
        <v>0</v>
      </c>
      <c r="E89" s="10">
        <f t="shared" si="13"/>
        <v>0</v>
      </c>
      <c r="F89" s="10">
        <f t="shared" si="14"/>
        <v>0</v>
      </c>
    </row>
    <row r="90" spans="2:6" outlineLevel="1" x14ac:dyDescent="0.2">
      <c r="B90" s="11">
        <f t="shared" si="16"/>
        <v>2044</v>
      </c>
      <c r="C90" s="10">
        <f t="shared" si="13"/>
        <v>0</v>
      </c>
      <c r="D90" s="10">
        <f t="shared" si="13"/>
        <v>0</v>
      </c>
      <c r="E90" s="10">
        <f t="shared" si="13"/>
        <v>0</v>
      </c>
      <c r="F90" s="10">
        <f t="shared" si="14"/>
        <v>0</v>
      </c>
    </row>
    <row r="91" spans="2:6" outlineLevel="1" x14ac:dyDescent="0.2">
      <c r="B91" s="11">
        <f t="shared" si="16"/>
        <v>2045</v>
      </c>
      <c r="C91" s="10">
        <f t="shared" si="13"/>
        <v>0</v>
      </c>
      <c r="D91" s="10">
        <f t="shared" si="13"/>
        <v>126427.78642685893</v>
      </c>
      <c r="E91" s="10">
        <f t="shared" si="13"/>
        <v>0</v>
      </c>
      <c r="F91" s="10">
        <f t="shared" si="14"/>
        <v>126427.78642685893</v>
      </c>
    </row>
    <row r="92" spans="2:6" outlineLevel="1" x14ac:dyDescent="0.2">
      <c r="B92" s="11">
        <f t="shared" si="16"/>
        <v>2046</v>
      </c>
      <c r="C92" s="10">
        <f t="shared" si="13"/>
        <v>0</v>
      </c>
      <c r="D92" s="10">
        <f t="shared" si="13"/>
        <v>0</v>
      </c>
      <c r="E92" s="10">
        <f t="shared" si="13"/>
        <v>0</v>
      </c>
      <c r="F92" s="10">
        <f t="shared" si="14"/>
        <v>0</v>
      </c>
    </row>
    <row r="93" spans="2:6" outlineLevel="1" x14ac:dyDescent="0.2">
      <c r="B93" s="11">
        <f t="shared" si="16"/>
        <v>2047</v>
      </c>
      <c r="C93" s="10">
        <f t="shared" si="13"/>
        <v>0</v>
      </c>
      <c r="D93" s="10">
        <f t="shared" si="13"/>
        <v>0</v>
      </c>
      <c r="E93" s="10">
        <f t="shared" si="13"/>
        <v>0</v>
      </c>
      <c r="F93" s="10">
        <f t="shared" si="14"/>
        <v>0</v>
      </c>
    </row>
    <row r="94" spans="2:6" outlineLevel="1" x14ac:dyDescent="0.2">
      <c r="B94" s="11">
        <f t="shared" si="16"/>
        <v>2048</v>
      </c>
      <c r="C94" s="10">
        <f t="shared" si="13"/>
        <v>0</v>
      </c>
      <c r="D94" s="10">
        <f t="shared" si="13"/>
        <v>0</v>
      </c>
      <c r="E94" s="10">
        <f t="shared" si="13"/>
        <v>0</v>
      </c>
      <c r="F94" s="10">
        <f t="shared" si="14"/>
        <v>0</v>
      </c>
    </row>
    <row r="95" spans="2:6" outlineLevel="1" x14ac:dyDescent="0.2">
      <c r="B95" s="11">
        <f t="shared" si="16"/>
        <v>2049</v>
      </c>
      <c r="C95" s="10">
        <f t="shared" si="13"/>
        <v>0</v>
      </c>
      <c r="D95" s="10">
        <f t="shared" si="13"/>
        <v>0</v>
      </c>
      <c r="E95" s="10">
        <f t="shared" si="13"/>
        <v>0</v>
      </c>
      <c r="F95" s="10">
        <f t="shared" si="14"/>
        <v>0</v>
      </c>
    </row>
    <row r="96" spans="2:6" outlineLevel="1" x14ac:dyDescent="0.2">
      <c r="B96" s="11">
        <f t="shared" si="16"/>
        <v>2050</v>
      </c>
      <c r="C96" s="10">
        <f t="shared" si="13"/>
        <v>0</v>
      </c>
      <c r="D96" s="10">
        <f t="shared" si="13"/>
        <v>0</v>
      </c>
      <c r="E96" s="10">
        <f t="shared" si="13"/>
        <v>0</v>
      </c>
      <c r="F96" s="10">
        <f t="shared" si="14"/>
        <v>0</v>
      </c>
    </row>
    <row r="97" spans="1:17" outlineLevel="1" x14ac:dyDescent="0.2">
      <c r="B97" s="11">
        <f t="shared" si="16"/>
        <v>2051</v>
      </c>
      <c r="C97" s="10">
        <f t="shared" si="13"/>
        <v>0</v>
      </c>
      <c r="D97" s="10">
        <f t="shared" si="13"/>
        <v>0</v>
      </c>
      <c r="E97" s="10">
        <f t="shared" si="13"/>
        <v>150961.38872806885</v>
      </c>
      <c r="F97" s="10">
        <f t="shared" si="14"/>
        <v>150961.38872806885</v>
      </c>
    </row>
    <row r="98" spans="1:17" outlineLevel="1" x14ac:dyDescent="0.2">
      <c r="B98" s="11">
        <f t="shared" si="16"/>
        <v>2052</v>
      </c>
      <c r="C98" s="10">
        <f t="shared" si="13"/>
        <v>0</v>
      </c>
      <c r="D98" s="10">
        <f t="shared" si="13"/>
        <v>0</v>
      </c>
      <c r="E98" s="10">
        <f t="shared" si="13"/>
        <v>0</v>
      </c>
      <c r="F98" s="10">
        <f t="shared" si="14"/>
        <v>0</v>
      </c>
    </row>
    <row r="100" spans="1:17" ht="20" x14ac:dyDescent="0.2">
      <c r="A100" s="5" t="s">
        <v>18</v>
      </c>
      <c r="B100" s="6"/>
      <c r="C100" s="6"/>
      <c r="D100" s="6"/>
      <c r="E100" s="7"/>
      <c r="F100" s="8"/>
      <c r="G100" s="8"/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 outlineLevel="1" x14ac:dyDescent="0.2"/>
    <row r="102" spans="1:17" outlineLevel="1" x14ac:dyDescent="0.2">
      <c r="C102" s="12" t="str">
        <f>A4</f>
        <v>R14</v>
      </c>
      <c r="D102" s="12" t="str">
        <f>A5</f>
        <v>A18</v>
      </c>
      <c r="E102" s="12" t="str">
        <f>A6</f>
        <v>S24</v>
      </c>
      <c r="F102" s="12" t="s">
        <v>16</v>
      </c>
    </row>
    <row r="103" spans="1:17" outlineLevel="1" x14ac:dyDescent="0.2">
      <c r="B103" s="11">
        <v>2029</v>
      </c>
      <c r="C103" s="10">
        <f t="shared" ref="C103:E126" si="17">C11+C43+C75</f>
        <v>0</v>
      </c>
      <c r="D103" s="10">
        <f t="shared" si="17"/>
        <v>0</v>
      </c>
      <c r="E103" s="10">
        <f t="shared" si="17"/>
        <v>0</v>
      </c>
      <c r="F103" s="10">
        <f t="shared" ref="F103:F126" si="18">SUM(C103:E103)</f>
        <v>0</v>
      </c>
    </row>
    <row r="104" spans="1:17" outlineLevel="1" x14ac:dyDescent="0.2">
      <c r="B104" s="11">
        <f t="shared" ref="B104:B105" si="19">B103+1</f>
        <v>2030</v>
      </c>
      <c r="C104" s="10">
        <f t="shared" si="17"/>
        <v>0</v>
      </c>
      <c r="D104" s="10">
        <f t="shared" si="17"/>
        <v>0</v>
      </c>
      <c r="E104" s="10">
        <f t="shared" si="17"/>
        <v>0</v>
      </c>
      <c r="F104" s="10">
        <f t="shared" si="18"/>
        <v>0</v>
      </c>
    </row>
    <row r="105" spans="1:17" outlineLevel="1" x14ac:dyDescent="0.2">
      <c r="B105" s="11">
        <f t="shared" si="19"/>
        <v>2031</v>
      </c>
      <c r="C105" s="10">
        <f t="shared" si="17"/>
        <v>0</v>
      </c>
      <c r="D105" s="10">
        <f t="shared" si="17"/>
        <v>0</v>
      </c>
      <c r="E105" s="10">
        <f t="shared" si="17"/>
        <v>0</v>
      </c>
      <c r="F105" s="10">
        <f t="shared" si="18"/>
        <v>0</v>
      </c>
    </row>
    <row r="106" spans="1:17" outlineLevel="1" x14ac:dyDescent="0.2">
      <c r="B106" s="11">
        <f>B105+1</f>
        <v>2032</v>
      </c>
      <c r="C106" s="10">
        <f t="shared" si="17"/>
        <v>0</v>
      </c>
      <c r="D106" s="10">
        <f t="shared" si="17"/>
        <v>0</v>
      </c>
      <c r="E106" s="10">
        <f t="shared" si="17"/>
        <v>0</v>
      </c>
      <c r="F106" s="10">
        <f t="shared" si="18"/>
        <v>0</v>
      </c>
    </row>
    <row r="107" spans="1:17" outlineLevel="1" x14ac:dyDescent="0.2">
      <c r="B107" s="11">
        <f t="shared" ref="B107:B126" si="20">B106+1</f>
        <v>2033</v>
      </c>
      <c r="C107" s="10">
        <f t="shared" si="17"/>
        <v>63338.504069380797</v>
      </c>
      <c r="D107" s="10">
        <f t="shared" si="17"/>
        <v>0</v>
      </c>
      <c r="E107" s="10">
        <f t="shared" si="17"/>
        <v>0</v>
      </c>
      <c r="F107" s="10">
        <f t="shared" si="18"/>
        <v>63338.504069380797</v>
      </c>
    </row>
    <row r="108" spans="1:17" outlineLevel="1" x14ac:dyDescent="0.2">
      <c r="B108" s="11">
        <f t="shared" si="20"/>
        <v>2034</v>
      </c>
      <c r="C108" s="10">
        <f t="shared" si="17"/>
        <v>65238.659191462226</v>
      </c>
      <c r="D108" s="10">
        <f t="shared" si="17"/>
        <v>0</v>
      </c>
      <c r="E108" s="10">
        <f t="shared" si="17"/>
        <v>0</v>
      </c>
      <c r="F108" s="10">
        <f t="shared" si="18"/>
        <v>65238.659191462226</v>
      </c>
    </row>
    <row r="109" spans="1:17" outlineLevel="1" x14ac:dyDescent="0.2">
      <c r="B109" s="11">
        <f t="shared" si="20"/>
        <v>2035</v>
      </c>
      <c r="C109" s="10">
        <f t="shared" si="17"/>
        <v>67195.818967206083</v>
      </c>
      <c r="D109" s="10">
        <f t="shared" si="17"/>
        <v>0</v>
      </c>
      <c r="E109" s="10">
        <f t="shared" si="17"/>
        <v>0</v>
      </c>
      <c r="F109" s="10">
        <f t="shared" si="18"/>
        <v>67195.818967206083</v>
      </c>
    </row>
    <row r="110" spans="1:17" outlineLevel="1" x14ac:dyDescent="0.2">
      <c r="B110" s="11">
        <f t="shared" si="20"/>
        <v>2036</v>
      </c>
      <c r="C110" s="10">
        <f t="shared" si="17"/>
        <v>69211.693536222272</v>
      </c>
      <c r="D110" s="10">
        <f t="shared" si="17"/>
        <v>0</v>
      </c>
      <c r="E110" s="10">
        <f t="shared" si="17"/>
        <v>0</v>
      </c>
      <c r="F110" s="10">
        <f t="shared" si="18"/>
        <v>69211.693536222272</v>
      </c>
    </row>
    <row r="111" spans="1:17" outlineLevel="1" x14ac:dyDescent="0.2">
      <c r="B111" s="11">
        <f t="shared" si="20"/>
        <v>2037</v>
      </c>
      <c r="C111" s="10">
        <f t="shared" si="17"/>
        <v>0</v>
      </c>
      <c r="D111" s="10">
        <f t="shared" si="17"/>
        <v>71288.044342308931</v>
      </c>
      <c r="E111" s="10">
        <f t="shared" si="17"/>
        <v>0</v>
      </c>
      <c r="F111" s="10">
        <f t="shared" si="18"/>
        <v>71288.044342308931</v>
      </c>
    </row>
    <row r="112" spans="1:17" outlineLevel="1" x14ac:dyDescent="0.2">
      <c r="B112" s="11">
        <f t="shared" si="20"/>
        <v>2038</v>
      </c>
      <c r="C112" s="10">
        <f t="shared" si="17"/>
        <v>0</v>
      </c>
      <c r="D112" s="10">
        <f t="shared" si="17"/>
        <v>73426.685672578198</v>
      </c>
      <c r="E112" s="10">
        <f t="shared" si="17"/>
        <v>0</v>
      </c>
      <c r="F112" s="10">
        <f t="shared" si="18"/>
        <v>73426.685672578198</v>
      </c>
    </row>
    <row r="113" spans="2:6" outlineLevel="1" x14ac:dyDescent="0.2">
      <c r="B113" s="11">
        <f t="shared" si="20"/>
        <v>2039</v>
      </c>
      <c r="C113" s="10">
        <f t="shared" si="17"/>
        <v>593979.47983181919</v>
      </c>
      <c r="D113" s="10">
        <f t="shared" si="17"/>
        <v>75629.486242755549</v>
      </c>
      <c r="E113" s="10">
        <f t="shared" si="17"/>
        <v>0</v>
      </c>
      <c r="F113" s="10">
        <f t="shared" si="18"/>
        <v>669608.96607457474</v>
      </c>
    </row>
    <row r="114" spans="2:6" outlineLevel="1" x14ac:dyDescent="0.2">
      <c r="B114" s="11">
        <f t="shared" si="20"/>
        <v>2040</v>
      </c>
      <c r="C114" s="10">
        <f t="shared" si="17"/>
        <v>0</v>
      </c>
      <c r="D114" s="10">
        <f t="shared" si="17"/>
        <v>77898.370830038228</v>
      </c>
      <c r="E114" s="10">
        <f t="shared" si="17"/>
        <v>0</v>
      </c>
      <c r="F114" s="10">
        <f t="shared" si="18"/>
        <v>77898.370830038228</v>
      </c>
    </row>
    <row r="115" spans="2:6" outlineLevel="1" x14ac:dyDescent="0.2">
      <c r="B115" s="11">
        <f t="shared" si="20"/>
        <v>2041</v>
      </c>
      <c r="C115" s="10">
        <f t="shared" si="17"/>
        <v>112329.4507369151</v>
      </c>
      <c r="D115" s="10">
        <f t="shared" si="17"/>
        <v>0</v>
      </c>
      <c r="E115" s="10">
        <f t="shared" si="17"/>
        <v>0</v>
      </c>
      <c r="F115" s="10">
        <f t="shared" si="18"/>
        <v>112329.4507369151</v>
      </c>
    </row>
    <row r="116" spans="2:6" outlineLevel="1" x14ac:dyDescent="0.2">
      <c r="B116" s="11">
        <f t="shared" si="20"/>
        <v>2042</v>
      </c>
      <c r="C116" s="10">
        <f t="shared" si="17"/>
        <v>0</v>
      </c>
      <c r="D116" s="10">
        <f t="shared" si="17"/>
        <v>0</v>
      </c>
      <c r="E116" s="10">
        <f t="shared" si="17"/>
        <v>0</v>
      </c>
      <c r="F116" s="10">
        <f t="shared" si="18"/>
        <v>0</v>
      </c>
    </row>
    <row r="117" spans="2:6" outlineLevel="1" x14ac:dyDescent="0.2">
      <c r="B117" s="11">
        <f t="shared" si="20"/>
        <v>2043</v>
      </c>
      <c r="C117" s="10">
        <f t="shared" si="17"/>
        <v>0</v>
      </c>
      <c r="D117" s="10">
        <f t="shared" si="17"/>
        <v>721985.7701073254</v>
      </c>
      <c r="E117" s="10">
        <f t="shared" si="17"/>
        <v>85121.653061995166</v>
      </c>
      <c r="F117" s="10">
        <f t="shared" si="18"/>
        <v>807107.42316932057</v>
      </c>
    </row>
    <row r="118" spans="2:6" outlineLevel="1" x14ac:dyDescent="0.2">
      <c r="B118" s="11">
        <f t="shared" si="20"/>
        <v>2044</v>
      </c>
      <c r="C118" s="10">
        <f t="shared" si="17"/>
        <v>0</v>
      </c>
      <c r="D118" s="10">
        <f t="shared" si="17"/>
        <v>0</v>
      </c>
      <c r="E118" s="10">
        <f t="shared" si="17"/>
        <v>87675.302653855018</v>
      </c>
      <c r="F118" s="10">
        <f t="shared" si="18"/>
        <v>87675.302653855018</v>
      </c>
    </row>
    <row r="119" spans="2:6" outlineLevel="1" x14ac:dyDescent="0.2">
      <c r="B119" s="11">
        <f t="shared" si="20"/>
        <v>2045</v>
      </c>
      <c r="C119" s="10">
        <f t="shared" si="17"/>
        <v>0</v>
      </c>
      <c r="D119" s="10">
        <f t="shared" si="17"/>
        <v>126427.78642685893</v>
      </c>
      <c r="E119" s="10">
        <f t="shared" si="17"/>
        <v>90305.561733470662</v>
      </c>
      <c r="F119" s="10">
        <f t="shared" si="18"/>
        <v>216733.34816032959</v>
      </c>
    </row>
    <row r="120" spans="2:6" outlineLevel="1" x14ac:dyDescent="0.2">
      <c r="B120" s="11">
        <f t="shared" si="20"/>
        <v>2046</v>
      </c>
      <c r="C120" s="10">
        <f t="shared" si="17"/>
        <v>0</v>
      </c>
      <c r="D120" s="10">
        <f t="shared" si="17"/>
        <v>0</v>
      </c>
      <c r="E120" s="10">
        <f t="shared" si="17"/>
        <v>93014.728585474775</v>
      </c>
      <c r="F120" s="10">
        <f t="shared" si="18"/>
        <v>93014.728585474775</v>
      </c>
    </row>
    <row r="121" spans="2:6" outlineLevel="1" x14ac:dyDescent="0.2">
      <c r="B121" s="11">
        <f t="shared" si="20"/>
        <v>2047</v>
      </c>
      <c r="C121" s="10">
        <f t="shared" si="17"/>
        <v>0</v>
      </c>
      <c r="D121" s="10">
        <f t="shared" si="17"/>
        <v>0</v>
      </c>
      <c r="E121" s="10">
        <f t="shared" si="17"/>
        <v>0</v>
      </c>
      <c r="F121" s="10">
        <f t="shared" si="18"/>
        <v>0</v>
      </c>
    </row>
    <row r="122" spans="2:6" outlineLevel="1" x14ac:dyDescent="0.2">
      <c r="B122" s="11">
        <f t="shared" si="20"/>
        <v>2048</v>
      </c>
      <c r="C122" s="10">
        <f t="shared" si="17"/>
        <v>0</v>
      </c>
      <c r="D122" s="10">
        <f t="shared" si="17"/>
        <v>0</v>
      </c>
      <c r="E122" s="10">
        <f t="shared" si="17"/>
        <v>0</v>
      </c>
      <c r="F122" s="10">
        <f t="shared" si="18"/>
        <v>0</v>
      </c>
    </row>
    <row r="123" spans="2:6" outlineLevel="1" x14ac:dyDescent="0.2">
      <c r="B123" s="11">
        <f t="shared" si="20"/>
        <v>2049</v>
      </c>
      <c r="C123" s="10">
        <f t="shared" si="17"/>
        <v>0</v>
      </c>
      <c r="D123" s="10">
        <f t="shared" si="17"/>
        <v>0</v>
      </c>
      <c r="E123" s="10">
        <f t="shared" si="17"/>
        <v>967529.98311411019</v>
      </c>
      <c r="F123" s="10">
        <f t="shared" si="18"/>
        <v>967529.98311411019</v>
      </c>
    </row>
    <row r="124" spans="2:6" outlineLevel="1" x14ac:dyDescent="0.2">
      <c r="B124" s="11">
        <f t="shared" si="20"/>
        <v>2050</v>
      </c>
      <c r="C124" s="10">
        <f t="shared" si="17"/>
        <v>0</v>
      </c>
      <c r="D124" s="10">
        <f t="shared" si="17"/>
        <v>0</v>
      </c>
      <c r="E124" s="10">
        <f t="shared" si="17"/>
        <v>0</v>
      </c>
      <c r="F124" s="10">
        <f t="shared" si="18"/>
        <v>0</v>
      </c>
    </row>
    <row r="125" spans="2:6" outlineLevel="1" x14ac:dyDescent="0.2">
      <c r="B125" s="11">
        <f t="shared" si="20"/>
        <v>2051</v>
      </c>
      <c r="C125" s="10">
        <f t="shared" si="17"/>
        <v>0</v>
      </c>
      <c r="D125" s="10">
        <f t="shared" si="17"/>
        <v>0</v>
      </c>
      <c r="E125" s="10">
        <f t="shared" si="17"/>
        <v>150961.38872806885</v>
      </c>
      <c r="F125" s="10">
        <f t="shared" si="18"/>
        <v>150961.38872806885</v>
      </c>
    </row>
    <row r="126" spans="2:6" outlineLevel="1" x14ac:dyDescent="0.2">
      <c r="B126" s="11">
        <f t="shared" si="20"/>
        <v>2052</v>
      </c>
      <c r="C126" s="10">
        <f t="shared" si="17"/>
        <v>0</v>
      </c>
      <c r="D126" s="10">
        <f t="shared" si="17"/>
        <v>0</v>
      </c>
      <c r="E126" s="10">
        <f t="shared" si="17"/>
        <v>0</v>
      </c>
      <c r="F126" s="10">
        <f t="shared" si="18"/>
        <v>0</v>
      </c>
    </row>
    <row r="127" spans="2:6" outlineLevel="1" x14ac:dyDescent="0.2"/>
    <row r="128" spans="2:6" outlineLevel="1" x14ac:dyDescent="0.2"/>
  </sheetData>
  <mergeCells count="6">
    <mergeCell ref="G38:G40"/>
    <mergeCell ref="D70:D72"/>
    <mergeCell ref="G70:G72"/>
    <mergeCell ref="G4:G8"/>
    <mergeCell ref="D4:D6"/>
    <mergeCell ref="D38:D4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D7C7-F9E9-44A3-9317-1E6B682B8B13}">
  <dimension ref="A2:V132"/>
  <sheetViews>
    <sheetView zoomScale="70" zoomScaleNormal="70" workbookViewId="0"/>
  </sheetViews>
  <sheetFormatPr baseColWidth="10" defaultColWidth="9" defaultRowHeight="16" outlineLevelRow="1" x14ac:dyDescent="0.2"/>
  <cols>
    <col min="1" max="1" width="9" style="11"/>
    <col min="2" max="2" width="9.1640625" style="11" bestFit="1" customWidth="1"/>
    <col min="3" max="8" width="13.1640625" style="11" customWidth="1"/>
    <col min="9" max="9" width="17.33203125" style="11" customWidth="1"/>
    <col min="10" max="10" width="10.5" style="11" bestFit="1" customWidth="1"/>
    <col min="11" max="14" width="11" style="11" bestFit="1" customWidth="1"/>
    <col min="15" max="15" width="12.1640625" style="11" bestFit="1" customWidth="1"/>
    <col min="16" max="16" width="5.6640625" style="11" bestFit="1" customWidth="1"/>
    <col min="17" max="17" width="11" style="11" bestFit="1" customWidth="1"/>
    <col min="18" max="18" width="5.6640625" style="11" bestFit="1" customWidth="1"/>
    <col min="19" max="19" width="11" style="11" bestFit="1" customWidth="1"/>
    <col min="20" max="20" width="9" style="11"/>
    <col min="21" max="21" width="55.5" style="11" bestFit="1" customWidth="1"/>
    <col min="22" max="22" width="14.1640625" style="11" bestFit="1" customWidth="1"/>
    <col min="23" max="16384" width="9" style="11"/>
  </cols>
  <sheetData>
    <row r="2" spans="1:22" ht="20" x14ac:dyDescent="0.2">
      <c r="A2" s="5" t="s">
        <v>14</v>
      </c>
      <c r="B2" s="6"/>
      <c r="C2" s="6"/>
      <c r="D2" s="6"/>
      <c r="E2" s="7"/>
      <c r="F2" s="8"/>
      <c r="G2" s="8"/>
      <c r="H2" s="8"/>
      <c r="I2" s="8"/>
      <c r="J2" s="9"/>
      <c r="K2" s="9"/>
      <c r="L2" s="9"/>
      <c r="M2" s="9"/>
      <c r="N2" s="9"/>
      <c r="O2" s="9"/>
      <c r="P2" s="9"/>
      <c r="Q2" s="9"/>
      <c r="R2" s="9"/>
      <c r="S2" s="9"/>
      <c r="T2" s="6"/>
      <c r="U2" s="6"/>
      <c r="V2" s="6"/>
    </row>
    <row r="3" spans="1:22" outlineLevel="1" x14ac:dyDescent="0.2"/>
    <row r="4" spans="1:22" ht="17" outlineLevel="1" thickBot="1" x14ac:dyDescent="0.25">
      <c r="A4" s="12" t="s">
        <v>25</v>
      </c>
      <c r="B4" s="12">
        <v>2015</v>
      </c>
      <c r="C4" s="13" t="s">
        <v>26</v>
      </c>
      <c r="D4" s="44" t="s">
        <v>10</v>
      </c>
      <c r="E4" s="14">
        <v>19</v>
      </c>
      <c r="I4" s="44" t="s">
        <v>12</v>
      </c>
      <c r="J4" s="17">
        <v>2025</v>
      </c>
      <c r="K4" s="16" t="s">
        <v>25</v>
      </c>
      <c r="L4" s="19"/>
      <c r="M4" s="16" t="s">
        <v>27</v>
      </c>
      <c r="N4" s="19"/>
      <c r="O4" s="16" t="s">
        <v>28</v>
      </c>
      <c r="P4" s="19"/>
      <c r="Q4" s="16" t="s">
        <v>29</v>
      </c>
      <c r="R4" s="19"/>
      <c r="S4" s="16" t="s">
        <v>30</v>
      </c>
      <c r="U4" s="23" t="s">
        <v>1</v>
      </c>
      <c r="V4" s="24">
        <v>0.03</v>
      </c>
    </row>
    <row r="5" spans="1:22" ht="17" outlineLevel="1" thickTop="1" x14ac:dyDescent="0.2">
      <c r="A5" s="12" t="s">
        <v>27</v>
      </c>
      <c r="B5" s="12">
        <v>2018</v>
      </c>
      <c r="C5" s="13" t="s">
        <v>31</v>
      </c>
      <c r="D5" s="44"/>
      <c r="E5" s="14">
        <v>19</v>
      </c>
      <c r="I5" s="44"/>
      <c r="J5" s="18">
        <f>VLOOKUP(K4,$A$4:$B$8,2,0)+VLOOKUP(K4,$A$4:$E$8,5,0)</f>
        <v>2034</v>
      </c>
      <c r="K5" s="10">
        <f>$V$6*(1+$V$4)^(J5-$J$4)</f>
        <v>65238.659191462226</v>
      </c>
      <c r="L5" s="18">
        <f>VLOOKUP(M4,$A$4:$B$8,2,0)+VLOOKUP(M4,$A$4:$E$8,5,0)</f>
        <v>2037</v>
      </c>
      <c r="M5" s="10">
        <f t="shared" ref="M5:O8" si="0">$V$6*(1+$V$4)^(L5-$J$4)</f>
        <v>71288.044342308931</v>
      </c>
      <c r="N5" s="18">
        <f>VLOOKUP(O4,$A$4:$B$8,2,0)+VLOOKUP(O4,$A$4:$E$8,5,0)</f>
        <v>2039</v>
      </c>
      <c r="O5" s="10">
        <f t="shared" si="0"/>
        <v>75629.486242755549</v>
      </c>
      <c r="P5" s="18">
        <f>VLOOKUP(Q4,$A$4:$B$8,2,0)+VLOOKUP(Q4,$A$4:$E$8,5,0)</f>
        <v>2043</v>
      </c>
      <c r="Q5" s="10">
        <f t="shared" ref="Q5:S8" si="1">$V$6*(1+$V$4)^(P5-$J$4)</f>
        <v>85121.653061995166</v>
      </c>
      <c r="R5" s="18">
        <f>VLOOKUP(S4,$A$4:$B$8,2,0)+VLOOKUP(S4,$A$4:$E$8,5,0)</f>
        <v>2043</v>
      </c>
      <c r="S5" s="10">
        <f>$V$6*(1+$V$4)^(R5-$J$4)</f>
        <v>85121.653061995166</v>
      </c>
      <c r="U5" s="23" t="s">
        <v>2</v>
      </c>
      <c r="V5" s="24">
        <v>0.05</v>
      </c>
    </row>
    <row r="6" spans="1:22" outlineLevel="1" x14ac:dyDescent="0.2">
      <c r="A6" s="12" t="s">
        <v>28</v>
      </c>
      <c r="B6" s="12">
        <v>2020</v>
      </c>
      <c r="C6" s="13" t="s">
        <v>32</v>
      </c>
      <c r="D6" s="44"/>
      <c r="E6" s="14">
        <v>19</v>
      </c>
      <c r="I6" s="44"/>
      <c r="J6" s="18">
        <f>J5+1</f>
        <v>2035</v>
      </c>
      <c r="K6" s="10">
        <f t="shared" ref="K6:K8" si="2">$V$6*(1+$V$4)^(J6-$J$4)</f>
        <v>67195.818967206083</v>
      </c>
      <c r="L6" s="18">
        <f t="shared" ref="L6:R8" si="3">L5+1</f>
        <v>2038</v>
      </c>
      <c r="M6" s="10">
        <f t="shared" si="0"/>
        <v>73426.685672578198</v>
      </c>
      <c r="N6" s="18">
        <f t="shared" si="3"/>
        <v>2040</v>
      </c>
      <c r="O6" s="10">
        <f t="shared" si="0"/>
        <v>77898.370830038228</v>
      </c>
      <c r="P6" s="18">
        <f t="shared" si="3"/>
        <v>2044</v>
      </c>
      <c r="Q6" s="10">
        <f t="shared" ref="Q6" si="4">$V$6*(1+$V$4)^(P6-$J$4)</f>
        <v>87675.302653855018</v>
      </c>
      <c r="R6" s="18">
        <f t="shared" si="3"/>
        <v>2044</v>
      </c>
      <c r="S6" s="10">
        <f t="shared" si="1"/>
        <v>87675.302653855018</v>
      </c>
      <c r="U6" s="23" t="s">
        <v>4</v>
      </c>
      <c r="V6" s="26">
        <v>50000</v>
      </c>
    </row>
    <row r="7" spans="1:22" outlineLevel="1" x14ac:dyDescent="0.2">
      <c r="A7" s="12" t="s">
        <v>29</v>
      </c>
      <c r="B7" s="12">
        <v>2024</v>
      </c>
      <c r="C7" s="13" t="s">
        <v>33</v>
      </c>
      <c r="D7" s="44"/>
      <c r="E7" s="14">
        <v>19</v>
      </c>
      <c r="I7" s="44"/>
      <c r="J7" s="18">
        <f>J6+1</f>
        <v>2036</v>
      </c>
      <c r="K7" s="10">
        <f t="shared" si="2"/>
        <v>69211.693536222272</v>
      </c>
      <c r="L7" s="18">
        <f t="shared" si="3"/>
        <v>2039</v>
      </c>
      <c r="M7" s="10">
        <f t="shared" si="0"/>
        <v>75629.486242755549</v>
      </c>
      <c r="N7" s="18">
        <f t="shared" si="3"/>
        <v>2041</v>
      </c>
      <c r="O7" s="10">
        <f t="shared" si="0"/>
        <v>80235.321954939354</v>
      </c>
      <c r="P7" s="18">
        <f t="shared" si="3"/>
        <v>2045</v>
      </c>
      <c r="Q7" s="10">
        <f t="shared" ref="Q7" si="5">$V$6*(1+$V$4)^(P7-$J$4)</f>
        <v>90305.561733470662</v>
      </c>
      <c r="R7" s="18">
        <f t="shared" si="3"/>
        <v>2045</v>
      </c>
      <c r="S7" s="10">
        <f t="shared" si="1"/>
        <v>90305.561733470662</v>
      </c>
      <c r="U7" s="23" t="s">
        <v>5</v>
      </c>
      <c r="V7" s="26">
        <v>300000</v>
      </c>
    </row>
    <row r="8" spans="1:22" outlineLevel="1" x14ac:dyDescent="0.2">
      <c r="A8" s="12" t="s">
        <v>30</v>
      </c>
      <c r="B8" s="12">
        <v>2024</v>
      </c>
      <c r="C8" s="13" t="s">
        <v>34</v>
      </c>
      <c r="D8" s="44"/>
      <c r="E8" s="14">
        <v>19</v>
      </c>
      <c r="I8" s="44"/>
      <c r="J8" s="18">
        <f>J7+1</f>
        <v>2037</v>
      </c>
      <c r="K8" s="10">
        <f t="shared" si="2"/>
        <v>71288.044342308931</v>
      </c>
      <c r="L8" s="18">
        <f t="shared" si="3"/>
        <v>2040</v>
      </c>
      <c r="M8" s="10">
        <f t="shared" si="0"/>
        <v>77898.370830038228</v>
      </c>
      <c r="N8" s="18">
        <f t="shared" si="3"/>
        <v>2042</v>
      </c>
      <c r="O8" s="10">
        <f t="shared" si="0"/>
        <v>82642.381613587539</v>
      </c>
      <c r="P8" s="18">
        <f t="shared" si="3"/>
        <v>2046</v>
      </c>
      <c r="Q8" s="10">
        <f t="shared" ref="Q8" si="6">$V$6*(1+$V$4)^(P8-$J$4)</f>
        <v>93014.728585474775</v>
      </c>
      <c r="R8" s="18">
        <f t="shared" si="3"/>
        <v>2046</v>
      </c>
      <c r="S8" s="10">
        <f t="shared" si="1"/>
        <v>93014.728585474775</v>
      </c>
      <c r="U8" s="23" t="s">
        <v>6</v>
      </c>
      <c r="V8" s="26">
        <v>70000</v>
      </c>
    </row>
    <row r="9" spans="1:22" outlineLevel="1" x14ac:dyDescent="0.2">
      <c r="A9" s="12"/>
    </row>
    <row r="10" spans="1:22" outlineLevel="1" x14ac:dyDescent="0.2">
      <c r="A10" s="12"/>
      <c r="C10" s="12" t="s">
        <v>25</v>
      </c>
      <c r="D10" s="12" t="s">
        <v>27</v>
      </c>
      <c r="E10" s="12" t="s">
        <v>28</v>
      </c>
      <c r="F10" s="12" t="s">
        <v>29</v>
      </c>
      <c r="G10" s="12" t="s">
        <v>30</v>
      </c>
      <c r="H10" s="12" t="s">
        <v>16</v>
      </c>
    </row>
    <row r="11" spans="1:22" outlineLevel="1" x14ac:dyDescent="0.2">
      <c r="A11" s="12"/>
      <c r="B11" s="11">
        <v>2029</v>
      </c>
      <c r="C11" s="10">
        <f>IFERROR(INDEX($K$5:$S$8,MATCH($B11,$J$5:$J$8,0),MATCH(C$10,$K$4:$S$4,0)),0)</f>
        <v>0</v>
      </c>
      <c r="D11" s="10">
        <f t="shared" ref="D11:D34" si="7">IFERROR(INDEX($K$5:$S$8,MATCH($B11,$L$5:$L$8,0),MATCH(D$10,$K$4:$S$4,0)),0)</f>
        <v>0</v>
      </c>
      <c r="E11" s="10">
        <f t="shared" ref="E11:E34" si="8">IFERROR(INDEX($K$5:$S$8,MATCH($B11,$N$5:$N$8,0),MATCH(E$10,$K$4:$S$4,0)),0)</f>
        <v>0</v>
      </c>
      <c r="F11" s="10">
        <f t="shared" ref="F11:F34" si="9">IFERROR(INDEX($K$5:$S$8,MATCH($B11,$P$5:$P$8,0),MATCH(F$10,$K$4:$S$4,0)),0)</f>
        <v>0</v>
      </c>
      <c r="G11" s="10">
        <f t="shared" ref="G11:G34" si="10">IFERROR(INDEX($K$5:$S$8,MATCH($B11,$R$5:$R$8,0),MATCH(G$10,$K$4:$S$4,0)),0)</f>
        <v>0</v>
      </c>
      <c r="H11" s="10">
        <f>SUM(C11:G11)</f>
        <v>0</v>
      </c>
    </row>
    <row r="12" spans="1:22" outlineLevel="1" x14ac:dyDescent="0.2">
      <c r="A12" s="12"/>
      <c r="B12" s="11">
        <f t="shared" ref="B12:B13" si="11">B11+1</f>
        <v>2030</v>
      </c>
      <c r="C12" s="10">
        <f t="shared" ref="C12:C34" si="12">IFERROR(INDEX($K$5:$S$8,MATCH(B12,$J$5:$J$8,0),MATCH(C$10,$K$4:$S$4,0)),0)</f>
        <v>0</v>
      </c>
      <c r="D12" s="10">
        <f t="shared" si="7"/>
        <v>0</v>
      </c>
      <c r="E12" s="10">
        <f t="shared" si="8"/>
        <v>0</v>
      </c>
      <c r="F12" s="10">
        <f t="shared" si="9"/>
        <v>0</v>
      </c>
      <c r="G12" s="10">
        <f t="shared" si="10"/>
        <v>0</v>
      </c>
      <c r="H12" s="10">
        <f t="shared" ref="H12:H34" si="13">SUM(C12:G12)</f>
        <v>0</v>
      </c>
    </row>
    <row r="13" spans="1:22" outlineLevel="1" x14ac:dyDescent="0.2">
      <c r="A13" s="12"/>
      <c r="B13" s="11">
        <f t="shared" si="11"/>
        <v>2031</v>
      </c>
      <c r="C13" s="10">
        <f t="shared" si="12"/>
        <v>0</v>
      </c>
      <c r="D13" s="10">
        <f t="shared" si="7"/>
        <v>0</v>
      </c>
      <c r="E13" s="10">
        <f t="shared" si="8"/>
        <v>0</v>
      </c>
      <c r="F13" s="10">
        <f t="shared" si="9"/>
        <v>0</v>
      </c>
      <c r="G13" s="10">
        <f t="shared" si="10"/>
        <v>0</v>
      </c>
      <c r="H13" s="10">
        <f t="shared" si="13"/>
        <v>0</v>
      </c>
    </row>
    <row r="14" spans="1:22" outlineLevel="1" x14ac:dyDescent="0.2">
      <c r="B14" s="11">
        <f>B13+1</f>
        <v>2032</v>
      </c>
      <c r="C14" s="10">
        <f t="shared" si="12"/>
        <v>0</v>
      </c>
      <c r="D14" s="10">
        <f t="shared" si="7"/>
        <v>0</v>
      </c>
      <c r="E14" s="10">
        <f t="shared" si="8"/>
        <v>0</v>
      </c>
      <c r="F14" s="10">
        <f t="shared" si="9"/>
        <v>0</v>
      </c>
      <c r="G14" s="10">
        <f t="shared" si="10"/>
        <v>0</v>
      </c>
      <c r="H14" s="10">
        <f t="shared" si="13"/>
        <v>0</v>
      </c>
    </row>
    <row r="15" spans="1:22" outlineLevel="1" x14ac:dyDescent="0.2">
      <c r="B15" s="11">
        <f t="shared" ref="B15:B34" si="14">B14+1</f>
        <v>2033</v>
      </c>
      <c r="C15" s="10">
        <f t="shared" si="12"/>
        <v>0</v>
      </c>
      <c r="D15" s="10">
        <f t="shared" si="7"/>
        <v>0</v>
      </c>
      <c r="E15" s="10">
        <f t="shared" si="8"/>
        <v>0</v>
      </c>
      <c r="F15" s="10">
        <f t="shared" si="9"/>
        <v>0</v>
      </c>
      <c r="G15" s="10">
        <f t="shared" si="10"/>
        <v>0</v>
      </c>
      <c r="H15" s="10">
        <f t="shared" si="13"/>
        <v>0</v>
      </c>
    </row>
    <row r="16" spans="1:22" outlineLevel="1" x14ac:dyDescent="0.2">
      <c r="B16" s="11">
        <f t="shared" si="14"/>
        <v>2034</v>
      </c>
      <c r="C16" s="10">
        <f t="shared" si="12"/>
        <v>65238.659191462226</v>
      </c>
      <c r="D16" s="10">
        <f t="shared" si="7"/>
        <v>0</v>
      </c>
      <c r="E16" s="10">
        <f t="shared" si="8"/>
        <v>0</v>
      </c>
      <c r="F16" s="10">
        <f t="shared" si="9"/>
        <v>0</v>
      </c>
      <c r="G16" s="10">
        <f t="shared" si="10"/>
        <v>0</v>
      </c>
      <c r="H16" s="10">
        <f t="shared" si="13"/>
        <v>65238.659191462226</v>
      </c>
    </row>
    <row r="17" spans="2:8" outlineLevel="1" x14ac:dyDescent="0.2">
      <c r="B17" s="11">
        <f t="shared" si="14"/>
        <v>2035</v>
      </c>
      <c r="C17" s="10">
        <f t="shared" si="12"/>
        <v>67195.818967206083</v>
      </c>
      <c r="D17" s="10">
        <f t="shared" si="7"/>
        <v>0</v>
      </c>
      <c r="E17" s="10">
        <f t="shared" si="8"/>
        <v>0</v>
      </c>
      <c r="F17" s="10">
        <f t="shared" si="9"/>
        <v>0</v>
      </c>
      <c r="G17" s="10">
        <f t="shared" si="10"/>
        <v>0</v>
      </c>
      <c r="H17" s="10">
        <f t="shared" si="13"/>
        <v>67195.818967206083</v>
      </c>
    </row>
    <row r="18" spans="2:8" outlineLevel="1" x14ac:dyDescent="0.2">
      <c r="B18" s="11">
        <f t="shared" si="14"/>
        <v>2036</v>
      </c>
      <c r="C18" s="10">
        <f t="shared" si="12"/>
        <v>69211.693536222272</v>
      </c>
      <c r="D18" s="10">
        <f t="shared" si="7"/>
        <v>0</v>
      </c>
      <c r="E18" s="10">
        <f t="shared" si="8"/>
        <v>0</v>
      </c>
      <c r="F18" s="10">
        <f t="shared" si="9"/>
        <v>0</v>
      </c>
      <c r="G18" s="10">
        <f t="shared" si="10"/>
        <v>0</v>
      </c>
      <c r="H18" s="10">
        <f t="shared" si="13"/>
        <v>69211.693536222272</v>
      </c>
    </row>
    <row r="19" spans="2:8" outlineLevel="1" x14ac:dyDescent="0.2">
      <c r="B19" s="11">
        <f t="shared" si="14"/>
        <v>2037</v>
      </c>
      <c r="C19" s="10">
        <f t="shared" si="12"/>
        <v>71288.044342308931</v>
      </c>
      <c r="D19" s="10">
        <f t="shared" si="7"/>
        <v>71288.044342308931</v>
      </c>
      <c r="E19" s="10">
        <f t="shared" si="8"/>
        <v>0</v>
      </c>
      <c r="F19" s="10">
        <f t="shared" si="9"/>
        <v>0</v>
      </c>
      <c r="G19" s="10">
        <f t="shared" si="10"/>
        <v>0</v>
      </c>
      <c r="H19" s="10">
        <f t="shared" si="13"/>
        <v>142576.08868461786</v>
      </c>
    </row>
    <row r="20" spans="2:8" outlineLevel="1" x14ac:dyDescent="0.2">
      <c r="B20" s="11">
        <f t="shared" si="14"/>
        <v>2038</v>
      </c>
      <c r="C20" s="10">
        <f t="shared" si="12"/>
        <v>0</v>
      </c>
      <c r="D20" s="10">
        <f t="shared" si="7"/>
        <v>73426.685672578198</v>
      </c>
      <c r="E20" s="10">
        <f t="shared" si="8"/>
        <v>0</v>
      </c>
      <c r="F20" s="10">
        <f t="shared" si="9"/>
        <v>0</v>
      </c>
      <c r="G20" s="10">
        <f t="shared" si="10"/>
        <v>0</v>
      </c>
      <c r="H20" s="10">
        <f t="shared" si="13"/>
        <v>73426.685672578198</v>
      </c>
    </row>
    <row r="21" spans="2:8" outlineLevel="1" x14ac:dyDescent="0.2">
      <c r="B21" s="11">
        <f t="shared" si="14"/>
        <v>2039</v>
      </c>
      <c r="C21" s="10">
        <f t="shared" si="12"/>
        <v>0</v>
      </c>
      <c r="D21" s="10">
        <f t="shared" si="7"/>
        <v>75629.486242755549</v>
      </c>
      <c r="E21" s="10">
        <f t="shared" si="8"/>
        <v>75629.486242755549</v>
      </c>
      <c r="F21" s="10">
        <f t="shared" si="9"/>
        <v>0</v>
      </c>
      <c r="G21" s="10">
        <f t="shared" si="10"/>
        <v>0</v>
      </c>
      <c r="H21" s="10">
        <f t="shared" si="13"/>
        <v>151258.9724855111</v>
      </c>
    </row>
    <row r="22" spans="2:8" outlineLevel="1" x14ac:dyDescent="0.2">
      <c r="B22" s="11">
        <f t="shared" si="14"/>
        <v>2040</v>
      </c>
      <c r="C22" s="10">
        <f t="shared" si="12"/>
        <v>0</v>
      </c>
      <c r="D22" s="10">
        <f t="shared" si="7"/>
        <v>77898.370830038228</v>
      </c>
      <c r="E22" s="10">
        <f t="shared" si="8"/>
        <v>77898.370830038228</v>
      </c>
      <c r="F22" s="10">
        <f t="shared" si="9"/>
        <v>0</v>
      </c>
      <c r="G22" s="10">
        <f t="shared" si="10"/>
        <v>0</v>
      </c>
      <c r="H22" s="10">
        <f t="shared" si="13"/>
        <v>155796.74166007646</v>
      </c>
    </row>
    <row r="23" spans="2:8" outlineLevel="1" x14ac:dyDescent="0.2">
      <c r="B23" s="11">
        <f t="shared" si="14"/>
        <v>2041</v>
      </c>
      <c r="C23" s="10">
        <f t="shared" si="12"/>
        <v>0</v>
      </c>
      <c r="D23" s="10">
        <f t="shared" si="7"/>
        <v>0</v>
      </c>
      <c r="E23" s="10">
        <f t="shared" si="8"/>
        <v>80235.321954939354</v>
      </c>
      <c r="F23" s="10">
        <f t="shared" si="9"/>
        <v>0</v>
      </c>
      <c r="G23" s="10">
        <f t="shared" si="10"/>
        <v>0</v>
      </c>
      <c r="H23" s="10">
        <f t="shared" si="13"/>
        <v>80235.321954939354</v>
      </c>
    </row>
    <row r="24" spans="2:8" outlineLevel="1" x14ac:dyDescent="0.2">
      <c r="B24" s="11">
        <f t="shared" si="14"/>
        <v>2042</v>
      </c>
      <c r="C24" s="10">
        <f t="shared" si="12"/>
        <v>0</v>
      </c>
      <c r="D24" s="10">
        <f t="shared" si="7"/>
        <v>0</v>
      </c>
      <c r="E24" s="10">
        <f t="shared" si="8"/>
        <v>82642.381613587539</v>
      </c>
      <c r="F24" s="10">
        <f t="shared" si="9"/>
        <v>0</v>
      </c>
      <c r="G24" s="10">
        <f t="shared" si="10"/>
        <v>0</v>
      </c>
      <c r="H24" s="10">
        <f t="shared" si="13"/>
        <v>82642.381613587539</v>
      </c>
    </row>
    <row r="25" spans="2:8" outlineLevel="1" x14ac:dyDescent="0.2">
      <c r="B25" s="11">
        <f t="shared" si="14"/>
        <v>2043</v>
      </c>
      <c r="C25" s="10">
        <f t="shared" si="12"/>
        <v>0</v>
      </c>
      <c r="D25" s="10">
        <f t="shared" si="7"/>
        <v>0</v>
      </c>
      <c r="E25" s="10">
        <f t="shared" si="8"/>
        <v>0</v>
      </c>
      <c r="F25" s="10">
        <f t="shared" si="9"/>
        <v>85121.653061995166</v>
      </c>
      <c r="G25" s="10">
        <f t="shared" si="10"/>
        <v>85121.653061995166</v>
      </c>
      <c r="H25" s="10">
        <f t="shared" si="13"/>
        <v>170243.30612399033</v>
      </c>
    </row>
    <row r="26" spans="2:8" outlineLevel="1" x14ac:dyDescent="0.2">
      <c r="B26" s="11">
        <f t="shared" si="14"/>
        <v>2044</v>
      </c>
      <c r="C26" s="10">
        <f t="shared" si="12"/>
        <v>0</v>
      </c>
      <c r="D26" s="10">
        <f t="shared" si="7"/>
        <v>0</v>
      </c>
      <c r="E26" s="10">
        <f t="shared" si="8"/>
        <v>0</v>
      </c>
      <c r="F26" s="10">
        <f t="shared" si="9"/>
        <v>87675.302653855018</v>
      </c>
      <c r="G26" s="10">
        <f t="shared" si="10"/>
        <v>87675.302653855018</v>
      </c>
      <c r="H26" s="10">
        <f t="shared" si="13"/>
        <v>175350.60530771004</v>
      </c>
    </row>
    <row r="27" spans="2:8" outlineLevel="1" x14ac:dyDescent="0.2">
      <c r="B27" s="11">
        <f t="shared" si="14"/>
        <v>2045</v>
      </c>
      <c r="C27" s="10">
        <f t="shared" si="12"/>
        <v>0</v>
      </c>
      <c r="D27" s="10">
        <f t="shared" si="7"/>
        <v>0</v>
      </c>
      <c r="E27" s="10">
        <f t="shared" si="8"/>
        <v>0</v>
      </c>
      <c r="F27" s="10">
        <f t="shared" si="9"/>
        <v>90305.561733470662</v>
      </c>
      <c r="G27" s="10">
        <f t="shared" si="10"/>
        <v>90305.561733470662</v>
      </c>
      <c r="H27" s="10">
        <f t="shared" si="13"/>
        <v>180611.12346694132</v>
      </c>
    </row>
    <row r="28" spans="2:8" outlineLevel="1" x14ac:dyDescent="0.2">
      <c r="B28" s="11">
        <f t="shared" si="14"/>
        <v>2046</v>
      </c>
      <c r="C28" s="10">
        <f t="shared" si="12"/>
        <v>0</v>
      </c>
      <c r="D28" s="10">
        <f t="shared" si="7"/>
        <v>0</v>
      </c>
      <c r="E28" s="10">
        <f t="shared" si="8"/>
        <v>0</v>
      </c>
      <c r="F28" s="10">
        <f t="shared" si="9"/>
        <v>93014.728585474775</v>
      </c>
      <c r="G28" s="10">
        <f t="shared" si="10"/>
        <v>93014.728585474775</v>
      </c>
      <c r="H28" s="10">
        <f t="shared" si="13"/>
        <v>186029.45717094955</v>
      </c>
    </row>
    <row r="29" spans="2:8" outlineLevel="1" x14ac:dyDescent="0.2">
      <c r="B29" s="11">
        <f t="shared" si="14"/>
        <v>2047</v>
      </c>
      <c r="C29" s="10">
        <f t="shared" si="12"/>
        <v>0</v>
      </c>
      <c r="D29" s="10">
        <f t="shared" si="7"/>
        <v>0</v>
      </c>
      <c r="E29" s="10">
        <f t="shared" si="8"/>
        <v>0</v>
      </c>
      <c r="F29" s="10">
        <f t="shared" si="9"/>
        <v>0</v>
      </c>
      <c r="G29" s="10">
        <f t="shared" si="10"/>
        <v>0</v>
      </c>
      <c r="H29" s="10">
        <f t="shared" si="13"/>
        <v>0</v>
      </c>
    </row>
    <row r="30" spans="2:8" outlineLevel="1" x14ac:dyDescent="0.2">
      <c r="B30" s="11">
        <f t="shared" si="14"/>
        <v>2048</v>
      </c>
      <c r="C30" s="10">
        <f t="shared" si="12"/>
        <v>0</v>
      </c>
      <c r="D30" s="10">
        <f t="shared" si="7"/>
        <v>0</v>
      </c>
      <c r="E30" s="10">
        <f t="shared" si="8"/>
        <v>0</v>
      </c>
      <c r="F30" s="10">
        <f t="shared" si="9"/>
        <v>0</v>
      </c>
      <c r="G30" s="10">
        <f t="shared" si="10"/>
        <v>0</v>
      </c>
      <c r="H30" s="10">
        <f t="shared" si="13"/>
        <v>0</v>
      </c>
    </row>
    <row r="31" spans="2:8" outlineLevel="1" x14ac:dyDescent="0.2">
      <c r="B31" s="11">
        <f t="shared" si="14"/>
        <v>2049</v>
      </c>
      <c r="C31" s="10">
        <f t="shared" si="12"/>
        <v>0</v>
      </c>
      <c r="D31" s="10">
        <f t="shared" si="7"/>
        <v>0</v>
      </c>
      <c r="E31" s="10">
        <f t="shared" si="8"/>
        <v>0</v>
      </c>
      <c r="F31" s="10">
        <f t="shared" si="9"/>
        <v>0</v>
      </c>
      <c r="G31" s="10">
        <f t="shared" si="10"/>
        <v>0</v>
      </c>
      <c r="H31" s="10">
        <f t="shared" si="13"/>
        <v>0</v>
      </c>
    </row>
    <row r="32" spans="2:8" outlineLevel="1" x14ac:dyDescent="0.2">
      <c r="B32" s="11">
        <f t="shared" si="14"/>
        <v>2050</v>
      </c>
      <c r="C32" s="10">
        <f t="shared" si="12"/>
        <v>0</v>
      </c>
      <c r="D32" s="10">
        <f t="shared" si="7"/>
        <v>0</v>
      </c>
      <c r="E32" s="10">
        <f t="shared" si="8"/>
        <v>0</v>
      </c>
      <c r="F32" s="10">
        <f t="shared" si="9"/>
        <v>0</v>
      </c>
      <c r="G32" s="10">
        <f t="shared" si="10"/>
        <v>0</v>
      </c>
      <c r="H32" s="10">
        <f t="shared" si="13"/>
        <v>0</v>
      </c>
    </row>
    <row r="33" spans="1:22" outlineLevel="1" x14ac:dyDescent="0.2">
      <c r="B33" s="11">
        <f t="shared" si="14"/>
        <v>2051</v>
      </c>
      <c r="C33" s="10">
        <f t="shared" si="12"/>
        <v>0</v>
      </c>
      <c r="D33" s="10">
        <f t="shared" si="7"/>
        <v>0</v>
      </c>
      <c r="E33" s="10">
        <f t="shared" si="8"/>
        <v>0</v>
      </c>
      <c r="F33" s="10">
        <f t="shared" si="9"/>
        <v>0</v>
      </c>
      <c r="G33" s="10">
        <f t="shared" si="10"/>
        <v>0</v>
      </c>
      <c r="H33" s="10">
        <f t="shared" si="13"/>
        <v>0</v>
      </c>
    </row>
    <row r="34" spans="1:22" outlineLevel="1" x14ac:dyDescent="0.2">
      <c r="B34" s="11">
        <f t="shared" si="14"/>
        <v>2052</v>
      </c>
      <c r="C34" s="10">
        <f t="shared" si="12"/>
        <v>0</v>
      </c>
      <c r="D34" s="10">
        <f t="shared" si="7"/>
        <v>0</v>
      </c>
      <c r="E34" s="10">
        <f t="shared" si="8"/>
        <v>0</v>
      </c>
      <c r="F34" s="10">
        <f t="shared" si="9"/>
        <v>0</v>
      </c>
      <c r="G34" s="10">
        <f t="shared" si="10"/>
        <v>0</v>
      </c>
      <c r="H34" s="10">
        <f t="shared" si="13"/>
        <v>0</v>
      </c>
    </row>
    <row r="36" spans="1:22" ht="20" x14ac:dyDescent="0.2">
      <c r="A36" s="5" t="s">
        <v>15</v>
      </c>
      <c r="B36" s="6"/>
      <c r="C36" s="6"/>
      <c r="D36" s="6"/>
      <c r="E36" s="7"/>
      <c r="F36" s="8"/>
      <c r="G36" s="8"/>
      <c r="H36" s="8"/>
      <c r="I36" s="8"/>
      <c r="J36" s="9"/>
      <c r="K36" s="9"/>
      <c r="L36" s="9"/>
      <c r="M36" s="9"/>
      <c r="N36" s="9"/>
      <c r="O36" s="9"/>
      <c r="P36" s="9"/>
      <c r="Q36" s="9"/>
      <c r="R36" s="9"/>
      <c r="S36" s="9"/>
      <c r="T36" s="6"/>
      <c r="U36" s="6"/>
      <c r="V36" s="6"/>
    </row>
    <row r="37" spans="1:22" ht="17" outlineLevel="1" thickBot="1" x14ac:dyDescent="0.25">
      <c r="J37" s="20"/>
      <c r="K37" s="16" t="s">
        <v>25</v>
      </c>
      <c r="L37" s="16" t="s">
        <v>27</v>
      </c>
      <c r="M37" s="16" t="s">
        <v>28</v>
      </c>
      <c r="N37" s="16" t="s">
        <v>29</v>
      </c>
      <c r="O37" s="16" t="s">
        <v>30</v>
      </c>
    </row>
    <row r="38" spans="1:22" ht="15.75" customHeight="1" outlineLevel="1" thickTop="1" x14ac:dyDescent="0.2">
      <c r="A38" s="12" t="s">
        <v>25</v>
      </c>
      <c r="B38" s="12">
        <v>2015</v>
      </c>
      <c r="C38" s="13" t="s">
        <v>26</v>
      </c>
      <c r="D38" s="44" t="s">
        <v>11</v>
      </c>
      <c r="E38" s="15">
        <v>25</v>
      </c>
      <c r="I38" s="44" t="s">
        <v>13</v>
      </c>
      <c r="J38" s="18">
        <f>B38+E38</f>
        <v>2040</v>
      </c>
      <c r="K38" s="10">
        <f>$V$7*(1+$V$5)^($J38-$J$4)</f>
        <v>623678.45382341032</v>
      </c>
      <c r="L38" s="10">
        <v>0</v>
      </c>
      <c r="M38" s="10">
        <v>0</v>
      </c>
      <c r="N38" s="10">
        <v>0</v>
      </c>
      <c r="O38" s="10">
        <v>0</v>
      </c>
    </row>
    <row r="39" spans="1:22" outlineLevel="1" x14ac:dyDescent="0.2">
      <c r="A39" s="12" t="s">
        <v>27</v>
      </c>
      <c r="B39" s="12">
        <v>2018</v>
      </c>
      <c r="C39" s="13" t="s">
        <v>31</v>
      </c>
      <c r="D39" s="44"/>
      <c r="E39" s="15">
        <v>25</v>
      </c>
      <c r="I39" s="44"/>
      <c r="J39" s="18">
        <f>B39+E39</f>
        <v>2043</v>
      </c>
      <c r="K39" s="10">
        <v>0</v>
      </c>
      <c r="L39" s="10">
        <f>$V$7*(1+$V$5)^($J39-$J$4)</f>
        <v>721985.7701073254</v>
      </c>
      <c r="M39" s="10">
        <v>0</v>
      </c>
      <c r="N39" s="10">
        <v>0</v>
      </c>
      <c r="O39" s="10">
        <v>0</v>
      </c>
    </row>
    <row r="40" spans="1:22" outlineLevel="1" x14ac:dyDescent="0.2">
      <c r="A40" s="12" t="s">
        <v>28</v>
      </c>
      <c r="B40" s="12">
        <v>2020</v>
      </c>
      <c r="C40" s="13" t="s">
        <v>32</v>
      </c>
      <c r="D40" s="44"/>
      <c r="E40" s="15">
        <v>25</v>
      </c>
      <c r="I40" s="44"/>
      <c r="J40" s="18">
        <f>B40+E40</f>
        <v>2045</v>
      </c>
      <c r="K40" s="10">
        <v>0</v>
      </c>
      <c r="L40" s="10">
        <v>0</v>
      </c>
      <c r="M40" s="10">
        <f>$V$7*(1+$V$5)^($J40-$J$4)</f>
        <v>795989.31154332624</v>
      </c>
      <c r="N40" s="10">
        <v>0</v>
      </c>
      <c r="O40" s="10">
        <v>0</v>
      </c>
    </row>
    <row r="41" spans="1:22" outlineLevel="1" x14ac:dyDescent="0.2">
      <c r="A41" s="12" t="s">
        <v>29</v>
      </c>
      <c r="B41" s="12">
        <v>2024</v>
      </c>
      <c r="C41" s="13" t="s">
        <v>33</v>
      </c>
      <c r="D41" s="44"/>
      <c r="E41" s="15">
        <v>25</v>
      </c>
      <c r="I41" s="44"/>
      <c r="J41" s="18">
        <f>B41+E41</f>
        <v>2049</v>
      </c>
      <c r="K41" s="10">
        <v>0</v>
      </c>
      <c r="L41" s="10">
        <v>0</v>
      </c>
      <c r="M41" s="10">
        <v>0</v>
      </c>
      <c r="N41" s="10">
        <f>$V$7*(1+$V$5)^($J41-$J$4)</f>
        <v>967529.98311411019</v>
      </c>
      <c r="O41" s="10">
        <v>0</v>
      </c>
    </row>
    <row r="42" spans="1:22" outlineLevel="1" x14ac:dyDescent="0.2">
      <c r="A42" s="12" t="s">
        <v>30</v>
      </c>
      <c r="B42" s="12">
        <v>2024</v>
      </c>
      <c r="C42" s="13" t="s">
        <v>34</v>
      </c>
      <c r="D42" s="44"/>
      <c r="E42" s="15">
        <v>26</v>
      </c>
      <c r="I42" s="44"/>
      <c r="J42" s="18">
        <f>B42+E42</f>
        <v>2050</v>
      </c>
      <c r="K42" s="10">
        <v>0</v>
      </c>
      <c r="L42" s="10">
        <v>0</v>
      </c>
      <c r="M42" s="10">
        <v>0</v>
      </c>
      <c r="N42" s="10">
        <v>0</v>
      </c>
      <c r="O42" s="10">
        <f>$V$7*(1+$V$5)^($J42-$J$4)</f>
        <v>1015906.4822698158</v>
      </c>
    </row>
    <row r="43" spans="1:22" outlineLevel="1" x14ac:dyDescent="0.2"/>
    <row r="44" spans="1:22" outlineLevel="1" x14ac:dyDescent="0.2">
      <c r="C44" s="12" t="s">
        <v>25</v>
      </c>
      <c r="D44" s="12" t="s">
        <v>27</v>
      </c>
      <c r="E44" s="12" t="s">
        <v>28</v>
      </c>
      <c r="F44" s="12" t="s">
        <v>29</v>
      </c>
      <c r="G44" s="12" t="s">
        <v>30</v>
      </c>
      <c r="H44" s="12" t="s">
        <v>16</v>
      </c>
    </row>
    <row r="45" spans="1:22" outlineLevel="1" x14ac:dyDescent="0.2">
      <c r="B45" s="11">
        <v>2029</v>
      </c>
      <c r="C45" s="10">
        <f>IFERROR(INDEX($K$38:$O$42,MATCH($B45,$J$38:$J$42,0),MATCH(C$44,$K$37:$O$37,0)),0)</f>
        <v>0</v>
      </c>
      <c r="D45" s="10">
        <f t="shared" ref="D45:G68" si="15">IFERROR(INDEX($K$38:$O$42,MATCH($B45,$J$38:$J$42,0),MATCH(D$44,$K$37:$O$37,0)),0)</f>
        <v>0</v>
      </c>
      <c r="E45" s="10">
        <f t="shared" si="15"/>
        <v>0</v>
      </c>
      <c r="F45" s="10">
        <f t="shared" si="15"/>
        <v>0</v>
      </c>
      <c r="G45" s="10">
        <f>IFERROR(INDEX($K$38:$O$42,MATCH($B45,$J$38:$J$42,0),MATCH(G$44,$K$37:$O$37,0)),0)</f>
        <v>0</v>
      </c>
      <c r="H45" s="10">
        <f>SUM(C45:G45)</f>
        <v>0</v>
      </c>
    </row>
    <row r="46" spans="1:22" outlineLevel="1" x14ac:dyDescent="0.2">
      <c r="B46" s="11">
        <f t="shared" ref="B46:B47" si="16">B45+1</f>
        <v>2030</v>
      </c>
      <c r="C46" s="10">
        <f t="shared" ref="C46:C68" si="17">IFERROR(INDEX($K$38:$O$42,MATCH($B46,$J$38:$J$42,0),MATCH(C$44,$K$37:$O$37,0)),0)</f>
        <v>0</v>
      </c>
      <c r="D46" s="10">
        <f t="shared" si="15"/>
        <v>0</v>
      </c>
      <c r="E46" s="10">
        <f t="shared" si="15"/>
        <v>0</v>
      </c>
      <c r="F46" s="10">
        <f>IFERROR(INDEX($K$38:$O$42,MATCH($B46,$J$38:$J$42,0),MATCH(F$44,$K$37:$O$37,0)),0)</f>
        <v>0</v>
      </c>
      <c r="G46" s="10">
        <f t="shared" si="15"/>
        <v>0</v>
      </c>
      <c r="H46" s="10">
        <f t="shared" ref="H46:H68" si="18">SUM(C46:G46)</f>
        <v>0</v>
      </c>
    </row>
    <row r="47" spans="1:22" outlineLevel="1" x14ac:dyDescent="0.2">
      <c r="B47" s="11">
        <f t="shared" si="16"/>
        <v>2031</v>
      </c>
      <c r="C47" s="10">
        <f t="shared" si="17"/>
        <v>0</v>
      </c>
      <c r="D47" s="10">
        <f t="shared" si="15"/>
        <v>0</v>
      </c>
      <c r="E47" s="10">
        <f t="shared" si="15"/>
        <v>0</v>
      </c>
      <c r="F47" s="10">
        <f t="shared" si="15"/>
        <v>0</v>
      </c>
      <c r="G47" s="10">
        <f t="shared" si="15"/>
        <v>0</v>
      </c>
      <c r="H47" s="10">
        <f t="shared" si="18"/>
        <v>0</v>
      </c>
    </row>
    <row r="48" spans="1:22" outlineLevel="1" x14ac:dyDescent="0.2">
      <c r="B48" s="11">
        <f>B47+1</f>
        <v>2032</v>
      </c>
      <c r="C48" s="10">
        <f t="shared" si="17"/>
        <v>0</v>
      </c>
      <c r="D48" s="10">
        <f t="shared" si="15"/>
        <v>0</v>
      </c>
      <c r="E48" s="10">
        <f t="shared" si="15"/>
        <v>0</v>
      </c>
      <c r="F48" s="10">
        <f t="shared" si="15"/>
        <v>0</v>
      </c>
      <c r="G48" s="10">
        <f t="shared" si="15"/>
        <v>0</v>
      </c>
      <c r="H48" s="10">
        <f t="shared" si="18"/>
        <v>0</v>
      </c>
    </row>
    <row r="49" spans="2:8" outlineLevel="1" x14ac:dyDescent="0.2">
      <c r="B49" s="11">
        <f t="shared" ref="B49:B68" si="19">B48+1</f>
        <v>2033</v>
      </c>
      <c r="C49" s="10">
        <f t="shared" si="17"/>
        <v>0</v>
      </c>
      <c r="D49" s="10">
        <f t="shared" si="15"/>
        <v>0</v>
      </c>
      <c r="E49" s="10">
        <f t="shared" si="15"/>
        <v>0</v>
      </c>
      <c r="F49" s="10">
        <f t="shared" si="15"/>
        <v>0</v>
      </c>
      <c r="G49" s="10">
        <f>IFERROR(INDEX($K$38:$O$42,MATCH($B49,$J$38:$J$42,0),MATCH(G$44,$K$37:$O$37,0)),0)</f>
        <v>0</v>
      </c>
      <c r="H49" s="10">
        <f t="shared" si="18"/>
        <v>0</v>
      </c>
    </row>
    <row r="50" spans="2:8" outlineLevel="1" x14ac:dyDescent="0.2">
      <c r="B50" s="11">
        <f t="shared" si="19"/>
        <v>2034</v>
      </c>
      <c r="C50" s="10">
        <f t="shared" si="17"/>
        <v>0</v>
      </c>
      <c r="D50" s="10">
        <f t="shared" si="15"/>
        <v>0</v>
      </c>
      <c r="E50" s="10">
        <f t="shared" si="15"/>
        <v>0</v>
      </c>
      <c r="F50" s="10">
        <f t="shared" si="15"/>
        <v>0</v>
      </c>
      <c r="G50" s="10">
        <f t="shared" si="15"/>
        <v>0</v>
      </c>
      <c r="H50" s="10">
        <f t="shared" si="18"/>
        <v>0</v>
      </c>
    </row>
    <row r="51" spans="2:8" outlineLevel="1" x14ac:dyDescent="0.2">
      <c r="B51" s="11">
        <f t="shared" si="19"/>
        <v>2035</v>
      </c>
      <c r="C51" s="10">
        <f t="shared" si="17"/>
        <v>0</v>
      </c>
      <c r="D51" s="10">
        <f t="shared" si="15"/>
        <v>0</v>
      </c>
      <c r="E51" s="10">
        <f t="shared" si="15"/>
        <v>0</v>
      </c>
      <c r="F51" s="10">
        <f t="shared" si="15"/>
        <v>0</v>
      </c>
      <c r="G51" s="10">
        <f t="shared" si="15"/>
        <v>0</v>
      </c>
      <c r="H51" s="10">
        <f t="shared" si="18"/>
        <v>0</v>
      </c>
    </row>
    <row r="52" spans="2:8" outlineLevel="1" x14ac:dyDescent="0.2">
      <c r="B52" s="11">
        <f t="shared" si="19"/>
        <v>2036</v>
      </c>
      <c r="C52" s="10">
        <f t="shared" si="17"/>
        <v>0</v>
      </c>
      <c r="D52" s="10">
        <f t="shared" si="15"/>
        <v>0</v>
      </c>
      <c r="E52" s="10">
        <f t="shared" si="15"/>
        <v>0</v>
      </c>
      <c r="F52" s="10">
        <f t="shared" si="15"/>
        <v>0</v>
      </c>
      <c r="G52" s="10">
        <f t="shared" si="15"/>
        <v>0</v>
      </c>
      <c r="H52" s="10">
        <f t="shared" si="18"/>
        <v>0</v>
      </c>
    </row>
    <row r="53" spans="2:8" outlineLevel="1" x14ac:dyDescent="0.2">
      <c r="B53" s="11">
        <f t="shared" si="19"/>
        <v>2037</v>
      </c>
      <c r="C53" s="10">
        <f t="shared" si="17"/>
        <v>0</v>
      </c>
      <c r="D53" s="10">
        <f t="shared" si="15"/>
        <v>0</v>
      </c>
      <c r="E53" s="10">
        <f t="shared" si="15"/>
        <v>0</v>
      </c>
      <c r="F53" s="10">
        <f t="shared" si="15"/>
        <v>0</v>
      </c>
      <c r="G53" s="10">
        <f t="shared" si="15"/>
        <v>0</v>
      </c>
      <c r="H53" s="10">
        <f t="shared" si="18"/>
        <v>0</v>
      </c>
    </row>
    <row r="54" spans="2:8" outlineLevel="1" x14ac:dyDescent="0.2">
      <c r="B54" s="11">
        <f t="shared" si="19"/>
        <v>2038</v>
      </c>
      <c r="C54" s="10">
        <f t="shared" si="17"/>
        <v>0</v>
      </c>
      <c r="D54" s="10">
        <f t="shared" si="15"/>
        <v>0</v>
      </c>
      <c r="E54" s="10">
        <f t="shared" si="15"/>
        <v>0</v>
      </c>
      <c r="F54" s="10">
        <f t="shared" si="15"/>
        <v>0</v>
      </c>
      <c r="G54" s="10">
        <f t="shared" si="15"/>
        <v>0</v>
      </c>
      <c r="H54" s="10">
        <f t="shared" si="18"/>
        <v>0</v>
      </c>
    </row>
    <row r="55" spans="2:8" outlineLevel="1" x14ac:dyDescent="0.2">
      <c r="B55" s="11">
        <f t="shared" si="19"/>
        <v>2039</v>
      </c>
      <c r="C55" s="10">
        <f t="shared" si="17"/>
        <v>0</v>
      </c>
      <c r="D55" s="10">
        <f t="shared" si="15"/>
        <v>0</v>
      </c>
      <c r="E55" s="10">
        <f t="shared" si="15"/>
        <v>0</v>
      </c>
      <c r="F55" s="10">
        <f t="shared" si="15"/>
        <v>0</v>
      </c>
      <c r="G55" s="10">
        <f t="shared" si="15"/>
        <v>0</v>
      </c>
      <c r="H55" s="10">
        <f t="shared" si="18"/>
        <v>0</v>
      </c>
    </row>
    <row r="56" spans="2:8" outlineLevel="1" x14ac:dyDescent="0.2">
      <c r="B56" s="11">
        <f t="shared" si="19"/>
        <v>2040</v>
      </c>
      <c r="C56" s="10">
        <f t="shared" si="17"/>
        <v>623678.45382341032</v>
      </c>
      <c r="D56" s="10">
        <f t="shared" si="15"/>
        <v>0</v>
      </c>
      <c r="E56" s="10">
        <f t="shared" si="15"/>
        <v>0</v>
      </c>
      <c r="F56" s="10">
        <f t="shared" si="15"/>
        <v>0</v>
      </c>
      <c r="G56" s="10">
        <f t="shared" si="15"/>
        <v>0</v>
      </c>
      <c r="H56" s="10">
        <f t="shared" si="18"/>
        <v>623678.45382341032</v>
      </c>
    </row>
    <row r="57" spans="2:8" outlineLevel="1" x14ac:dyDescent="0.2">
      <c r="B57" s="11">
        <f t="shared" si="19"/>
        <v>2041</v>
      </c>
      <c r="C57" s="10">
        <f t="shared" si="17"/>
        <v>0</v>
      </c>
      <c r="D57" s="10">
        <f t="shared" si="15"/>
        <v>0</v>
      </c>
      <c r="E57" s="10">
        <f t="shared" si="15"/>
        <v>0</v>
      </c>
      <c r="F57" s="10">
        <f t="shared" si="15"/>
        <v>0</v>
      </c>
      <c r="G57" s="10">
        <f t="shared" si="15"/>
        <v>0</v>
      </c>
      <c r="H57" s="10">
        <f t="shared" si="18"/>
        <v>0</v>
      </c>
    </row>
    <row r="58" spans="2:8" outlineLevel="1" x14ac:dyDescent="0.2">
      <c r="B58" s="11">
        <f t="shared" si="19"/>
        <v>2042</v>
      </c>
      <c r="C58" s="10">
        <f t="shared" si="17"/>
        <v>0</v>
      </c>
      <c r="D58" s="10">
        <f t="shared" si="15"/>
        <v>0</v>
      </c>
      <c r="E58" s="10">
        <f t="shared" si="15"/>
        <v>0</v>
      </c>
      <c r="F58" s="10">
        <f t="shared" si="15"/>
        <v>0</v>
      </c>
      <c r="G58" s="10">
        <f t="shared" si="15"/>
        <v>0</v>
      </c>
      <c r="H58" s="10">
        <f t="shared" si="18"/>
        <v>0</v>
      </c>
    </row>
    <row r="59" spans="2:8" outlineLevel="1" x14ac:dyDescent="0.2">
      <c r="B59" s="11">
        <f t="shared" si="19"/>
        <v>2043</v>
      </c>
      <c r="C59" s="10">
        <f t="shared" si="17"/>
        <v>0</v>
      </c>
      <c r="D59" s="10">
        <f t="shared" si="15"/>
        <v>721985.7701073254</v>
      </c>
      <c r="E59" s="10">
        <f t="shared" si="15"/>
        <v>0</v>
      </c>
      <c r="F59" s="10">
        <f t="shared" si="15"/>
        <v>0</v>
      </c>
      <c r="G59" s="10">
        <f t="shared" si="15"/>
        <v>0</v>
      </c>
      <c r="H59" s="10">
        <f t="shared" si="18"/>
        <v>721985.7701073254</v>
      </c>
    </row>
    <row r="60" spans="2:8" outlineLevel="1" x14ac:dyDescent="0.2">
      <c r="B60" s="11">
        <f t="shared" si="19"/>
        <v>2044</v>
      </c>
      <c r="C60" s="10">
        <f t="shared" si="17"/>
        <v>0</v>
      </c>
      <c r="D60" s="10">
        <f t="shared" si="15"/>
        <v>0</v>
      </c>
      <c r="E60" s="10">
        <f t="shared" si="15"/>
        <v>0</v>
      </c>
      <c r="F60" s="10">
        <f t="shared" si="15"/>
        <v>0</v>
      </c>
      <c r="G60" s="10">
        <f t="shared" si="15"/>
        <v>0</v>
      </c>
      <c r="H60" s="10">
        <f t="shared" si="18"/>
        <v>0</v>
      </c>
    </row>
    <row r="61" spans="2:8" outlineLevel="1" x14ac:dyDescent="0.2">
      <c r="B61" s="11">
        <f t="shared" si="19"/>
        <v>2045</v>
      </c>
      <c r="C61" s="10">
        <f t="shared" si="17"/>
        <v>0</v>
      </c>
      <c r="D61" s="10">
        <f t="shared" si="15"/>
        <v>0</v>
      </c>
      <c r="E61" s="10">
        <f t="shared" si="15"/>
        <v>795989.31154332624</v>
      </c>
      <c r="F61" s="10">
        <f>IFERROR(INDEX($K$38:$O$42,MATCH($B61,$J$38:$J$42,0),MATCH(F$44,$K$37:$O$37,0)),0)</f>
        <v>0</v>
      </c>
      <c r="G61" s="10">
        <f>IFERROR(INDEX($K$38:$O$42,MATCH($B61,$J$38:$J$42,0),MATCH(G$44,$K$37:$O$37,0)),0)</f>
        <v>0</v>
      </c>
      <c r="H61" s="10">
        <f t="shared" si="18"/>
        <v>795989.31154332624</v>
      </c>
    </row>
    <row r="62" spans="2:8" outlineLevel="1" x14ac:dyDescent="0.2">
      <c r="B62" s="11">
        <f t="shared" si="19"/>
        <v>2046</v>
      </c>
      <c r="C62" s="10">
        <f t="shared" si="17"/>
        <v>0</v>
      </c>
      <c r="D62" s="10">
        <f t="shared" si="15"/>
        <v>0</v>
      </c>
      <c r="E62" s="10">
        <f t="shared" si="15"/>
        <v>0</v>
      </c>
      <c r="F62" s="10">
        <f t="shared" si="15"/>
        <v>0</v>
      </c>
      <c r="G62" s="10">
        <f>IFERROR(INDEX($K$38:$O$42,MATCH($B62,$J$38:$J$42,0),MATCH(G$44,$K$37:$O$37,0)),0)</f>
        <v>0</v>
      </c>
      <c r="H62" s="10">
        <f t="shared" si="18"/>
        <v>0</v>
      </c>
    </row>
    <row r="63" spans="2:8" outlineLevel="1" x14ac:dyDescent="0.2">
      <c r="B63" s="11">
        <f t="shared" si="19"/>
        <v>2047</v>
      </c>
      <c r="C63" s="10">
        <f t="shared" si="17"/>
        <v>0</v>
      </c>
      <c r="D63" s="10">
        <f t="shared" si="15"/>
        <v>0</v>
      </c>
      <c r="E63" s="10">
        <f t="shared" si="15"/>
        <v>0</v>
      </c>
      <c r="F63" s="10">
        <f t="shared" si="15"/>
        <v>0</v>
      </c>
      <c r="G63" s="10">
        <f t="shared" si="15"/>
        <v>0</v>
      </c>
      <c r="H63" s="10">
        <f t="shared" si="18"/>
        <v>0</v>
      </c>
    </row>
    <row r="64" spans="2:8" outlineLevel="1" x14ac:dyDescent="0.2">
      <c r="B64" s="11">
        <f t="shared" si="19"/>
        <v>2048</v>
      </c>
      <c r="C64" s="10">
        <f t="shared" si="17"/>
        <v>0</v>
      </c>
      <c r="D64" s="10">
        <f t="shared" si="15"/>
        <v>0</v>
      </c>
      <c r="E64" s="10">
        <f t="shared" si="15"/>
        <v>0</v>
      </c>
      <c r="F64" s="10">
        <f t="shared" si="15"/>
        <v>0</v>
      </c>
      <c r="G64" s="10">
        <f t="shared" si="15"/>
        <v>0</v>
      </c>
      <c r="H64" s="10">
        <f t="shared" si="18"/>
        <v>0</v>
      </c>
    </row>
    <row r="65" spans="1:22" outlineLevel="1" x14ac:dyDescent="0.2">
      <c r="B65" s="11">
        <f t="shared" si="19"/>
        <v>2049</v>
      </c>
      <c r="C65" s="10">
        <f t="shared" si="17"/>
        <v>0</v>
      </c>
      <c r="D65" s="10">
        <f t="shared" si="15"/>
        <v>0</v>
      </c>
      <c r="E65" s="10">
        <f t="shared" si="15"/>
        <v>0</v>
      </c>
      <c r="F65" s="10">
        <f t="shared" si="15"/>
        <v>967529.98311411019</v>
      </c>
      <c r="G65" s="10">
        <f t="shared" si="15"/>
        <v>0</v>
      </c>
      <c r="H65" s="10">
        <f t="shared" si="18"/>
        <v>967529.98311411019</v>
      </c>
    </row>
    <row r="66" spans="1:22" outlineLevel="1" x14ac:dyDescent="0.2">
      <c r="B66" s="11">
        <f t="shared" si="19"/>
        <v>2050</v>
      </c>
      <c r="C66" s="10">
        <f t="shared" si="17"/>
        <v>0</v>
      </c>
      <c r="D66" s="10">
        <f t="shared" si="15"/>
        <v>0</v>
      </c>
      <c r="E66" s="10">
        <f t="shared" si="15"/>
        <v>0</v>
      </c>
      <c r="F66" s="10">
        <f t="shared" si="15"/>
        <v>0</v>
      </c>
      <c r="G66" s="10">
        <f t="shared" si="15"/>
        <v>1015906.4822698158</v>
      </c>
      <c r="H66" s="10">
        <f t="shared" si="18"/>
        <v>1015906.4822698158</v>
      </c>
    </row>
    <row r="67" spans="1:22" outlineLevel="1" x14ac:dyDescent="0.2">
      <c r="B67" s="11">
        <f t="shared" si="19"/>
        <v>2051</v>
      </c>
      <c r="C67" s="10">
        <f t="shared" si="17"/>
        <v>0</v>
      </c>
      <c r="D67" s="10">
        <f t="shared" si="15"/>
        <v>0</v>
      </c>
      <c r="E67" s="10">
        <f t="shared" si="15"/>
        <v>0</v>
      </c>
      <c r="F67" s="10">
        <f t="shared" si="15"/>
        <v>0</v>
      </c>
      <c r="G67" s="10">
        <f t="shared" si="15"/>
        <v>0</v>
      </c>
      <c r="H67" s="10">
        <f t="shared" si="18"/>
        <v>0</v>
      </c>
    </row>
    <row r="68" spans="1:22" outlineLevel="1" x14ac:dyDescent="0.2">
      <c r="B68" s="11">
        <f t="shared" si="19"/>
        <v>2052</v>
      </c>
      <c r="C68" s="10">
        <f t="shared" si="17"/>
        <v>0</v>
      </c>
      <c r="D68" s="10">
        <f t="shared" si="15"/>
        <v>0</v>
      </c>
      <c r="E68" s="10">
        <f t="shared" si="15"/>
        <v>0</v>
      </c>
      <c r="F68" s="10">
        <f t="shared" si="15"/>
        <v>0</v>
      </c>
      <c r="G68" s="10">
        <f t="shared" si="15"/>
        <v>0</v>
      </c>
      <c r="H68" s="10">
        <f t="shared" si="18"/>
        <v>0</v>
      </c>
    </row>
    <row r="70" spans="1:22" ht="20" x14ac:dyDescent="0.2">
      <c r="A70" s="5" t="s">
        <v>17</v>
      </c>
      <c r="B70" s="6"/>
      <c r="C70" s="6"/>
      <c r="D70" s="6"/>
      <c r="E70" s="7"/>
      <c r="F70" s="8"/>
      <c r="G70" s="8"/>
      <c r="H70" s="8"/>
      <c r="I70" s="8"/>
      <c r="J70" s="9"/>
      <c r="K70" s="9"/>
      <c r="L70" s="9"/>
      <c r="M70" s="9"/>
      <c r="N70" s="9"/>
      <c r="O70" s="9"/>
      <c r="P70" s="9"/>
      <c r="Q70" s="9"/>
      <c r="R70" s="9"/>
      <c r="S70" s="9"/>
      <c r="T70" s="6"/>
      <c r="U70" s="6"/>
      <c r="V70" s="6"/>
    </row>
    <row r="71" spans="1:22" ht="17" outlineLevel="1" thickBot="1" x14ac:dyDescent="0.25">
      <c r="J71" s="20"/>
      <c r="K71" s="16" t="s">
        <v>25</v>
      </c>
      <c r="L71" s="16" t="s">
        <v>27</v>
      </c>
      <c r="M71" s="16" t="s">
        <v>28</v>
      </c>
      <c r="N71" s="16" t="s">
        <v>29</v>
      </c>
      <c r="O71" s="16" t="s">
        <v>30</v>
      </c>
    </row>
    <row r="72" spans="1:22" ht="17" outlineLevel="1" thickTop="1" x14ac:dyDescent="0.2">
      <c r="A72" s="12" t="s">
        <v>25</v>
      </c>
      <c r="B72" s="12">
        <v>2015</v>
      </c>
      <c r="C72" s="13" t="s">
        <v>26</v>
      </c>
      <c r="D72" s="44" t="s">
        <v>11</v>
      </c>
      <c r="E72" s="21">
        <v>27</v>
      </c>
      <c r="I72" s="44" t="s">
        <v>13</v>
      </c>
      <c r="J72" s="18">
        <f>B72+E72</f>
        <v>2042</v>
      </c>
      <c r="K72" s="10">
        <f>$V$8*(1+$V$4)^($J72-$J$4)</f>
        <v>115699.33425902255</v>
      </c>
      <c r="L72" s="10">
        <v>0</v>
      </c>
      <c r="M72" s="10">
        <v>0</v>
      </c>
      <c r="N72" s="10">
        <v>0</v>
      </c>
      <c r="O72" s="10">
        <v>0</v>
      </c>
    </row>
    <row r="73" spans="1:22" outlineLevel="1" x14ac:dyDescent="0.2">
      <c r="A73" s="12" t="s">
        <v>27</v>
      </c>
      <c r="B73" s="12">
        <v>2018</v>
      </c>
      <c r="C73" s="13" t="s">
        <v>31</v>
      </c>
      <c r="D73" s="44"/>
      <c r="E73" s="21">
        <v>27</v>
      </c>
      <c r="I73" s="44"/>
      <c r="J73" s="18">
        <f>B73+E73</f>
        <v>2045</v>
      </c>
      <c r="K73" s="10">
        <v>0</v>
      </c>
      <c r="L73" s="10">
        <f>$V$8*(1+$V$4)^($J73-$J$4)</f>
        <v>126427.78642685893</v>
      </c>
      <c r="M73" s="10">
        <v>0</v>
      </c>
      <c r="N73" s="10">
        <v>0</v>
      </c>
      <c r="O73" s="10">
        <v>0</v>
      </c>
    </row>
    <row r="74" spans="1:22" outlineLevel="1" x14ac:dyDescent="0.2">
      <c r="A74" s="12" t="s">
        <v>28</v>
      </c>
      <c r="B74" s="12">
        <v>2020</v>
      </c>
      <c r="C74" s="13" t="s">
        <v>32</v>
      </c>
      <c r="D74" s="44"/>
      <c r="E74" s="21">
        <v>27</v>
      </c>
      <c r="I74" s="44"/>
      <c r="J74" s="18">
        <f>B74+E74</f>
        <v>2047</v>
      </c>
      <c r="K74" s="10">
        <v>0</v>
      </c>
      <c r="L74" s="10">
        <v>0</v>
      </c>
      <c r="M74" s="10">
        <f>$V$8*(1+$V$4)^($J74-$J$4)</f>
        <v>134127.23862025462</v>
      </c>
      <c r="N74" s="10">
        <v>0</v>
      </c>
      <c r="O74" s="10">
        <v>0</v>
      </c>
    </row>
    <row r="75" spans="1:22" outlineLevel="1" x14ac:dyDescent="0.2">
      <c r="A75" s="12" t="s">
        <v>29</v>
      </c>
      <c r="B75" s="12">
        <v>2024</v>
      </c>
      <c r="C75" s="13" t="s">
        <v>33</v>
      </c>
      <c r="D75" s="44"/>
      <c r="E75" s="21">
        <v>28</v>
      </c>
      <c r="I75" s="44"/>
      <c r="J75" s="18">
        <f>B75+E75</f>
        <v>2052</v>
      </c>
      <c r="K75" s="10">
        <v>0</v>
      </c>
      <c r="L75" s="10">
        <v>0</v>
      </c>
      <c r="M75" s="10">
        <v>0</v>
      </c>
      <c r="N75" s="10">
        <f>$V$8*(1+$V$4)^($J75-$J$4)</f>
        <v>155490.2303899109</v>
      </c>
      <c r="O75" s="10">
        <v>0</v>
      </c>
    </row>
    <row r="76" spans="1:22" outlineLevel="1" x14ac:dyDescent="0.2">
      <c r="A76" s="12" t="s">
        <v>30</v>
      </c>
      <c r="B76" s="12">
        <v>2024</v>
      </c>
      <c r="C76" s="13" t="s">
        <v>34</v>
      </c>
      <c r="D76" s="44"/>
      <c r="E76" s="21">
        <v>26</v>
      </c>
      <c r="I76" s="44"/>
      <c r="J76" s="18">
        <f>B76+E76</f>
        <v>2050</v>
      </c>
      <c r="K76" s="10">
        <v>0</v>
      </c>
      <c r="L76" s="10">
        <v>0</v>
      </c>
      <c r="M76" s="10">
        <v>0</v>
      </c>
      <c r="N76" s="10">
        <v>0</v>
      </c>
      <c r="O76" s="10">
        <f>$V$8*(1+$V$4)^($J76-$J$4)</f>
        <v>146564.45507579498</v>
      </c>
    </row>
    <row r="77" spans="1:22" outlineLevel="1" x14ac:dyDescent="0.2"/>
    <row r="78" spans="1:22" outlineLevel="1" x14ac:dyDescent="0.2">
      <c r="C78" s="12" t="s">
        <v>25</v>
      </c>
      <c r="D78" s="12" t="s">
        <v>27</v>
      </c>
      <c r="E78" s="12" t="s">
        <v>28</v>
      </c>
      <c r="F78" s="12" t="s">
        <v>29</v>
      </c>
      <c r="G78" s="12" t="s">
        <v>30</v>
      </c>
      <c r="H78" s="12" t="s">
        <v>16</v>
      </c>
    </row>
    <row r="79" spans="1:22" outlineLevel="1" x14ac:dyDescent="0.2">
      <c r="B79" s="11">
        <v>2029</v>
      </c>
      <c r="C79" s="10">
        <f>IFERROR(INDEX($K$72:$O$76,MATCH($B79,$J$72:$J$76,0),MATCH(C$78,$K$71:$O$71,0)),0)</f>
        <v>0</v>
      </c>
      <c r="D79" s="10">
        <f t="shared" ref="D79:G94" si="20">IFERROR(INDEX($K$72:$O$76,MATCH($B79,$J$72:$J$76,0),MATCH(D$78,$K$71:$O$71,0)),0)</f>
        <v>0</v>
      </c>
      <c r="E79" s="10">
        <f t="shared" si="20"/>
        <v>0</v>
      </c>
      <c r="F79" s="10">
        <f t="shared" si="20"/>
        <v>0</v>
      </c>
      <c r="G79" s="10">
        <f t="shared" si="20"/>
        <v>0</v>
      </c>
      <c r="H79" s="10">
        <f>SUM(C79:G79)</f>
        <v>0</v>
      </c>
    </row>
    <row r="80" spans="1:22" outlineLevel="1" x14ac:dyDescent="0.2">
      <c r="B80" s="11">
        <f t="shared" ref="B80:B81" si="21">B79+1</f>
        <v>2030</v>
      </c>
      <c r="C80" s="10">
        <f t="shared" ref="C80:G95" si="22">IFERROR(INDEX($K$72:$O$76,MATCH($B80,$J$72:$J$76,0),MATCH(C$78,$K$71:$O$71,0)),0)</f>
        <v>0</v>
      </c>
      <c r="D80" s="10">
        <f t="shared" si="20"/>
        <v>0</v>
      </c>
      <c r="E80" s="10">
        <f t="shared" si="20"/>
        <v>0</v>
      </c>
      <c r="F80" s="10">
        <f t="shared" si="20"/>
        <v>0</v>
      </c>
      <c r="G80" s="10">
        <f t="shared" si="20"/>
        <v>0</v>
      </c>
      <c r="H80" s="10">
        <f t="shared" ref="H80:H102" si="23">SUM(C80:G80)</f>
        <v>0</v>
      </c>
    </row>
    <row r="81" spans="2:8" outlineLevel="1" x14ac:dyDescent="0.2">
      <c r="B81" s="11">
        <f t="shared" si="21"/>
        <v>2031</v>
      </c>
      <c r="C81" s="10">
        <f t="shared" si="22"/>
        <v>0</v>
      </c>
      <c r="D81" s="10">
        <f t="shared" si="20"/>
        <v>0</v>
      </c>
      <c r="E81" s="10">
        <f t="shared" si="20"/>
        <v>0</v>
      </c>
      <c r="F81" s="10">
        <f t="shared" si="20"/>
        <v>0</v>
      </c>
      <c r="G81" s="10">
        <f t="shared" si="20"/>
        <v>0</v>
      </c>
      <c r="H81" s="10">
        <f t="shared" si="23"/>
        <v>0</v>
      </c>
    </row>
    <row r="82" spans="2:8" outlineLevel="1" x14ac:dyDescent="0.2">
      <c r="B82" s="11">
        <f>B81+1</f>
        <v>2032</v>
      </c>
      <c r="C82" s="10">
        <f t="shared" si="22"/>
        <v>0</v>
      </c>
      <c r="D82" s="10">
        <f t="shared" si="20"/>
        <v>0</v>
      </c>
      <c r="E82" s="10">
        <f t="shared" si="20"/>
        <v>0</v>
      </c>
      <c r="F82" s="10">
        <f t="shared" si="20"/>
        <v>0</v>
      </c>
      <c r="G82" s="10">
        <f t="shared" si="20"/>
        <v>0</v>
      </c>
      <c r="H82" s="10">
        <f t="shared" si="23"/>
        <v>0</v>
      </c>
    </row>
    <row r="83" spans="2:8" outlineLevel="1" x14ac:dyDescent="0.2">
      <c r="B83" s="11">
        <f t="shared" ref="B83:B102" si="24">B82+1</f>
        <v>2033</v>
      </c>
      <c r="C83" s="10">
        <f t="shared" si="22"/>
        <v>0</v>
      </c>
      <c r="D83" s="10">
        <f t="shared" si="20"/>
        <v>0</v>
      </c>
      <c r="E83" s="10">
        <f t="shared" si="20"/>
        <v>0</v>
      </c>
      <c r="F83" s="10">
        <f t="shared" si="20"/>
        <v>0</v>
      </c>
      <c r="G83" s="10">
        <f t="shared" si="20"/>
        <v>0</v>
      </c>
      <c r="H83" s="10">
        <f t="shared" si="23"/>
        <v>0</v>
      </c>
    </row>
    <row r="84" spans="2:8" outlineLevel="1" x14ac:dyDescent="0.2">
      <c r="B84" s="11">
        <f t="shared" si="24"/>
        <v>2034</v>
      </c>
      <c r="C84" s="10">
        <f t="shared" si="22"/>
        <v>0</v>
      </c>
      <c r="D84" s="10">
        <f t="shared" si="20"/>
        <v>0</v>
      </c>
      <c r="E84" s="10">
        <f t="shared" si="20"/>
        <v>0</v>
      </c>
      <c r="F84" s="10">
        <f t="shared" si="20"/>
        <v>0</v>
      </c>
      <c r="G84" s="10">
        <f t="shared" si="20"/>
        <v>0</v>
      </c>
      <c r="H84" s="10">
        <f t="shared" si="23"/>
        <v>0</v>
      </c>
    </row>
    <row r="85" spans="2:8" outlineLevel="1" x14ac:dyDescent="0.2">
      <c r="B85" s="11">
        <f t="shared" si="24"/>
        <v>2035</v>
      </c>
      <c r="C85" s="10">
        <f t="shared" si="22"/>
        <v>0</v>
      </c>
      <c r="D85" s="10">
        <f t="shared" si="20"/>
        <v>0</v>
      </c>
      <c r="E85" s="10">
        <f t="shared" si="20"/>
        <v>0</v>
      </c>
      <c r="F85" s="10">
        <f t="shared" si="20"/>
        <v>0</v>
      </c>
      <c r="G85" s="10">
        <f t="shared" si="20"/>
        <v>0</v>
      </c>
      <c r="H85" s="10">
        <f t="shared" si="23"/>
        <v>0</v>
      </c>
    </row>
    <row r="86" spans="2:8" outlineLevel="1" x14ac:dyDescent="0.2">
      <c r="B86" s="11">
        <f t="shared" si="24"/>
        <v>2036</v>
      </c>
      <c r="C86" s="10">
        <f t="shared" si="22"/>
        <v>0</v>
      </c>
      <c r="D86" s="10">
        <f t="shared" si="20"/>
        <v>0</v>
      </c>
      <c r="E86" s="10">
        <f t="shared" si="20"/>
        <v>0</v>
      </c>
      <c r="F86" s="10">
        <f t="shared" si="20"/>
        <v>0</v>
      </c>
      <c r="G86" s="10">
        <f t="shared" si="20"/>
        <v>0</v>
      </c>
      <c r="H86" s="10">
        <f t="shared" si="23"/>
        <v>0</v>
      </c>
    </row>
    <row r="87" spans="2:8" outlineLevel="1" x14ac:dyDescent="0.2">
      <c r="B87" s="11">
        <f t="shared" si="24"/>
        <v>2037</v>
      </c>
      <c r="C87" s="10">
        <f t="shared" si="22"/>
        <v>0</v>
      </c>
      <c r="D87" s="10">
        <f t="shared" si="20"/>
        <v>0</v>
      </c>
      <c r="E87" s="10">
        <f t="shared" si="20"/>
        <v>0</v>
      </c>
      <c r="F87" s="10">
        <f t="shared" si="20"/>
        <v>0</v>
      </c>
      <c r="G87" s="10">
        <f t="shared" si="20"/>
        <v>0</v>
      </c>
      <c r="H87" s="10">
        <f t="shared" si="23"/>
        <v>0</v>
      </c>
    </row>
    <row r="88" spans="2:8" outlineLevel="1" x14ac:dyDescent="0.2">
      <c r="B88" s="11">
        <f t="shared" si="24"/>
        <v>2038</v>
      </c>
      <c r="C88" s="10">
        <f t="shared" si="22"/>
        <v>0</v>
      </c>
      <c r="D88" s="10">
        <f t="shared" si="20"/>
        <v>0</v>
      </c>
      <c r="E88" s="10">
        <f t="shared" si="20"/>
        <v>0</v>
      </c>
      <c r="F88" s="10">
        <f t="shared" si="20"/>
        <v>0</v>
      </c>
      <c r="G88" s="10">
        <f t="shared" si="20"/>
        <v>0</v>
      </c>
      <c r="H88" s="10">
        <f t="shared" si="23"/>
        <v>0</v>
      </c>
    </row>
    <row r="89" spans="2:8" outlineLevel="1" x14ac:dyDescent="0.2">
      <c r="B89" s="11">
        <f t="shared" si="24"/>
        <v>2039</v>
      </c>
      <c r="C89" s="10">
        <f t="shared" si="22"/>
        <v>0</v>
      </c>
      <c r="D89" s="10">
        <f t="shared" si="20"/>
        <v>0</v>
      </c>
      <c r="E89" s="10">
        <f t="shared" si="20"/>
        <v>0</v>
      </c>
      <c r="F89" s="10">
        <f t="shared" si="20"/>
        <v>0</v>
      </c>
      <c r="G89" s="10">
        <f t="shared" si="20"/>
        <v>0</v>
      </c>
      <c r="H89" s="10">
        <f t="shared" si="23"/>
        <v>0</v>
      </c>
    </row>
    <row r="90" spans="2:8" outlineLevel="1" x14ac:dyDescent="0.2">
      <c r="B90" s="11">
        <f t="shared" si="24"/>
        <v>2040</v>
      </c>
      <c r="C90" s="10">
        <f t="shared" si="22"/>
        <v>0</v>
      </c>
      <c r="D90" s="10">
        <f t="shared" si="20"/>
        <v>0</v>
      </c>
      <c r="E90" s="10">
        <f t="shared" si="20"/>
        <v>0</v>
      </c>
      <c r="F90" s="10">
        <f t="shared" si="20"/>
        <v>0</v>
      </c>
      <c r="G90" s="10">
        <f t="shared" si="20"/>
        <v>0</v>
      </c>
      <c r="H90" s="10">
        <f t="shared" si="23"/>
        <v>0</v>
      </c>
    </row>
    <row r="91" spans="2:8" outlineLevel="1" x14ac:dyDescent="0.2">
      <c r="B91" s="11">
        <f t="shared" si="24"/>
        <v>2041</v>
      </c>
      <c r="C91" s="10">
        <f t="shared" si="22"/>
        <v>0</v>
      </c>
      <c r="D91" s="10">
        <f t="shared" si="20"/>
        <v>0</v>
      </c>
      <c r="E91" s="10">
        <f t="shared" si="20"/>
        <v>0</v>
      </c>
      <c r="F91" s="10">
        <f t="shared" si="20"/>
        <v>0</v>
      </c>
      <c r="G91" s="10">
        <f t="shared" si="20"/>
        <v>0</v>
      </c>
      <c r="H91" s="10">
        <f t="shared" si="23"/>
        <v>0</v>
      </c>
    </row>
    <row r="92" spans="2:8" outlineLevel="1" x14ac:dyDescent="0.2">
      <c r="B92" s="11">
        <f t="shared" si="24"/>
        <v>2042</v>
      </c>
      <c r="C92" s="10">
        <f t="shared" si="22"/>
        <v>115699.33425902255</v>
      </c>
      <c r="D92" s="10">
        <f t="shared" si="20"/>
        <v>0</v>
      </c>
      <c r="E92" s="10">
        <f t="shared" si="20"/>
        <v>0</v>
      </c>
      <c r="F92" s="10">
        <f t="shared" si="20"/>
        <v>0</v>
      </c>
      <c r="G92" s="10">
        <f t="shared" si="20"/>
        <v>0</v>
      </c>
      <c r="H92" s="10">
        <f t="shared" si="23"/>
        <v>115699.33425902255</v>
      </c>
    </row>
    <row r="93" spans="2:8" outlineLevel="1" x14ac:dyDescent="0.2">
      <c r="B93" s="11">
        <f t="shared" si="24"/>
        <v>2043</v>
      </c>
      <c r="C93" s="10">
        <f t="shared" si="22"/>
        <v>0</v>
      </c>
      <c r="D93" s="10">
        <f t="shared" si="20"/>
        <v>0</v>
      </c>
      <c r="E93" s="10">
        <f t="shared" si="20"/>
        <v>0</v>
      </c>
      <c r="F93" s="10">
        <f t="shared" si="20"/>
        <v>0</v>
      </c>
      <c r="G93" s="10">
        <f t="shared" si="20"/>
        <v>0</v>
      </c>
      <c r="H93" s="10">
        <f t="shared" si="23"/>
        <v>0</v>
      </c>
    </row>
    <row r="94" spans="2:8" outlineLevel="1" x14ac:dyDescent="0.2">
      <c r="B94" s="11">
        <f t="shared" si="24"/>
        <v>2044</v>
      </c>
      <c r="C94" s="10">
        <f t="shared" si="22"/>
        <v>0</v>
      </c>
      <c r="D94" s="10">
        <f t="shared" si="20"/>
        <v>0</v>
      </c>
      <c r="E94" s="10">
        <f t="shared" si="20"/>
        <v>0</v>
      </c>
      <c r="F94" s="10">
        <f t="shared" si="20"/>
        <v>0</v>
      </c>
      <c r="G94" s="10">
        <f t="shared" si="20"/>
        <v>0</v>
      </c>
      <c r="H94" s="10">
        <f t="shared" si="23"/>
        <v>0</v>
      </c>
    </row>
    <row r="95" spans="2:8" outlineLevel="1" x14ac:dyDescent="0.2">
      <c r="B95" s="11">
        <f t="shared" si="24"/>
        <v>2045</v>
      </c>
      <c r="C95" s="10">
        <f t="shared" si="22"/>
        <v>0</v>
      </c>
      <c r="D95" s="10">
        <f t="shared" si="22"/>
        <v>126427.78642685893</v>
      </c>
      <c r="E95" s="10">
        <f t="shared" si="22"/>
        <v>0</v>
      </c>
      <c r="F95" s="10">
        <f t="shared" si="22"/>
        <v>0</v>
      </c>
      <c r="G95" s="10">
        <f t="shared" si="22"/>
        <v>0</v>
      </c>
      <c r="H95" s="10">
        <f t="shared" si="23"/>
        <v>126427.78642685893</v>
      </c>
    </row>
    <row r="96" spans="2:8" outlineLevel="1" x14ac:dyDescent="0.2">
      <c r="B96" s="11">
        <f t="shared" si="24"/>
        <v>2046</v>
      </c>
      <c r="C96" s="10">
        <f t="shared" ref="C96:G102" si="25">IFERROR(INDEX($K$72:$O$76,MATCH($B96,$J$72:$J$76,0),MATCH(C$78,$K$71:$O$71,0)),0)</f>
        <v>0</v>
      </c>
      <c r="D96" s="10">
        <f t="shared" si="25"/>
        <v>0</v>
      </c>
      <c r="E96" s="10">
        <f t="shared" si="25"/>
        <v>0</v>
      </c>
      <c r="F96" s="10">
        <f t="shared" si="25"/>
        <v>0</v>
      </c>
      <c r="G96" s="10">
        <f t="shared" si="25"/>
        <v>0</v>
      </c>
      <c r="H96" s="10">
        <f t="shared" si="23"/>
        <v>0</v>
      </c>
    </row>
    <row r="97" spans="1:22" outlineLevel="1" x14ac:dyDescent="0.2">
      <c r="B97" s="11">
        <f t="shared" si="24"/>
        <v>2047</v>
      </c>
      <c r="C97" s="10">
        <f t="shared" si="25"/>
        <v>0</v>
      </c>
      <c r="D97" s="10">
        <f t="shared" si="25"/>
        <v>0</v>
      </c>
      <c r="E97" s="10">
        <f t="shared" si="25"/>
        <v>134127.23862025462</v>
      </c>
      <c r="F97" s="10">
        <f t="shared" si="25"/>
        <v>0</v>
      </c>
      <c r="G97" s="10">
        <f t="shared" si="25"/>
        <v>0</v>
      </c>
      <c r="H97" s="10">
        <f t="shared" si="23"/>
        <v>134127.23862025462</v>
      </c>
    </row>
    <row r="98" spans="1:22" outlineLevel="1" x14ac:dyDescent="0.2">
      <c r="B98" s="11">
        <f t="shared" si="24"/>
        <v>2048</v>
      </c>
      <c r="C98" s="10">
        <f t="shared" si="25"/>
        <v>0</v>
      </c>
      <c r="D98" s="10">
        <f t="shared" si="25"/>
        <v>0</v>
      </c>
      <c r="E98" s="10">
        <f t="shared" si="25"/>
        <v>0</v>
      </c>
      <c r="F98" s="10">
        <f t="shared" si="25"/>
        <v>0</v>
      </c>
      <c r="G98" s="10">
        <f t="shared" si="25"/>
        <v>0</v>
      </c>
      <c r="H98" s="10">
        <f t="shared" si="23"/>
        <v>0</v>
      </c>
    </row>
    <row r="99" spans="1:22" outlineLevel="1" x14ac:dyDescent="0.2">
      <c r="B99" s="11">
        <f t="shared" si="24"/>
        <v>2049</v>
      </c>
      <c r="C99" s="10">
        <f t="shared" si="25"/>
        <v>0</v>
      </c>
      <c r="D99" s="10">
        <f t="shared" si="25"/>
        <v>0</v>
      </c>
      <c r="E99" s="10">
        <f t="shared" si="25"/>
        <v>0</v>
      </c>
      <c r="F99" s="10">
        <f t="shared" si="25"/>
        <v>0</v>
      </c>
      <c r="G99" s="10">
        <f t="shared" si="25"/>
        <v>0</v>
      </c>
      <c r="H99" s="10">
        <f t="shared" si="23"/>
        <v>0</v>
      </c>
    </row>
    <row r="100" spans="1:22" outlineLevel="1" x14ac:dyDescent="0.2">
      <c r="B100" s="11">
        <f t="shared" si="24"/>
        <v>2050</v>
      </c>
      <c r="C100" s="10">
        <f t="shared" si="25"/>
        <v>0</v>
      </c>
      <c r="D100" s="10">
        <f t="shared" si="25"/>
        <v>0</v>
      </c>
      <c r="E100" s="10">
        <f t="shared" si="25"/>
        <v>0</v>
      </c>
      <c r="F100" s="10">
        <f t="shared" si="25"/>
        <v>0</v>
      </c>
      <c r="G100" s="10">
        <f t="shared" si="25"/>
        <v>146564.45507579498</v>
      </c>
      <c r="H100" s="10">
        <f t="shared" si="23"/>
        <v>146564.45507579498</v>
      </c>
    </row>
    <row r="101" spans="1:22" outlineLevel="1" x14ac:dyDescent="0.2">
      <c r="B101" s="11">
        <f t="shared" si="24"/>
        <v>2051</v>
      </c>
      <c r="C101" s="10">
        <f t="shared" si="25"/>
        <v>0</v>
      </c>
      <c r="D101" s="10">
        <f t="shared" si="25"/>
        <v>0</v>
      </c>
      <c r="E101" s="10">
        <f t="shared" si="25"/>
        <v>0</v>
      </c>
      <c r="F101" s="10">
        <f t="shared" si="25"/>
        <v>0</v>
      </c>
      <c r="G101" s="10">
        <f t="shared" si="25"/>
        <v>0</v>
      </c>
      <c r="H101" s="10">
        <f t="shared" si="23"/>
        <v>0</v>
      </c>
    </row>
    <row r="102" spans="1:22" outlineLevel="1" x14ac:dyDescent="0.2">
      <c r="B102" s="11">
        <f t="shared" si="24"/>
        <v>2052</v>
      </c>
      <c r="C102" s="10">
        <f t="shared" si="25"/>
        <v>0</v>
      </c>
      <c r="D102" s="10">
        <f t="shared" si="25"/>
        <v>0</v>
      </c>
      <c r="E102" s="10">
        <f t="shared" si="25"/>
        <v>0</v>
      </c>
      <c r="F102" s="10">
        <f t="shared" si="25"/>
        <v>155490.2303899109</v>
      </c>
      <c r="G102" s="10">
        <f t="shared" si="25"/>
        <v>0</v>
      </c>
      <c r="H102" s="10">
        <f t="shared" si="23"/>
        <v>155490.2303899109</v>
      </c>
    </row>
    <row r="104" spans="1:22" ht="20" x14ac:dyDescent="0.2">
      <c r="A104" s="5" t="s">
        <v>18</v>
      </c>
      <c r="B104" s="6"/>
      <c r="C104" s="6"/>
      <c r="D104" s="6"/>
      <c r="E104" s="7"/>
      <c r="F104" s="8"/>
      <c r="G104" s="8"/>
      <c r="H104" s="8"/>
      <c r="I104" s="8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6"/>
      <c r="U104" s="6"/>
      <c r="V104" s="6"/>
    </row>
    <row r="105" spans="1:22" outlineLevel="1" x14ac:dyDescent="0.2"/>
    <row r="106" spans="1:22" outlineLevel="1" x14ac:dyDescent="0.2">
      <c r="C106" s="12" t="s">
        <v>25</v>
      </c>
      <c r="D106" s="12" t="s">
        <v>27</v>
      </c>
      <c r="E106" s="12" t="s">
        <v>28</v>
      </c>
      <c r="F106" s="12" t="s">
        <v>29</v>
      </c>
      <c r="G106" s="12" t="s">
        <v>30</v>
      </c>
      <c r="H106" s="12" t="s">
        <v>16</v>
      </c>
    </row>
    <row r="107" spans="1:22" outlineLevel="1" x14ac:dyDescent="0.2">
      <c r="B107" s="11">
        <v>2029</v>
      </c>
      <c r="C107" s="10">
        <f>C11+C45+C79</f>
        <v>0</v>
      </c>
      <c r="D107" s="10">
        <f t="shared" ref="D107:G107" si="26">D11+D45+D79</f>
        <v>0</v>
      </c>
      <c r="E107" s="10">
        <f t="shared" si="26"/>
        <v>0</v>
      </c>
      <c r="F107" s="10">
        <f t="shared" si="26"/>
        <v>0</v>
      </c>
      <c r="G107" s="10">
        <f t="shared" si="26"/>
        <v>0</v>
      </c>
      <c r="H107" s="10">
        <f>SUM(C107:G107)</f>
        <v>0</v>
      </c>
    </row>
    <row r="108" spans="1:22" outlineLevel="1" x14ac:dyDescent="0.2">
      <c r="B108" s="11">
        <f t="shared" ref="B108:B109" si="27">B107+1</f>
        <v>2030</v>
      </c>
      <c r="C108" s="10">
        <f t="shared" ref="C108:G123" si="28">C12+C46+C80</f>
        <v>0</v>
      </c>
      <c r="D108" s="10">
        <f t="shared" si="28"/>
        <v>0</v>
      </c>
      <c r="E108" s="10">
        <f t="shared" si="28"/>
        <v>0</v>
      </c>
      <c r="F108" s="10">
        <f t="shared" si="28"/>
        <v>0</v>
      </c>
      <c r="G108" s="10">
        <f t="shared" si="28"/>
        <v>0</v>
      </c>
      <c r="H108" s="10">
        <f t="shared" ref="H108:H130" si="29">SUM(C108:G108)</f>
        <v>0</v>
      </c>
    </row>
    <row r="109" spans="1:22" outlineLevel="1" x14ac:dyDescent="0.2">
      <c r="B109" s="11">
        <f t="shared" si="27"/>
        <v>2031</v>
      </c>
      <c r="C109" s="10">
        <f t="shared" si="28"/>
        <v>0</v>
      </c>
      <c r="D109" s="10">
        <f t="shared" si="28"/>
        <v>0</v>
      </c>
      <c r="E109" s="10">
        <f t="shared" si="28"/>
        <v>0</v>
      </c>
      <c r="F109" s="10">
        <f t="shared" si="28"/>
        <v>0</v>
      </c>
      <c r="G109" s="10">
        <f t="shared" si="28"/>
        <v>0</v>
      </c>
      <c r="H109" s="10">
        <f t="shared" si="29"/>
        <v>0</v>
      </c>
    </row>
    <row r="110" spans="1:22" outlineLevel="1" x14ac:dyDescent="0.2">
      <c r="B110" s="11">
        <f>B109+1</f>
        <v>2032</v>
      </c>
      <c r="C110" s="10">
        <f t="shared" si="28"/>
        <v>0</v>
      </c>
      <c r="D110" s="10">
        <f t="shared" si="28"/>
        <v>0</v>
      </c>
      <c r="E110" s="10">
        <f t="shared" si="28"/>
        <v>0</v>
      </c>
      <c r="F110" s="10">
        <f t="shared" si="28"/>
        <v>0</v>
      </c>
      <c r="G110" s="10">
        <f t="shared" si="28"/>
        <v>0</v>
      </c>
      <c r="H110" s="10">
        <f t="shared" si="29"/>
        <v>0</v>
      </c>
    </row>
    <row r="111" spans="1:22" outlineLevel="1" x14ac:dyDescent="0.2">
      <c r="B111" s="11">
        <f t="shared" ref="B111:B130" si="30">B110+1</f>
        <v>2033</v>
      </c>
      <c r="C111" s="10">
        <f t="shared" si="28"/>
        <v>0</v>
      </c>
      <c r="D111" s="10">
        <f t="shared" si="28"/>
        <v>0</v>
      </c>
      <c r="E111" s="10">
        <f t="shared" si="28"/>
        <v>0</v>
      </c>
      <c r="F111" s="10">
        <f t="shared" si="28"/>
        <v>0</v>
      </c>
      <c r="G111" s="10">
        <f t="shared" si="28"/>
        <v>0</v>
      </c>
      <c r="H111" s="10">
        <f t="shared" si="29"/>
        <v>0</v>
      </c>
    </row>
    <row r="112" spans="1:22" outlineLevel="1" x14ac:dyDescent="0.2">
      <c r="B112" s="11">
        <f t="shared" si="30"/>
        <v>2034</v>
      </c>
      <c r="C112" s="10">
        <f t="shared" si="28"/>
        <v>65238.659191462226</v>
      </c>
      <c r="D112" s="10">
        <f t="shared" si="28"/>
        <v>0</v>
      </c>
      <c r="E112" s="10">
        <f t="shared" si="28"/>
        <v>0</v>
      </c>
      <c r="F112" s="10">
        <f t="shared" si="28"/>
        <v>0</v>
      </c>
      <c r="G112" s="10">
        <f t="shared" si="28"/>
        <v>0</v>
      </c>
      <c r="H112" s="10">
        <f t="shared" si="29"/>
        <v>65238.659191462226</v>
      </c>
    </row>
    <row r="113" spans="2:8" outlineLevel="1" x14ac:dyDescent="0.2">
      <c r="B113" s="11">
        <f t="shared" si="30"/>
        <v>2035</v>
      </c>
      <c r="C113" s="10">
        <f t="shared" si="28"/>
        <v>67195.818967206083</v>
      </c>
      <c r="D113" s="10">
        <f t="shared" si="28"/>
        <v>0</v>
      </c>
      <c r="E113" s="10">
        <f t="shared" si="28"/>
        <v>0</v>
      </c>
      <c r="F113" s="10">
        <f t="shared" si="28"/>
        <v>0</v>
      </c>
      <c r="G113" s="10">
        <f t="shared" si="28"/>
        <v>0</v>
      </c>
      <c r="H113" s="10">
        <f t="shared" si="29"/>
        <v>67195.818967206083</v>
      </c>
    </row>
    <row r="114" spans="2:8" outlineLevel="1" x14ac:dyDescent="0.2">
      <c r="B114" s="11">
        <f t="shared" si="30"/>
        <v>2036</v>
      </c>
      <c r="C114" s="10">
        <f t="shared" si="28"/>
        <v>69211.693536222272</v>
      </c>
      <c r="D114" s="10">
        <f t="shared" si="28"/>
        <v>0</v>
      </c>
      <c r="E114" s="10">
        <f t="shared" si="28"/>
        <v>0</v>
      </c>
      <c r="F114" s="10">
        <f t="shared" si="28"/>
        <v>0</v>
      </c>
      <c r="G114" s="10">
        <f t="shared" si="28"/>
        <v>0</v>
      </c>
      <c r="H114" s="10">
        <f t="shared" si="29"/>
        <v>69211.693536222272</v>
      </c>
    </row>
    <row r="115" spans="2:8" outlineLevel="1" x14ac:dyDescent="0.2">
      <c r="B115" s="11">
        <f t="shared" si="30"/>
        <v>2037</v>
      </c>
      <c r="C115" s="10">
        <f t="shared" si="28"/>
        <v>71288.044342308931</v>
      </c>
      <c r="D115" s="10">
        <f t="shared" si="28"/>
        <v>71288.044342308931</v>
      </c>
      <c r="E115" s="10">
        <f t="shared" si="28"/>
        <v>0</v>
      </c>
      <c r="F115" s="10">
        <f t="shared" si="28"/>
        <v>0</v>
      </c>
      <c r="G115" s="10">
        <f t="shared" si="28"/>
        <v>0</v>
      </c>
      <c r="H115" s="10">
        <f t="shared" si="29"/>
        <v>142576.08868461786</v>
      </c>
    </row>
    <row r="116" spans="2:8" outlineLevel="1" x14ac:dyDescent="0.2">
      <c r="B116" s="11">
        <f t="shared" si="30"/>
        <v>2038</v>
      </c>
      <c r="C116" s="10">
        <f t="shared" si="28"/>
        <v>0</v>
      </c>
      <c r="D116" s="10">
        <f t="shared" si="28"/>
        <v>73426.685672578198</v>
      </c>
      <c r="E116" s="10">
        <f t="shared" si="28"/>
        <v>0</v>
      </c>
      <c r="F116" s="10">
        <f t="shared" si="28"/>
        <v>0</v>
      </c>
      <c r="G116" s="10">
        <f t="shared" si="28"/>
        <v>0</v>
      </c>
      <c r="H116" s="10">
        <f t="shared" si="29"/>
        <v>73426.685672578198</v>
      </c>
    </row>
    <row r="117" spans="2:8" outlineLevel="1" x14ac:dyDescent="0.2">
      <c r="B117" s="11">
        <f t="shared" si="30"/>
        <v>2039</v>
      </c>
      <c r="C117" s="10">
        <f t="shared" si="28"/>
        <v>0</v>
      </c>
      <c r="D117" s="10">
        <f t="shared" si="28"/>
        <v>75629.486242755549</v>
      </c>
      <c r="E117" s="10">
        <f t="shared" si="28"/>
        <v>75629.486242755549</v>
      </c>
      <c r="F117" s="10">
        <f t="shared" si="28"/>
        <v>0</v>
      </c>
      <c r="G117" s="10">
        <f t="shared" si="28"/>
        <v>0</v>
      </c>
      <c r="H117" s="10">
        <f t="shared" si="29"/>
        <v>151258.9724855111</v>
      </c>
    </row>
    <row r="118" spans="2:8" outlineLevel="1" x14ac:dyDescent="0.2">
      <c r="B118" s="11">
        <f t="shared" si="30"/>
        <v>2040</v>
      </c>
      <c r="C118" s="10">
        <f t="shared" si="28"/>
        <v>623678.45382341032</v>
      </c>
      <c r="D118" s="10">
        <f t="shared" si="28"/>
        <v>77898.370830038228</v>
      </c>
      <c r="E118" s="10">
        <f t="shared" si="28"/>
        <v>77898.370830038228</v>
      </c>
      <c r="F118" s="10">
        <f t="shared" si="28"/>
        <v>0</v>
      </c>
      <c r="G118" s="10">
        <f t="shared" si="28"/>
        <v>0</v>
      </c>
      <c r="H118" s="10">
        <f t="shared" si="29"/>
        <v>779475.19548348675</v>
      </c>
    </row>
    <row r="119" spans="2:8" outlineLevel="1" x14ac:dyDescent="0.2">
      <c r="B119" s="11">
        <f t="shared" si="30"/>
        <v>2041</v>
      </c>
      <c r="C119" s="10">
        <f t="shared" si="28"/>
        <v>0</v>
      </c>
      <c r="D119" s="10">
        <f t="shared" si="28"/>
        <v>0</v>
      </c>
      <c r="E119" s="10">
        <f t="shared" si="28"/>
        <v>80235.321954939354</v>
      </c>
      <c r="F119" s="10">
        <f t="shared" si="28"/>
        <v>0</v>
      </c>
      <c r="G119" s="10">
        <f t="shared" si="28"/>
        <v>0</v>
      </c>
      <c r="H119" s="10">
        <f t="shared" si="29"/>
        <v>80235.321954939354</v>
      </c>
    </row>
    <row r="120" spans="2:8" outlineLevel="1" x14ac:dyDescent="0.2">
      <c r="B120" s="11">
        <f t="shared" si="30"/>
        <v>2042</v>
      </c>
      <c r="C120" s="10">
        <f t="shared" si="28"/>
        <v>115699.33425902255</v>
      </c>
      <c r="D120" s="10">
        <f t="shared" si="28"/>
        <v>0</v>
      </c>
      <c r="E120" s="10">
        <f t="shared" si="28"/>
        <v>82642.381613587539</v>
      </c>
      <c r="F120" s="10">
        <f t="shared" si="28"/>
        <v>0</v>
      </c>
      <c r="G120" s="10">
        <f t="shared" si="28"/>
        <v>0</v>
      </c>
      <c r="H120" s="10">
        <f t="shared" si="29"/>
        <v>198341.7158726101</v>
      </c>
    </row>
    <row r="121" spans="2:8" outlineLevel="1" x14ac:dyDescent="0.2">
      <c r="B121" s="11">
        <f t="shared" si="30"/>
        <v>2043</v>
      </c>
      <c r="C121" s="10">
        <f t="shared" si="28"/>
        <v>0</v>
      </c>
      <c r="D121" s="10">
        <f t="shared" si="28"/>
        <v>721985.7701073254</v>
      </c>
      <c r="E121" s="10">
        <f t="shared" si="28"/>
        <v>0</v>
      </c>
      <c r="F121" s="10">
        <f t="shared" si="28"/>
        <v>85121.653061995166</v>
      </c>
      <c r="G121" s="10">
        <f t="shared" si="28"/>
        <v>85121.653061995166</v>
      </c>
      <c r="H121" s="10">
        <f t="shared" si="29"/>
        <v>892229.07623131573</v>
      </c>
    </row>
    <row r="122" spans="2:8" outlineLevel="1" x14ac:dyDescent="0.2">
      <c r="B122" s="11">
        <f t="shared" si="30"/>
        <v>2044</v>
      </c>
      <c r="C122" s="10">
        <f t="shared" si="28"/>
        <v>0</v>
      </c>
      <c r="D122" s="10">
        <f t="shared" si="28"/>
        <v>0</v>
      </c>
      <c r="E122" s="10">
        <f t="shared" si="28"/>
        <v>0</v>
      </c>
      <c r="F122" s="10">
        <f t="shared" si="28"/>
        <v>87675.302653855018</v>
      </c>
      <c r="G122" s="10">
        <f t="shared" si="28"/>
        <v>87675.302653855018</v>
      </c>
      <c r="H122" s="10">
        <f t="shared" si="29"/>
        <v>175350.60530771004</v>
      </c>
    </row>
    <row r="123" spans="2:8" outlineLevel="1" x14ac:dyDescent="0.2">
      <c r="B123" s="11">
        <f t="shared" si="30"/>
        <v>2045</v>
      </c>
      <c r="C123" s="10">
        <f t="shared" si="28"/>
        <v>0</v>
      </c>
      <c r="D123" s="10">
        <f t="shared" si="28"/>
        <v>126427.78642685893</v>
      </c>
      <c r="E123" s="10">
        <f t="shared" si="28"/>
        <v>795989.31154332624</v>
      </c>
      <c r="F123" s="10">
        <f t="shared" si="28"/>
        <v>90305.561733470662</v>
      </c>
      <c r="G123" s="10">
        <f t="shared" si="28"/>
        <v>90305.561733470662</v>
      </c>
      <c r="H123" s="10">
        <f t="shared" si="29"/>
        <v>1103028.2214371266</v>
      </c>
    </row>
    <row r="124" spans="2:8" outlineLevel="1" x14ac:dyDescent="0.2">
      <c r="B124" s="11">
        <f t="shared" si="30"/>
        <v>2046</v>
      </c>
      <c r="C124" s="10">
        <f t="shared" ref="C124:G130" si="31">C28+C62+C96</f>
        <v>0</v>
      </c>
      <c r="D124" s="10">
        <f t="shared" si="31"/>
        <v>0</v>
      </c>
      <c r="E124" s="10">
        <f t="shared" si="31"/>
        <v>0</v>
      </c>
      <c r="F124" s="10">
        <f t="shared" si="31"/>
        <v>93014.728585474775</v>
      </c>
      <c r="G124" s="10">
        <f t="shared" si="31"/>
        <v>93014.728585474775</v>
      </c>
      <c r="H124" s="10">
        <f t="shared" si="29"/>
        <v>186029.45717094955</v>
      </c>
    </row>
    <row r="125" spans="2:8" outlineLevel="1" x14ac:dyDescent="0.2">
      <c r="B125" s="11">
        <f t="shared" si="30"/>
        <v>2047</v>
      </c>
      <c r="C125" s="10">
        <f t="shared" si="31"/>
        <v>0</v>
      </c>
      <c r="D125" s="10">
        <f t="shared" si="31"/>
        <v>0</v>
      </c>
      <c r="E125" s="10">
        <f t="shared" si="31"/>
        <v>134127.23862025462</v>
      </c>
      <c r="F125" s="10">
        <f t="shared" si="31"/>
        <v>0</v>
      </c>
      <c r="G125" s="10">
        <f t="shared" si="31"/>
        <v>0</v>
      </c>
      <c r="H125" s="10">
        <f t="shared" si="29"/>
        <v>134127.23862025462</v>
      </c>
    </row>
    <row r="126" spans="2:8" outlineLevel="1" x14ac:dyDescent="0.2">
      <c r="B126" s="11">
        <f t="shared" si="30"/>
        <v>2048</v>
      </c>
      <c r="C126" s="10">
        <f t="shared" si="31"/>
        <v>0</v>
      </c>
      <c r="D126" s="10">
        <f t="shared" si="31"/>
        <v>0</v>
      </c>
      <c r="E126" s="10">
        <f t="shared" si="31"/>
        <v>0</v>
      </c>
      <c r="F126" s="10">
        <f t="shared" si="31"/>
        <v>0</v>
      </c>
      <c r="G126" s="10">
        <f t="shared" si="31"/>
        <v>0</v>
      </c>
      <c r="H126" s="10">
        <f t="shared" si="29"/>
        <v>0</v>
      </c>
    </row>
    <row r="127" spans="2:8" outlineLevel="1" x14ac:dyDescent="0.2">
      <c r="B127" s="11">
        <f t="shared" si="30"/>
        <v>2049</v>
      </c>
      <c r="C127" s="10">
        <f t="shared" si="31"/>
        <v>0</v>
      </c>
      <c r="D127" s="10">
        <f t="shared" si="31"/>
        <v>0</v>
      </c>
      <c r="E127" s="10">
        <f t="shared" si="31"/>
        <v>0</v>
      </c>
      <c r="F127" s="10">
        <f t="shared" si="31"/>
        <v>967529.98311411019</v>
      </c>
      <c r="G127" s="10">
        <f t="shared" si="31"/>
        <v>0</v>
      </c>
      <c r="H127" s="10">
        <f t="shared" si="29"/>
        <v>967529.98311411019</v>
      </c>
    </row>
    <row r="128" spans="2:8" outlineLevel="1" x14ac:dyDescent="0.2">
      <c r="B128" s="11">
        <f t="shared" si="30"/>
        <v>2050</v>
      </c>
      <c r="C128" s="10">
        <f t="shared" si="31"/>
        <v>0</v>
      </c>
      <c r="D128" s="10">
        <f t="shared" si="31"/>
        <v>0</v>
      </c>
      <c r="E128" s="10">
        <f t="shared" si="31"/>
        <v>0</v>
      </c>
      <c r="F128" s="10">
        <f t="shared" si="31"/>
        <v>0</v>
      </c>
      <c r="G128" s="10">
        <f t="shared" si="31"/>
        <v>1162470.9373456107</v>
      </c>
      <c r="H128" s="10">
        <f t="shared" si="29"/>
        <v>1162470.9373456107</v>
      </c>
    </row>
    <row r="129" spans="2:8" outlineLevel="1" x14ac:dyDescent="0.2">
      <c r="B129" s="11">
        <f t="shared" si="30"/>
        <v>2051</v>
      </c>
      <c r="C129" s="10">
        <f t="shared" si="31"/>
        <v>0</v>
      </c>
      <c r="D129" s="10">
        <f t="shared" si="31"/>
        <v>0</v>
      </c>
      <c r="E129" s="10">
        <f t="shared" si="31"/>
        <v>0</v>
      </c>
      <c r="F129" s="10">
        <f t="shared" si="31"/>
        <v>0</v>
      </c>
      <c r="G129" s="10">
        <f t="shared" si="31"/>
        <v>0</v>
      </c>
      <c r="H129" s="10">
        <f t="shared" si="29"/>
        <v>0</v>
      </c>
    </row>
    <row r="130" spans="2:8" outlineLevel="1" x14ac:dyDescent="0.2">
      <c r="B130" s="11">
        <f t="shared" si="30"/>
        <v>2052</v>
      </c>
      <c r="C130" s="10">
        <f t="shared" si="31"/>
        <v>0</v>
      </c>
      <c r="D130" s="10">
        <f t="shared" si="31"/>
        <v>0</v>
      </c>
      <c r="E130" s="10">
        <f t="shared" si="31"/>
        <v>0</v>
      </c>
      <c r="F130" s="10">
        <f t="shared" si="31"/>
        <v>155490.2303899109</v>
      </c>
      <c r="G130" s="10">
        <f t="shared" si="31"/>
        <v>0</v>
      </c>
      <c r="H130" s="10">
        <f t="shared" si="29"/>
        <v>155490.2303899109</v>
      </c>
    </row>
    <row r="131" spans="2:8" outlineLevel="1" x14ac:dyDescent="0.2"/>
    <row r="132" spans="2:8" outlineLevel="1" x14ac:dyDescent="0.2"/>
  </sheetData>
  <mergeCells count="6">
    <mergeCell ref="D4:D8"/>
    <mergeCell ref="I4:I8"/>
    <mergeCell ref="D38:D42"/>
    <mergeCell ref="I38:I42"/>
    <mergeCell ref="D72:D76"/>
    <mergeCell ref="I72:I7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5E8E7-3886-4B08-843F-3B92F7144BF0}">
  <dimension ref="A2:S130"/>
  <sheetViews>
    <sheetView zoomScale="70" zoomScaleNormal="70" workbookViewId="0"/>
  </sheetViews>
  <sheetFormatPr baseColWidth="10" defaultColWidth="9" defaultRowHeight="16" outlineLevelRow="1" x14ac:dyDescent="0.2"/>
  <cols>
    <col min="1" max="1" width="9" style="11"/>
    <col min="2" max="2" width="9.1640625" style="11" bestFit="1" customWidth="1"/>
    <col min="3" max="7" width="13.1640625" style="11" customWidth="1"/>
    <col min="8" max="8" width="17.33203125" style="11" customWidth="1"/>
    <col min="9" max="9" width="10.5" style="11" bestFit="1" customWidth="1"/>
    <col min="10" max="13" width="11" style="11" bestFit="1" customWidth="1"/>
    <col min="14" max="14" width="12.1640625" style="11" bestFit="1" customWidth="1"/>
    <col min="15" max="15" width="5.6640625" style="11" bestFit="1" customWidth="1"/>
    <col min="16" max="16" width="11" style="11" bestFit="1" customWidth="1"/>
    <col min="17" max="17" width="9" style="11"/>
    <col min="18" max="18" width="55.5" style="11" bestFit="1" customWidth="1"/>
    <col min="19" max="19" width="14.1640625" style="11" bestFit="1" customWidth="1"/>
    <col min="20" max="16384" width="9" style="11"/>
  </cols>
  <sheetData>
    <row r="2" spans="1:19" ht="20" x14ac:dyDescent="0.2">
      <c r="A2" s="5" t="s">
        <v>14</v>
      </c>
      <c r="B2" s="6"/>
      <c r="C2" s="6"/>
      <c r="D2" s="6"/>
      <c r="E2" s="7"/>
      <c r="F2" s="8"/>
      <c r="G2" s="8"/>
      <c r="H2" s="8"/>
      <c r="I2" s="9"/>
      <c r="J2" s="9"/>
      <c r="K2" s="9"/>
      <c r="L2" s="9"/>
      <c r="M2" s="9"/>
      <c r="N2" s="9"/>
      <c r="O2" s="9"/>
      <c r="P2" s="9"/>
      <c r="Q2" s="6"/>
      <c r="R2" s="6"/>
      <c r="S2" s="6"/>
    </row>
    <row r="3" spans="1:19" outlineLevel="1" x14ac:dyDescent="0.2"/>
    <row r="4" spans="1:19" ht="18.75" customHeight="1" outlineLevel="1" thickBot="1" x14ac:dyDescent="0.25">
      <c r="A4" s="12" t="s">
        <v>40</v>
      </c>
      <c r="B4" s="12">
        <v>2010</v>
      </c>
      <c r="C4" s="13" t="s">
        <v>36</v>
      </c>
      <c r="D4" s="44" t="s">
        <v>10</v>
      </c>
      <c r="E4" s="14">
        <v>19</v>
      </c>
      <c r="H4" s="44" t="s">
        <v>12</v>
      </c>
      <c r="I4" s="17">
        <v>2025</v>
      </c>
      <c r="J4" s="16" t="str">
        <f>A4</f>
        <v>А15</v>
      </c>
      <c r="K4" s="19"/>
      <c r="L4" s="16" t="str">
        <f>A5</f>
        <v>А14</v>
      </c>
      <c r="M4" s="19"/>
      <c r="N4" s="16" t="str">
        <f>A6</f>
        <v>С10</v>
      </c>
      <c r="O4" s="19"/>
      <c r="P4" s="16" t="str">
        <f>A7</f>
        <v>А8</v>
      </c>
      <c r="R4" s="23" t="s">
        <v>1</v>
      </c>
      <c r="S4" s="24">
        <v>0.03</v>
      </c>
    </row>
    <row r="5" spans="1:19" ht="17" outlineLevel="1" thickTop="1" x14ac:dyDescent="0.2">
      <c r="A5" s="12" t="s">
        <v>41</v>
      </c>
      <c r="B5" s="12">
        <v>2011</v>
      </c>
      <c r="C5" s="13" t="s">
        <v>37</v>
      </c>
      <c r="D5" s="44"/>
      <c r="E5" s="14">
        <v>19</v>
      </c>
      <c r="H5" s="44"/>
      <c r="I5" s="18">
        <f>VLOOKUP(J4,$A$4:$B$7,2,0)+VLOOKUP(J4,$A$4:$E$7,5,0)</f>
        <v>2029</v>
      </c>
      <c r="J5" s="10">
        <f>$S$6*(1+$S$4)^(I5-$I$4)</f>
        <v>56275.440499999997</v>
      </c>
      <c r="K5" s="18">
        <f>VLOOKUP(L4,$A$4:$B$8,2,0)+VLOOKUP(L4,$A$4:$E$8,5,0)</f>
        <v>2030</v>
      </c>
      <c r="L5" s="10">
        <f>$S$6*(1+$S$4)^(K5-$I$4)</f>
        <v>57963.703714999989</v>
      </c>
      <c r="M5" s="18">
        <f>VLOOKUP(N4,$A$4:$B$8,2,0)+VLOOKUP(N4,$A$4:$E$8,5,0)</f>
        <v>2034</v>
      </c>
      <c r="N5" s="10">
        <f>$S$6*(1+$S$4)^(M5-$I$4)</f>
        <v>65238.659191462226</v>
      </c>
      <c r="O5" s="18">
        <f>VLOOKUP(P4,$A$4:$B$8,2,0)+VLOOKUP(P4,$A$4:$E$8,5,0)</f>
        <v>2036</v>
      </c>
      <c r="P5" s="10">
        <f>$S$6*(1+$S$4)^(O5-$I$4)</f>
        <v>69211.693536222272</v>
      </c>
      <c r="R5" s="23" t="s">
        <v>2</v>
      </c>
      <c r="S5" s="24">
        <v>0.05</v>
      </c>
    </row>
    <row r="6" spans="1:19" outlineLevel="1" x14ac:dyDescent="0.2">
      <c r="A6" s="12" t="s">
        <v>42</v>
      </c>
      <c r="B6" s="12">
        <v>2015</v>
      </c>
      <c r="C6" s="13" t="s">
        <v>38</v>
      </c>
      <c r="D6" s="44"/>
      <c r="E6" s="14">
        <v>19</v>
      </c>
      <c r="H6" s="44"/>
      <c r="I6" s="18">
        <f>I5+1</f>
        <v>2030</v>
      </c>
      <c r="J6" s="10">
        <f>$S$6*(1+$S$4)^(I6-$I$4)</f>
        <v>57963.703714999989</v>
      </c>
      <c r="K6" s="18">
        <f t="shared" ref="K6:O8" si="0">K5+1</f>
        <v>2031</v>
      </c>
      <c r="L6" s="10">
        <f>$S$6*(1+$S$4)^(K6-$I$4)</f>
        <v>59702.614826449993</v>
      </c>
      <c r="M6" s="18">
        <f t="shared" si="0"/>
        <v>2035</v>
      </c>
      <c r="N6" s="10">
        <f>$S$6*(1+$S$4)^(M6-$I$4)</f>
        <v>67195.818967206083</v>
      </c>
      <c r="O6" s="18">
        <f t="shared" si="0"/>
        <v>2037</v>
      </c>
      <c r="P6" s="10">
        <f>$S$6*(1+$S$4)^(O6-$I$4)</f>
        <v>71288.044342308931</v>
      </c>
      <c r="R6" s="23" t="s">
        <v>4</v>
      </c>
      <c r="S6" s="26">
        <v>50000</v>
      </c>
    </row>
    <row r="7" spans="1:19" outlineLevel="1" x14ac:dyDescent="0.2">
      <c r="A7" s="12" t="s">
        <v>43</v>
      </c>
      <c r="B7" s="12">
        <v>2017</v>
      </c>
      <c r="C7" s="13" t="s">
        <v>39</v>
      </c>
      <c r="D7" s="44"/>
      <c r="E7" s="14">
        <v>19</v>
      </c>
      <c r="H7" s="44"/>
      <c r="I7" s="18">
        <f>I6+1</f>
        <v>2031</v>
      </c>
      <c r="J7" s="10">
        <f>$S$6*(1+$S$4)^(I7-$I$4)</f>
        <v>59702.614826449993</v>
      </c>
      <c r="K7" s="18">
        <f t="shared" si="0"/>
        <v>2032</v>
      </c>
      <c r="L7" s="10">
        <f>$S$6*(1+$S$4)^(K7-$I$4)</f>
        <v>61493.693271243501</v>
      </c>
      <c r="M7" s="18">
        <f t="shared" si="0"/>
        <v>2036</v>
      </c>
      <c r="N7" s="10">
        <f>$S$6*(1+$S$4)^(M7-$I$4)</f>
        <v>69211.693536222272</v>
      </c>
      <c r="O7" s="18">
        <f t="shared" si="0"/>
        <v>2038</v>
      </c>
      <c r="P7" s="10">
        <f>$S$6*(1+$S$4)^(O7-$I$4)</f>
        <v>73426.685672578198</v>
      </c>
      <c r="R7" s="23" t="s">
        <v>5</v>
      </c>
      <c r="S7" s="26">
        <v>300000</v>
      </c>
    </row>
    <row r="8" spans="1:19" outlineLevel="1" x14ac:dyDescent="0.2">
      <c r="A8" s="12"/>
      <c r="B8" s="12"/>
      <c r="C8" s="13"/>
      <c r="D8" s="22"/>
      <c r="H8" s="44"/>
      <c r="I8" s="18">
        <f>I7+1</f>
        <v>2032</v>
      </c>
      <c r="J8" s="10">
        <f>$S$6*(1+$S$4)^(I8-$I$4)</f>
        <v>61493.693271243501</v>
      </c>
      <c r="K8" s="18">
        <f t="shared" si="0"/>
        <v>2033</v>
      </c>
      <c r="L8" s="10">
        <f>$S$6*(1+$S$4)^(K8-$I$4)</f>
        <v>63338.504069380797</v>
      </c>
      <c r="M8" s="18">
        <f t="shared" si="0"/>
        <v>2037</v>
      </c>
      <c r="N8" s="10">
        <f>$S$6*(1+$S$4)^(M8-$I$4)</f>
        <v>71288.044342308931</v>
      </c>
      <c r="O8" s="18">
        <f t="shared" si="0"/>
        <v>2039</v>
      </c>
      <c r="P8" s="10">
        <f>$S$6*(1+$S$4)^(O8-$I$4)</f>
        <v>75629.486242755549</v>
      </c>
      <c r="R8" s="23" t="s">
        <v>6</v>
      </c>
      <c r="S8" s="26">
        <v>70000</v>
      </c>
    </row>
    <row r="9" spans="1:19" outlineLevel="1" x14ac:dyDescent="0.2">
      <c r="A9" s="12"/>
    </row>
    <row r="10" spans="1:19" outlineLevel="1" x14ac:dyDescent="0.2">
      <c r="A10" s="12"/>
      <c r="C10" s="12" t="str">
        <f>A4</f>
        <v>А15</v>
      </c>
      <c r="D10" s="12" t="str">
        <f>A5</f>
        <v>А14</v>
      </c>
      <c r="E10" s="12" t="str">
        <f>A6</f>
        <v>С10</v>
      </c>
      <c r="F10" s="12" t="str">
        <f>A7</f>
        <v>А8</v>
      </c>
      <c r="G10" s="12" t="s">
        <v>16</v>
      </c>
    </row>
    <row r="11" spans="1:19" outlineLevel="1" x14ac:dyDescent="0.2">
      <c r="A11" s="12"/>
      <c r="B11" s="11">
        <v>2029</v>
      </c>
      <c r="C11" s="10">
        <f>IFERROR(INDEX($J$5:$P$8,MATCH($B11,$I$5:$I$8,0),MATCH(C$10,$J$4:$P$4,0)),0)</f>
        <v>56275.440499999997</v>
      </c>
      <c r="D11" s="10">
        <f t="shared" ref="D11:D34" si="1">IFERROR(INDEX($J$5:$P$8,MATCH($B11,$K$5:$K$8,0),MATCH(D$10,$J$4:$P$4,0)),0)</f>
        <v>0</v>
      </c>
      <c r="E11" s="10">
        <f t="shared" ref="E11:E34" si="2">IFERROR(INDEX($J$5:$P$8,MATCH($B11,$M$5:$M$8,0),MATCH(E$10,$J$4:$P$4,0)),0)</f>
        <v>0</v>
      </c>
      <c r="F11" s="10">
        <f t="shared" ref="F11:F34" si="3">IFERROR(INDEX($J$5:$P$8,MATCH($B11,$O$5:$O$8,0),MATCH(F$10,$J$4:$P$4,0)),0)</f>
        <v>0</v>
      </c>
      <c r="G11" s="10">
        <f t="shared" ref="G11:G34" si="4">SUM(C11:F11)</f>
        <v>56275.440499999997</v>
      </c>
    </row>
    <row r="12" spans="1:19" outlineLevel="1" x14ac:dyDescent="0.2">
      <c r="A12" s="12"/>
      <c r="B12" s="11">
        <f t="shared" ref="B12:B13" si="5">B11+1</f>
        <v>2030</v>
      </c>
      <c r="C12" s="10">
        <f t="shared" ref="C12:C34" si="6">IFERROR(INDEX($J$5:$P$8,MATCH(B12,$I$5:$I$8,0),MATCH(C$10,$J$4:$P$4,0)),0)</f>
        <v>57963.703714999989</v>
      </c>
      <c r="D12" s="10">
        <f t="shared" si="1"/>
        <v>57963.703714999989</v>
      </c>
      <c r="E12" s="10">
        <f t="shared" si="2"/>
        <v>0</v>
      </c>
      <c r="F12" s="10">
        <f t="shared" si="3"/>
        <v>0</v>
      </c>
      <c r="G12" s="10">
        <f t="shared" si="4"/>
        <v>115927.40742999998</v>
      </c>
    </row>
    <row r="13" spans="1:19" outlineLevel="1" x14ac:dyDescent="0.2">
      <c r="A13" s="12"/>
      <c r="B13" s="11">
        <f t="shared" si="5"/>
        <v>2031</v>
      </c>
      <c r="C13" s="10">
        <f t="shared" si="6"/>
        <v>59702.614826449993</v>
      </c>
      <c r="D13" s="10">
        <f t="shared" si="1"/>
        <v>59702.614826449993</v>
      </c>
      <c r="E13" s="10">
        <f t="shared" si="2"/>
        <v>0</v>
      </c>
      <c r="F13" s="10">
        <f t="shared" si="3"/>
        <v>0</v>
      </c>
      <c r="G13" s="10">
        <f t="shared" si="4"/>
        <v>119405.22965289999</v>
      </c>
    </row>
    <row r="14" spans="1:19" outlineLevel="1" x14ac:dyDescent="0.2">
      <c r="B14" s="11">
        <f>B13+1</f>
        <v>2032</v>
      </c>
      <c r="C14" s="10">
        <f t="shared" si="6"/>
        <v>61493.693271243501</v>
      </c>
      <c r="D14" s="10">
        <f t="shared" si="1"/>
        <v>61493.693271243501</v>
      </c>
      <c r="E14" s="10">
        <f t="shared" si="2"/>
        <v>0</v>
      </c>
      <c r="F14" s="10">
        <f t="shared" si="3"/>
        <v>0</v>
      </c>
      <c r="G14" s="10">
        <f t="shared" si="4"/>
        <v>122987.386542487</v>
      </c>
    </row>
    <row r="15" spans="1:19" outlineLevel="1" x14ac:dyDescent="0.2">
      <c r="B15" s="11">
        <f t="shared" ref="B15:B34" si="7">B14+1</f>
        <v>2033</v>
      </c>
      <c r="C15" s="10">
        <f t="shared" si="6"/>
        <v>0</v>
      </c>
      <c r="D15" s="10">
        <f t="shared" si="1"/>
        <v>63338.504069380797</v>
      </c>
      <c r="E15" s="10">
        <f t="shared" si="2"/>
        <v>0</v>
      </c>
      <c r="F15" s="10">
        <f t="shared" si="3"/>
        <v>0</v>
      </c>
      <c r="G15" s="10">
        <f t="shared" si="4"/>
        <v>63338.504069380797</v>
      </c>
    </row>
    <row r="16" spans="1:19" outlineLevel="1" x14ac:dyDescent="0.2">
      <c r="B16" s="11">
        <f t="shared" si="7"/>
        <v>2034</v>
      </c>
      <c r="C16" s="10">
        <f t="shared" si="6"/>
        <v>0</v>
      </c>
      <c r="D16" s="10">
        <f t="shared" si="1"/>
        <v>0</v>
      </c>
      <c r="E16" s="10">
        <f t="shared" si="2"/>
        <v>65238.659191462226</v>
      </c>
      <c r="F16" s="10">
        <f t="shared" si="3"/>
        <v>0</v>
      </c>
      <c r="G16" s="10">
        <f t="shared" si="4"/>
        <v>65238.659191462226</v>
      </c>
    </row>
    <row r="17" spans="2:7" outlineLevel="1" x14ac:dyDescent="0.2">
      <c r="B17" s="11">
        <f t="shared" si="7"/>
        <v>2035</v>
      </c>
      <c r="C17" s="10">
        <f t="shared" si="6"/>
        <v>0</v>
      </c>
      <c r="D17" s="10">
        <f t="shared" si="1"/>
        <v>0</v>
      </c>
      <c r="E17" s="10">
        <f t="shared" si="2"/>
        <v>67195.818967206083</v>
      </c>
      <c r="F17" s="10">
        <f t="shared" si="3"/>
        <v>0</v>
      </c>
      <c r="G17" s="10">
        <f t="shared" si="4"/>
        <v>67195.818967206083</v>
      </c>
    </row>
    <row r="18" spans="2:7" outlineLevel="1" x14ac:dyDescent="0.2">
      <c r="B18" s="11">
        <f t="shared" si="7"/>
        <v>2036</v>
      </c>
      <c r="C18" s="10">
        <f t="shared" si="6"/>
        <v>0</v>
      </c>
      <c r="D18" s="10">
        <f t="shared" si="1"/>
        <v>0</v>
      </c>
      <c r="E18" s="10">
        <f t="shared" si="2"/>
        <v>69211.693536222272</v>
      </c>
      <c r="F18" s="10">
        <f t="shared" si="3"/>
        <v>69211.693536222272</v>
      </c>
      <c r="G18" s="10">
        <f t="shared" si="4"/>
        <v>138423.38707244454</v>
      </c>
    </row>
    <row r="19" spans="2:7" outlineLevel="1" x14ac:dyDescent="0.2">
      <c r="B19" s="11">
        <f t="shared" si="7"/>
        <v>2037</v>
      </c>
      <c r="C19" s="10">
        <f t="shared" si="6"/>
        <v>0</v>
      </c>
      <c r="D19" s="10">
        <f t="shared" si="1"/>
        <v>0</v>
      </c>
      <c r="E19" s="10">
        <f t="shared" si="2"/>
        <v>71288.044342308931</v>
      </c>
      <c r="F19" s="10">
        <f t="shared" si="3"/>
        <v>71288.044342308931</v>
      </c>
      <c r="G19" s="10">
        <f t="shared" si="4"/>
        <v>142576.08868461786</v>
      </c>
    </row>
    <row r="20" spans="2:7" outlineLevel="1" x14ac:dyDescent="0.2">
      <c r="B20" s="11">
        <f t="shared" si="7"/>
        <v>2038</v>
      </c>
      <c r="C20" s="10">
        <f t="shared" si="6"/>
        <v>0</v>
      </c>
      <c r="D20" s="10">
        <f t="shared" si="1"/>
        <v>0</v>
      </c>
      <c r="E20" s="10">
        <f t="shared" si="2"/>
        <v>0</v>
      </c>
      <c r="F20" s="10">
        <f t="shared" si="3"/>
        <v>73426.685672578198</v>
      </c>
      <c r="G20" s="10">
        <f t="shared" si="4"/>
        <v>73426.685672578198</v>
      </c>
    </row>
    <row r="21" spans="2:7" outlineLevel="1" x14ac:dyDescent="0.2">
      <c r="B21" s="11">
        <f t="shared" si="7"/>
        <v>2039</v>
      </c>
      <c r="C21" s="10">
        <f t="shared" si="6"/>
        <v>0</v>
      </c>
      <c r="D21" s="10">
        <f t="shared" si="1"/>
        <v>0</v>
      </c>
      <c r="E21" s="10">
        <f t="shared" si="2"/>
        <v>0</v>
      </c>
      <c r="F21" s="10">
        <f t="shared" si="3"/>
        <v>75629.486242755549</v>
      </c>
      <c r="G21" s="10">
        <f t="shared" si="4"/>
        <v>75629.486242755549</v>
      </c>
    </row>
    <row r="22" spans="2:7" outlineLevel="1" x14ac:dyDescent="0.2">
      <c r="B22" s="11">
        <f t="shared" si="7"/>
        <v>2040</v>
      </c>
      <c r="C22" s="10">
        <f t="shared" si="6"/>
        <v>0</v>
      </c>
      <c r="D22" s="10">
        <f t="shared" si="1"/>
        <v>0</v>
      </c>
      <c r="E22" s="10">
        <f t="shared" si="2"/>
        <v>0</v>
      </c>
      <c r="F22" s="10">
        <f t="shared" si="3"/>
        <v>0</v>
      </c>
      <c r="G22" s="10">
        <f t="shared" si="4"/>
        <v>0</v>
      </c>
    </row>
    <row r="23" spans="2:7" outlineLevel="1" x14ac:dyDescent="0.2">
      <c r="B23" s="11">
        <f t="shared" si="7"/>
        <v>2041</v>
      </c>
      <c r="C23" s="10">
        <f t="shared" si="6"/>
        <v>0</v>
      </c>
      <c r="D23" s="10">
        <f t="shared" si="1"/>
        <v>0</v>
      </c>
      <c r="E23" s="10">
        <f t="shared" si="2"/>
        <v>0</v>
      </c>
      <c r="F23" s="10">
        <f t="shared" si="3"/>
        <v>0</v>
      </c>
      <c r="G23" s="10">
        <f t="shared" si="4"/>
        <v>0</v>
      </c>
    </row>
    <row r="24" spans="2:7" outlineLevel="1" x14ac:dyDescent="0.2">
      <c r="B24" s="11">
        <f t="shared" si="7"/>
        <v>2042</v>
      </c>
      <c r="C24" s="10">
        <f t="shared" si="6"/>
        <v>0</v>
      </c>
      <c r="D24" s="10">
        <f t="shared" si="1"/>
        <v>0</v>
      </c>
      <c r="E24" s="10">
        <f t="shared" si="2"/>
        <v>0</v>
      </c>
      <c r="F24" s="10">
        <f t="shared" si="3"/>
        <v>0</v>
      </c>
      <c r="G24" s="10">
        <f t="shared" si="4"/>
        <v>0</v>
      </c>
    </row>
    <row r="25" spans="2:7" outlineLevel="1" x14ac:dyDescent="0.2">
      <c r="B25" s="11">
        <f t="shared" si="7"/>
        <v>2043</v>
      </c>
      <c r="C25" s="10">
        <f t="shared" si="6"/>
        <v>0</v>
      </c>
      <c r="D25" s="10">
        <f t="shared" si="1"/>
        <v>0</v>
      </c>
      <c r="E25" s="10">
        <f t="shared" si="2"/>
        <v>0</v>
      </c>
      <c r="F25" s="10">
        <f t="shared" si="3"/>
        <v>0</v>
      </c>
      <c r="G25" s="10">
        <f t="shared" si="4"/>
        <v>0</v>
      </c>
    </row>
    <row r="26" spans="2:7" outlineLevel="1" x14ac:dyDescent="0.2">
      <c r="B26" s="11">
        <f t="shared" si="7"/>
        <v>2044</v>
      </c>
      <c r="C26" s="10">
        <f t="shared" si="6"/>
        <v>0</v>
      </c>
      <c r="D26" s="10">
        <f t="shared" si="1"/>
        <v>0</v>
      </c>
      <c r="E26" s="10">
        <f t="shared" si="2"/>
        <v>0</v>
      </c>
      <c r="F26" s="10">
        <f t="shared" si="3"/>
        <v>0</v>
      </c>
      <c r="G26" s="10">
        <f t="shared" si="4"/>
        <v>0</v>
      </c>
    </row>
    <row r="27" spans="2:7" outlineLevel="1" x14ac:dyDescent="0.2">
      <c r="B27" s="11">
        <f t="shared" si="7"/>
        <v>2045</v>
      </c>
      <c r="C27" s="10">
        <f t="shared" si="6"/>
        <v>0</v>
      </c>
      <c r="D27" s="10">
        <f t="shared" si="1"/>
        <v>0</v>
      </c>
      <c r="E27" s="10">
        <f t="shared" si="2"/>
        <v>0</v>
      </c>
      <c r="F27" s="10">
        <f t="shared" si="3"/>
        <v>0</v>
      </c>
      <c r="G27" s="10">
        <f t="shared" si="4"/>
        <v>0</v>
      </c>
    </row>
    <row r="28" spans="2:7" outlineLevel="1" x14ac:dyDescent="0.2">
      <c r="B28" s="11">
        <f t="shared" si="7"/>
        <v>2046</v>
      </c>
      <c r="C28" s="10">
        <f t="shared" si="6"/>
        <v>0</v>
      </c>
      <c r="D28" s="10">
        <f t="shared" si="1"/>
        <v>0</v>
      </c>
      <c r="E28" s="10">
        <f t="shared" si="2"/>
        <v>0</v>
      </c>
      <c r="F28" s="10">
        <f t="shared" si="3"/>
        <v>0</v>
      </c>
      <c r="G28" s="10">
        <f t="shared" si="4"/>
        <v>0</v>
      </c>
    </row>
    <row r="29" spans="2:7" outlineLevel="1" x14ac:dyDescent="0.2">
      <c r="B29" s="11">
        <f t="shared" si="7"/>
        <v>2047</v>
      </c>
      <c r="C29" s="10">
        <f t="shared" si="6"/>
        <v>0</v>
      </c>
      <c r="D29" s="10">
        <f t="shared" si="1"/>
        <v>0</v>
      </c>
      <c r="E29" s="10">
        <f t="shared" si="2"/>
        <v>0</v>
      </c>
      <c r="F29" s="10">
        <f t="shared" si="3"/>
        <v>0</v>
      </c>
      <c r="G29" s="10">
        <f t="shared" si="4"/>
        <v>0</v>
      </c>
    </row>
    <row r="30" spans="2:7" outlineLevel="1" x14ac:dyDescent="0.2">
      <c r="B30" s="11">
        <f t="shared" si="7"/>
        <v>2048</v>
      </c>
      <c r="C30" s="10">
        <f t="shared" si="6"/>
        <v>0</v>
      </c>
      <c r="D30" s="10">
        <f t="shared" si="1"/>
        <v>0</v>
      </c>
      <c r="E30" s="10">
        <f t="shared" si="2"/>
        <v>0</v>
      </c>
      <c r="F30" s="10">
        <f t="shared" si="3"/>
        <v>0</v>
      </c>
      <c r="G30" s="10">
        <f t="shared" si="4"/>
        <v>0</v>
      </c>
    </row>
    <row r="31" spans="2:7" outlineLevel="1" x14ac:dyDescent="0.2">
      <c r="B31" s="11">
        <f t="shared" si="7"/>
        <v>2049</v>
      </c>
      <c r="C31" s="10">
        <f t="shared" si="6"/>
        <v>0</v>
      </c>
      <c r="D31" s="10">
        <f t="shared" si="1"/>
        <v>0</v>
      </c>
      <c r="E31" s="10">
        <f t="shared" si="2"/>
        <v>0</v>
      </c>
      <c r="F31" s="10">
        <f t="shared" si="3"/>
        <v>0</v>
      </c>
      <c r="G31" s="10">
        <f t="shared" si="4"/>
        <v>0</v>
      </c>
    </row>
    <row r="32" spans="2:7" outlineLevel="1" x14ac:dyDescent="0.2">
      <c r="B32" s="11">
        <f t="shared" si="7"/>
        <v>2050</v>
      </c>
      <c r="C32" s="10">
        <f t="shared" si="6"/>
        <v>0</v>
      </c>
      <c r="D32" s="10">
        <f t="shared" si="1"/>
        <v>0</v>
      </c>
      <c r="E32" s="10">
        <f t="shared" si="2"/>
        <v>0</v>
      </c>
      <c r="F32" s="10">
        <f t="shared" si="3"/>
        <v>0</v>
      </c>
      <c r="G32" s="10">
        <f t="shared" si="4"/>
        <v>0</v>
      </c>
    </row>
    <row r="33" spans="1:19" outlineLevel="1" x14ac:dyDescent="0.2">
      <c r="B33" s="11">
        <f t="shared" si="7"/>
        <v>2051</v>
      </c>
      <c r="C33" s="10">
        <f t="shared" si="6"/>
        <v>0</v>
      </c>
      <c r="D33" s="10">
        <f t="shared" si="1"/>
        <v>0</v>
      </c>
      <c r="E33" s="10">
        <f t="shared" si="2"/>
        <v>0</v>
      </c>
      <c r="F33" s="10">
        <f t="shared" si="3"/>
        <v>0</v>
      </c>
      <c r="G33" s="10">
        <f t="shared" si="4"/>
        <v>0</v>
      </c>
    </row>
    <row r="34" spans="1:19" outlineLevel="1" x14ac:dyDescent="0.2">
      <c r="B34" s="11">
        <f t="shared" si="7"/>
        <v>2052</v>
      </c>
      <c r="C34" s="10">
        <f t="shared" si="6"/>
        <v>0</v>
      </c>
      <c r="D34" s="10">
        <f t="shared" si="1"/>
        <v>0</v>
      </c>
      <c r="E34" s="10">
        <f t="shared" si="2"/>
        <v>0</v>
      </c>
      <c r="F34" s="10">
        <f t="shared" si="3"/>
        <v>0</v>
      </c>
      <c r="G34" s="10">
        <f t="shared" si="4"/>
        <v>0</v>
      </c>
    </row>
    <row r="36" spans="1:19" ht="20" x14ac:dyDescent="0.2">
      <c r="A36" s="5" t="s">
        <v>15</v>
      </c>
      <c r="B36" s="6"/>
      <c r="C36" s="6"/>
      <c r="D36" s="6"/>
      <c r="E36" s="7"/>
      <c r="F36" s="8"/>
      <c r="G36" s="8"/>
      <c r="H36" s="8"/>
      <c r="I36" s="9"/>
      <c r="J36" s="9"/>
      <c r="K36" s="9"/>
      <c r="L36" s="9"/>
      <c r="M36" s="9"/>
      <c r="N36" s="9"/>
      <c r="O36" s="9"/>
      <c r="P36" s="9"/>
      <c r="Q36" s="6"/>
      <c r="R36" s="6"/>
      <c r="S36" s="6"/>
    </row>
    <row r="37" spans="1:19" ht="17" outlineLevel="1" thickBot="1" x14ac:dyDescent="0.25">
      <c r="I37" s="20"/>
      <c r="J37" s="16" t="str">
        <f>A38</f>
        <v>А15</v>
      </c>
      <c r="K37" s="16" t="str">
        <f>A39</f>
        <v>А14</v>
      </c>
      <c r="L37" s="16" t="str">
        <f>A40</f>
        <v>С10</v>
      </c>
      <c r="M37" s="16" t="str">
        <f>A41</f>
        <v>А8</v>
      </c>
    </row>
    <row r="38" spans="1:19" ht="15.75" customHeight="1" outlineLevel="1" thickTop="1" x14ac:dyDescent="0.2">
      <c r="A38" s="12" t="str">
        <f>$A$4</f>
        <v>А15</v>
      </c>
      <c r="B38" s="12">
        <f>$B$4</f>
        <v>2010</v>
      </c>
      <c r="C38" s="13" t="s">
        <v>26</v>
      </c>
      <c r="D38" s="44" t="s">
        <v>11</v>
      </c>
      <c r="E38" s="15">
        <v>25</v>
      </c>
      <c r="H38" s="44" t="s">
        <v>13</v>
      </c>
      <c r="I38" s="18">
        <f>B38+E38</f>
        <v>2035</v>
      </c>
      <c r="J38" s="10">
        <f>$S$7*(1+$S$5)^($I38-$I$4)</f>
        <v>488668.38803323248</v>
      </c>
      <c r="K38" s="10">
        <v>0</v>
      </c>
      <c r="L38" s="10">
        <v>0</v>
      </c>
      <c r="M38" s="10">
        <v>0</v>
      </c>
    </row>
    <row r="39" spans="1:19" outlineLevel="1" x14ac:dyDescent="0.2">
      <c r="A39" s="12" t="str">
        <f>$A$5</f>
        <v>А14</v>
      </c>
      <c r="B39" s="12">
        <f>$B$5</f>
        <v>2011</v>
      </c>
      <c r="C39" s="13" t="s">
        <v>31</v>
      </c>
      <c r="D39" s="44"/>
      <c r="E39" s="15">
        <v>25</v>
      </c>
      <c r="H39" s="44"/>
      <c r="I39" s="18">
        <f>B39+E39</f>
        <v>2036</v>
      </c>
      <c r="J39" s="10">
        <v>0</v>
      </c>
      <c r="K39" s="10">
        <f>$S$7*(1+$S$5)^($I39-$I$4)</f>
        <v>513101.80743489414</v>
      </c>
      <c r="L39" s="10">
        <v>0</v>
      </c>
      <c r="M39" s="10">
        <v>0</v>
      </c>
    </row>
    <row r="40" spans="1:19" outlineLevel="1" x14ac:dyDescent="0.2">
      <c r="A40" s="12" t="str">
        <f>$A$6</f>
        <v>С10</v>
      </c>
      <c r="B40" s="12">
        <f>$B$6</f>
        <v>2015</v>
      </c>
      <c r="C40" s="13" t="s">
        <v>32</v>
      </c>
      <c r="D40" s="44"/>
      <c r="E40" s="15">
        <v>25</v>
      </c>
      <c r="H40" s="44"/>
      <c r="I40" s="18">
        <f>B40+E40</f>
        <v>2040</v>
      </c>
      <c r="J40" s="10">
        <v>0</v>
      </c>
      <c r="K40" s="10">
        <v>0</v>
      </c>
      <c r="L40" s="10">
        <f>$S$7*(1+$S$5)^($I40-$I$4)</f>
        <v>623678.45382341032</v>
      </c>
      <c r="M40" s="10">
        <v>0</v>
      </c>
    </row>
    <row r="41" spans="1:19" outlineLevel="1" x14ac:dyDescent="0.2">
      <c r="A41" s="12" t="str">
        <f>$A$7</f>
        <v>А8</v>
      </c>
      <c r="B41" s="12">
        <f>$B$7</f>
        <v>2017</v>
      </c>
      <c r="C41" s="13" t="s">
        <v>33</v>
      </c>
      <c r="D41" s="44"/>
      <c r="E41" s="15">
        <v>25</v>
      </c>
      <c r="H41" s="44"/>
      <c r="I41" s="18">
        <f>B41+E41</f>
        <v>2042</v>
      </c>
      <c r="J41" s="10">
        <v>0</v>
      </c>
      <c r="K41" s="10">
        <v>0</v>
      </c>
      <c r="L41" s="10">
        <v>0</v>
      </c>
      <c r="M41" s="10">
        <f>$S$7*(1+$S$5)^($I41-$I$4)</f>
        <v>687605.49534030992</v>
      </c>
    </row>
    <row r="42" spans="1:19" outlineLevel="1" x14ac:dyDescent="0.2"/>
    <row r="43" spans="1:19" outlineLevel="1" x14ac:dyDescent="0.2">
      <c r="C43" s="12" t="str">
        <f>J37</f>
        <v>А15</v>
      </c>
      <c r="D43" s="12" t="str">
        <f>K37</f>
        <v>А14</v>
      </c>
      <c r="E43" s="12" t="str">
        <f>L37</f>
        <v>С10</v>
      </c>
      <c r="F43" s="12" t="str">
        <f>M37</f>
        <v>А8</v>
      </c>
      <c r="G43" s="12" t="s">
        <v>16</v>
      </c>
    </row>
    <row r="44" spans="1:19" outlineLevel="1" x14ac:dyDescent="0.2">
      <c r="B44" s="11">
        <v>2029</v>
      </c>
      <c r="C44" s="10">
        <f t="shared" ref="C44:F67" si="8">IFERROR(INDEX($J$38:$N$41,MATCH($B44,$I$38:$I$41,0),MATCH(C$43,$J$37:$N$37,0)),0)</f>
        <v>0</v>
      </c>
      <c r="D44" s="10">
        <f t="shared" si="8"/>
        <v>0</v>
      </c>
      <c r="E44" s="10">
        <f t="shared" si="8"/>
        <v>0</v>
      </c>
      <c r="F44" s="10">
        <f t="shared" si="8"/>
        <v>0</v>
      </c>
      <c r="G44" s="10">
        <f t="shared" ref="G44:G67" si="9">SUM(C44:F44)</f>
        <v>0</v>
      </c>
    </row>
    <row r="45" spans="1:19" outlineLevel="1" x14ac:dyDescent="0.2">
      <c r="B45" s="11">
        <f t="shared" ref="B45:B46" si="10">B44+1</f>
        <v>2030</v>
      </c>
      <c r="C45" s="10">
        <f t="shared" si="8"/>
        <v>0</v>
      </c>
      <c r="D45" s="10">
        <f t="shared" si="8"/>
        <v>0</v>
      </c>
      <c r="E45" s="10">
        <f t="shared" si="8"/>
        <v>0</v>
      </c>
      <c r="F45" s="10">
        <f t="shared" si="8"/>
        <v>0</v>
      </c>
      <c r="G45" s="10">
        <f t="shared" si="9"/>
        <v>0</v>
      </c>
    </row>
    <row r="46" spans="1:19" outlineLevel="1" x14ac:dyDescent="0.2">
      <c r="B46" s="11">
        <f t="shared" si="10"/>
        <v>2031</v>
      </c>
      <c r="C46" s="10">
        <f t="shared" si="8"/>
        <v>0</v>
      </c>
      <c r="D46" s="10">
        <f t="shared" si="8"/>
        <v>0</v>
      </c>
      <c r="E46" s="10">
        <f t="shared" si="8"/>
        <v>0</v>
      </c>
      <c r="F46" s="10">
        <f t="shared" si="8"/>
        <v>0</v>
      </c>
      <c r="G46" s="10">
        <f t="shared" si="9"/>
        <v>0</v>
      </c>
    </row>
    <row r="47" spans="1:19" outlineLevel="1" x14ac:dyDescent="0.2">
      <c r="B47" s="11">
        <f>B46+1</f>
        <v>2032</v>
      </c>
      <c r="C47" s="10">
        <f t="shared" si="8"/>
        <v>0</v>
      </c>
      <c r="D47" s="10">
        <f t="shared" si="8"/>
        <v>0</v>
      </c>
      <c r="E47" s="10">
        <f t="shared" si="8"/>
        <v>0</v>
      </c>
      <c r="F47" s="10">
        <f t="shared" si="8"/>
        <v>0</v>
      </c>
      <c r="G47" s="10">
        <f t="shared" si="9"/>
        <v>0</v>
      </c>
    </row>
    <row r="48" spans="1:19" outlineLevel="1" x14ac:dyDescent="0.2">
      <c r="B48" s="11">
        <f t="shared" ref="B48:B67" si="11">B47+1</f>
        <v>2033</v>
      </c>
      <c r="C48" s="10">
        <f t="shared" si="8"/>
        <v>0</v>
      </c>
      <c r="D48" s="10">
        <f t="shared" si="8"/>
        <v>0</v>
      </c>
      <c r="E48" s="10">
        <f t="shared" si="8"/>
        <v>0</v>
      </c>
      <c r="F48" s="10">
        <f t="shared" si="8"/>
        <v>0</v>
      </c>
      <c r="G48" s="10">
        <f t="shared" si="9"/>
        <v>0</v>
      </c>
    </row>
    <row r="49" spans="2:7" outlineLevel="1" x14ac:dyDescent="0.2">
      <c r="B49" s="11">
        <f t="shared" si="11"/>
        <v>2034</v>
      </c>
      <c r="C49" s="10">
        <f t="shared" si="8"/>
        <v>0</v>
      </c>
      <c r="D49" s="10">
        <f t="shared" si="8"/>
        <v>0</v>
      </c>
      <c r="E49" s="10">
        <f t="shared" si="8"/>
        <v>0</v>
      </c>
      <c r="F49" s="10">
        <f t="shared" si="8"/>
        <v>0</v>
      </c>
      <c r="G49" s="10">
        <f t="shared" si="9"/>
        <v>0</v>
      </c>
    </row>
    <row r="50" spans="2:7" outlineLevel="1" x14ac:dyDescent="0.2">
      <c r="B50" s="11">
        <f t="shared" si="11"/>
        <v>2035</v>
      </c>
      <c r="C50" s="10">
        <f t="shared" si="8"/>
        <v>488668.38803323248</v>
      </c>
      <c r="D50" s="10">
        <f t="shared" si="8"/>
        <v>0</v>
      </c>
      <c r="E50" s="10">
        <f t="shared" si="8"/>
        <v>0</v>
      </c>
      <c r="F50" s="10">
        <f t="shared" si="8"/>
        <v>0</v>
      </c>
      <c r="G50" s="10">
        <f t="shared" si="9"/>
        <v>488668.38803323248</v>
      </c>
    </row>
    <row r="51" spans="2:7" outlineLevel="1" x14ac:dyDescent="0.2">
      <c r="B51" s="11">
        <f t="shared" si="11"/>
        <v>2036</v>
      </c>
      <c r="C51" s="10">
        <f t="shared" si="8"/>
        <v>0</v>
      </c>
      <c r="D51" s="10">
        <f t="shared" si="8"/>
        <v>513101.80743489414</v>
      </c>
      <c r="E51" s="10">
        <f t="shared" si="8"/>
        <v>0</v>
      </c>
      <c r="F51" s="10">
        <f t="shared" si="8"/>
        <v>0</v>
      </c>
      <c r="G51" s="10">
        <f t="shared" si="9"/>
        <v>513101.80743489414</v>
      </c>
    </row>
    <row r="52" spans="2:7" outlineLevel="1" x14ac:dyDescent="0.2">
      <c r="B52" s="11">
        <f t="shared" si="11"/>
        <v>2037</v>
      </c>
      <c r="C52" s="10">
        <f t="shared" si="8"/>
        <v>0</v>
      </c>
      <c r="D52" s="10">
        <f t="shared" si="8"/>
        <v>0</v>
      </c>
      <c r="E52" s="10">
        <f t="shared" si="8"/>
        <v>0</v>
      </c>
      <c r="F52" s="10">
        <f t="shared" si="8"/>
        <v>0</v>
      </c>
      <c r="G52" s="10">
        <f t="shared" si="9"/>
        <v>0</v>
      </c>
    </row>
    <row r="53" spans="2:7" outlineLevel="1" x14ac:dyDescent="0.2">
      <c r="B53" s="11">
        <f t="shared" si="11"/>
        <v>2038</v>
      </c>
      <c r="C53" s="10">
        <f t="shared" si="8"/>
        <v>0</v>
      </c>
      <c r="D53" s="10">
        <f t="shared" si="8"/>
        <v>0</v>
      </c>
      <c r="E53" s="10">
        <f t="shared" si="8"/>
        <v>0</v>
      </c>
      <c r="F53" s="10">
        <f t="shared" si="8"/>
        <v>0</v>
      </c>
      <c r="G53" s="10">
        <f t="shared" si="9"/>
        <v>0</v>
      </c>
    </row>
    <row r="54" spans="2:7" outlineLevel="1" x14ac:dyDescent="0.2">
      <c r="B54" s="11">
        <f t="shared" si="11"/>
        <v>2039</v>
      </c>
      <c r="C54" s="10">
        <f t="shared" si="8"/>
        <v>0</v>
      </c>
      <c r="D54" s="10">
        <f t="shared" si="8"/>
        <v>0</v>
      </c>
      <c r="E54" s="10">
        <f t="shared" si="8"/>
        <v>0</v>
      </c>
      <c r="F54" s="10">
        <f t="shared" si="8"/>
        <v>0</v>
      </c>
      <c r="G54" s="10">
        <f t="shared" si="9"/>
        <v>0</v>
      </c>
    </row>
    <row r="55" spans="2:7" outlineLevel="1" x14ac:dyDescent="0.2">
      <c r="B55" s="11">
        <f t="shared" si="11"/>
        <v>2040</v>
      </c>
      <c r="C55" s="10">
        <f t="shared" si="8"/>
        <v>0</v>
      </c>
      <c r="D55" s="10">
        <f t="shared" si="8"/>
        <v>0</v>
      </c>
      <c r="E55" s="10">
        <f t="shared" si="8"/>
        <v>623678.45382341032</v>
      </c>
      <c r="F55" s="10">
        <f t="shared" si="8"/>
        <v>0</v>
      </c>
      <c r="G55" s="10">
        <f t="shared" si="9"/>
        <v>623678.45382341032</v>
      </c>
    </row>
    <row r="56" spans="2:7" outlineLevel="1" x14ac:dyDescent="0.2">
      <c r="B56" s="11">
        <f t="shared" si="11"/>
        <v>2041</v>
      </c>
      <c r="C56" s="10">
        <f t="shared" si="8"/>
        <v>0</v>
      </c>
      <c r="D56" s="10">
        <f t="shared" si="8"/>
        <v>0</v>
      </c>
      <c r="E56" s="10">
        <f t="shared" si="8"/>
        <v>0</v>
      </c>
      <c r="F56" s="10">
        <f t="shared" si="8"/>
        <v>0</v>
      </c>
      <c r="G56" s="10">
        <f t="shared" si="9"/>
        <v>0</v>
      </c>
    </row>
    <row r="57" spans="2:7" outlineLevel="1" x14ac:dyDescent="0.2">
      <c r="B57" s="11">
        <f t="shared" si="11"/>
        <v>2042</v>
      </c>
      <c r="C57" s="10">
        <f t="shared" si="8"/>
        <v>0</v>
      </c>
      <c r="D57" s="10">
        <f t="shared" si="8"/>
        <v>0</v>
      </c>
      <c r="E57" s="10">
        <f t="shared" si="8"/>
        <v>0</v>
      </c>
      <c r="F57" s="10">
        <f t="shared" si="8"/>
        <v>687605.49534030992</v>
      </c>
      <c r="G57" s="10">
        <f t="shared" si="9"/>
        <v>687605.49534030992</v>
      </c>
    </row>
    <row r="58" spans="2:7" outlineLevel="1" x14ac:dyDescent="0.2">
      <c r="B58" s="11">
        <f t="shared" si="11"/>
        <v>2043</v>
      </c>
      <c r="C58" s="10">
        <f t="shared" si="8"/>
        <v>0</v>
      </c>
      <c r="D58" s="10">
        <f t="shared" si="8"/>
        <v>0</v>
      </c>
      <c r="E58" s="10">
        <f t="shared" si="8"/>
        <v>0</v>
      </c>
      <c r="F58" s="10">
        <f t="shared" si="8"/>
        <v>0</v>
      </c>
      <c r="G58" s="10">
        <f t="shared" si="9"/>
        <v>0</v>
      </c>
    </row>
    <row r="59" spans="2:7" outlineLevel="1" x14ac:dyDescent="0.2">
      <c r="B59" s="11">
        <f t="shared" si="11"/>
        <v>2044</v>
      </c>
      <c r="C59" s="10">
        <f t="shared" si="8"/>
        <v>0</v>
      </c>
      <c r="D59" s="10">
        <f t="shared" si="8"/>
        <v>0</v>
      </c>
      <c r="E59" s="10">
        <f t="shared" si="8"/>
        <v>0</v>
      </c>
      <c r="F59" s="10">
        <f t="shared" si="8"/>
        <v>0</v>
      </c>
      <c r="G59" s="10">
        <f t="shared" si="9"/>
        <v>0</v>
      </c>
    </row>
    <row r="60" spans="2:7" outlineLevel="1" x14ac:dyDescent="0.2">
      <c r="B60" s="11">
        <f t="shared" si="11"/>
        <v>2045</v>
      </c>
      <c r="C60" s="10">
        <f t="shared" si="8"/>
        <v>0</v>
      </c>
      <c r="D60" s="10">
        <f t="shared" si="8"/>
        <v>0</v>
      </c>
      <c r="E60" s="10">
        <f t="shared" si="8"/>
        <v>0</v>
      </c>
      <c r="F60" s="10">
        <f t="shared" si="8"/>
        <v>0</v>
      </c>
      <c r="G60" s="10">
        <f t="shared" si="9"/>
        <v>0</v>
      </c>
    </row>
    <row r="61" spans="2:7" outlineLevel="1" x14ac:dyDescent="0.2">
      <c r="B61" s="11">
        <f t="shared" si="11"/>
        <v>2046</v>
      </c>
      <c r="C61" s="10">
        <f t="shared" si="8"/>
        <v>0</v>
      </c>
      <c r="D61" s="10">
        <f t="shared" si="8"/>
        <v>0</v>
      </c>
      <c r="E61" s="10">
        <f t="shared" si="8"/>
        <v>0</v>
      </c>
      <c r="F61" s="10">
        <f t="shared" si="8"/>
        <v>0</v>
      </c>
      <c r="G61" s="10">
        <f t="shared" si="9"/>
        <v>0</v>
      </c>
    </row>
    <row r="62" spans="2:7" outlineLevel="1" x14ac:dyDescent="0.2">
      <c r="B62" s="11">
        <f t="shared" si="11"/>
        <v>2047</v>
      </c>
      <c r="C62" s="10">
        <f t="shared" si="8"/>
        <v>0</v>
      </c>
      <c r="D62" s="10">
        <f t="shared" si="8"/>
        <v>0</v>
      </c>
      <c r="E62" s="10">
        <f t="shared" si="8"/>
        <v>0</v>
      </c>
      <c r="F62" s="10">
        <f t="shared" si="8"/>
        <v>0</v>
      </c>
      <c r="G62" s="10">
        <f t="shared" si="9"/>
        <v>0</v>
      </c>
    </row>
    <row r="63" spans="2:7" outlineLevel="1" x14ac:dyDescent="0.2">
      <c r="B63" s="11">
        <f t="shared" si="11"/>
        <v>2048</v>
      </c>
      <c r="C63" s="10">
        <f t="shared" si="8"/>
        <v>0</v>
      </c>
      <c r="D63" s="10">
        <f t="shared" si="8"/>
        <v>0</v>
      </c>
      <c r="E63" s="10">
        <f t="shared" si="8"/>
        <v>0</v>
      </c>
      <c r="F63" s="10">
        <f t="shared" si="8"/>
        <v>0</v>
      </c>
      <c r="G63" s="10">
        <f t="shared" si="9"/>
        <v>0</v>
      </c>
    </row>
    <row r="64" spans="2:7" outlineLevel="1" x14ac:dyDescent="0.2">
      <c r="B64" s="11">
        <f t="shared" si="11"/>
        <v>2049</v>
      </c>
      <c r="C64" s="10">
        <f t="shared" si="8"/>
        <v>0</v>
      </c>
      <c r="D64" s="10">
        <f t="shared" si="8"/>
        <v>0</v>
      </c>
      <c r="E64" s="10">
        <f t="shared" si="8"/>
        <v>0</v>
      </c>
      <c r="F64" s="10">
        <f t="shared" si="8"/>
        <v>0</v>
      </c>
      <c r="G64" s="10">
        <f t="shared" si="9"/>
        <v>0</v>
      </c>
    </row>
    <row r="65" spans="1:19" outlineLevel="1" x14ac:dyDescent="0.2">
      <c r="B65" s="11">
        <f t="shared" si="11"/>
        <v>2050</v>
      </c>
      <c r="C65" s="10">
        <f t="shared" si="8"/>
        <v>0</v>
      </c>
      <c r="D65" s="10">
        <f t="shared" si="8"/>
        <v>0</v>
      </c>
      <c r="E65" s="10">
        <f t="shared" si="8"/>
        <v>0</v>
      </c>
      <c r="F65" s="10">
        <f t="shared" si="8"/>
        <v>0</v>
      </c>
      <c r="G65" s="10">
        <f t="shared" si="9"/>
        <v>0</v>
      </c>
    </row>
    <row r="66" spans="1:19" outlineLevel="1" x14ac:dyDescent="0.2">
      <c r="B66" s="11">
        <f t="shared" si="11"/>
        <v>2051</v>
      </c>
      <c r="C66" s="10">
        <f t="shared" si="8"/>
        <v>0</v>
      </c>
      <c r="D66" s="10">
        <f t="shared" si="8"/>
        <v>0</v>
      </c>
      <c r="E66" s="10">
        <f t="shared" si="8"/>
        <v>0</v>
      </c>
      <c r="F66" s="10">
        <f t="shared" si="8"/>
        <v>0</v>
      </c>
      <c r="G66" s="10">
        <f t="shared" si="9"/>
        <v>0</v>
      </c>
    </row>
    <row r="67" spans="1:19" outlineLevel="1" x14ac:dyDescent="0.2">
      <c r="B67" s="11">
        <f t="shared" si="11"/>
        <v>2052</v>
      </c>
      <c r="C67" s="10">
        <f t="shared" si="8"/>
        <v>0</v>
      </c>
      <c r="D67" s="10">
        <f t="shared" si="8"/>
        <v>0</v>
      </c>
      <c r="E67" s="10">
        <f t="shared" si="8"/>
        <v>0</v>
      </c>
      <c r="F67" s="10">
        <f t="shared" si="8"/>
        <v>0</v>
      </c>
      <c r="G67" s="10">
        <f t="shared" si="9"/>
        <v>0</v>
      </c>
    </row>
    <row r="69" spans="1:19" ht="20" x14ac:dyDescent="0.2">
      <c r="A69" s="5" t="s">
        <v>17</v>
      </c>
      <c r="B69" s="6"/>
      <c r="C69" s="6"/>
      <c r="D69" s="6"/>
      <c r="E69" s="7"/>
      <c r="F69" s="8"/>
      <c r="G69" s="8"/>
      <c r="H69" s="8"/>
      <c r="I69" s="9"/>
      <c r="J69" s="9"/>
      <c r="K69" s="9"/>
      <c r="L69" s="9"/>
      <c r="M69" s="9"/>
      <c r="N69" s="9"/>
      <c r="O69" s="9"/>
      <c r="P69" s="9"/>
      <c r="Q69" s="6"/>
      <c r="R69" s="6"/>
      <c r="S69" s="6"/>
    </row>
    <row r="70" spans="1:19" ht="17" outlineLevel="1" thickBot="1" x14ac:dyDescent="0.25">
      <c r="I70" s="20"/>
      <c r="J70" s="16" t="str">
        <f>J37</f>
        <v>А15</v>
      </c>
      <c r="K70" s="16" t="str">
        <f t="shared" ref="K70:M70" si="12">K37</f>
        <v>А14</v>
      </c>
      <c r="L70" s="16" t="str">
        <f t="shared" si="12"/>
        <v>С10</v>
      </c>
      <c r="M70" s="16" t="str">
        <f t="shared" si="12"/>
        <v>А8</v>
      </c>
    </row>
    <row r="71" spans="1:19" ht="17" outlineLevel="1" thickTop="1" x14ac:dyDescent="0.2">
      <c r="A71" s="12" t="str">
        <f>$A$4</f>
        <v>А15</v>
      </c>
      <c r="B71" s="12">
        <f>$B$4</f>
        <v>2010</v>
      </c>
      <c r="C71" s="13" t="s">
        <v>26</v>
      </c>
      <c r="D71" s="44" t="s">
        <v>11</v>
      </c>
      <c r="E71" s="21">
        <v>27</v>
      </c>
      <c r="H71" s="44" t="s">
        <v>13</v>
      </c>
      <c r="I71" s="18">
        <f>B71+E71</f>
        <v>2037</v>
      </c>
      <c r="J71" s="10">
        <f>$S$8*(1+$S$4)^($I71-$I$4)</f>
        <v>99803.262079232503</v>
      </c>
      <c r="K71" s="10">
        <v>0</v>
      </c>
      <c r="L71" s="10">
        <v>0</v>
      </c>
      <c r="M71" s="10">
        <v>0</v>
      </c>
    </row>
    <row r="72" spans="1:19" outlineLevel="1" x14ac:dyDescent="0.2">
      <c r="A72" s="12" t="str">
        <f>$A$5</f>
        <v>А14</v>
      </c>
      <c r="B72" s="12">
        <f>$B$5</f>
        <v>2011</v>
      </c>
      <c r="C72" s="13" t="s">
        <v>31</v>
      </c>
      <c r="D72" s="44"/>
      <c r="E72" s="21">
        <v>27</v>
      </c>
      <c r="H72" s="44"/>
      <c r="I72" s="18">
        <f>B72+E72</f>
        <v>2038</v>
      </c>
      <c r="J72" s="10">
        <v>0</v>
      </c>
      <c r="K72" s="10">
        <f>$S$8*(1+$S$4)^($I72-$I$4)</f>
        <v>102797.35994160948</v>
      </c>
      <c r="L72" s="10">
        <v>0</v>
      </c>
      <c r="M72" s="10">
        <v>0</v>
      </c>
    </row>
    <row r="73" spans="1:19" outlineLevel="1" x14ac:dyDescent="0.2">
      <c r="A73" s="12" t="str">
        <f>$A$6</f>
        <v>С10</v>
      </c>
      <c r="B73" s="12">
        <f>$B$6</f>
        <v>2015</v>
      </c>
      <c r="C73" s="13" t="s">
        <v>32</v>
      </c>
      <c r="D73" s="44"/>
      <c r="E73" s="21">
        <v>27</v>
      </c>
      <c r="H73" s="44"/>
      <c r="I73" s="18">
        <f>B73+E73</f>
        <v>2042</v>
      </c>
      <c r="J73" s="10">
        <v>0</v>
      </c>
      <c r="K73" s="10">
        <v>0</v>
      </c>
      <c r="L73" s="10">
        <f>$S$8*(1+$S$4)^($I73-$I$4)</f>
        <v>115699.33425902255</v>
      </c>
      <c r="M73" s="10">
        <v>0</v>
      </c>
    </row>
    <row r="74" spans="1:19" outlineLevel="1" x14ac:dyDescent="0.2">
      <c r="A74" s="12" t="str">
        <f>$A$7</f>
        <v>А8</v>
      </c>
      <c r="B74" s="12">
        <f>$B$7</f>
        <v>2017</v>
      </c>
      <c r="C74" s="13" t="s">
        <v>33</v>
      </c>
      <c r="D74" s="44"/>
      <c r="E74" s="21">
        <v>28</v>
      </c>
      <c r="H74" s="44"/>
      <c r="I74" s="18">
        <f>B74+E74</f>
        <v>2045</v>
      </c>
      <c r="J74" s="10">
        <v>0</v>
      </c>
      <c r="K74" s="10">
        <v>0</v>
      </c>
      <c r="L74" s="10">
        <v>0</v>
      </c>
      <c r="M74" s="10">
        <f>$S$8*(1+$S$4)^($I74-$I$4)</f>
        <v>126427.78642685893</v>
      </c>
    </row>
    <row r="75" spans="1:19" outlineLevel="1" x14ac:dyDescent="0.2"/>
    <row r="76" spans="1:19" outlineLevel="1" x14ac:dyDescent="0.2">
      <c r="C76" s="12" t="str">
        <f>J70</f>
        <v>А15</v>
      </c>
      <c r="D76" s="12" t="str">
        <f t="shared" ref="D76:F76" si="13">K70</f>
        <v>А14</v>
      </c>
      <c r="E76" s="12" t="str">
        <f t="shared" si="13"/>
        <v>С10</v>
      </c>
      <c r="F76" s="12" t="str">
        <f t="shared" si="13"/>
        <v>А8</v>
      </c>
      <c r="G76" s="12" t="s">
        <v>16</v>
      </c>
    </row>
    <row r="77" spans="1:19" outlineLevel="1" x14ac:dyDescent="0.2">
      <c r="B77" s="11">
        <v>2029</v>
      </c>
      <c r="C77" s="10">
        <f t="shared" ref="C77:F100" si="14">IFERROR(INDEX($J$71:$N$74,MATCH($B77,$I$71:$I$74,0),MATCH(C$76,$J$70:$N$70,0)),0)</f>
        <v>0</v>
      </c>
      <c r="D77" s="10">
        <f t="shared" si="14"/>
        <v>0</v>
      </c>
      <c r="E77" s="10">
        <f t="shared" si="14"/>
        <v>0</v>
      </c>
      <c r="F77" s="10">
        <f t="shared" si="14"/>
        <v>0</v>
      </c>
      <c r="G77" s="10">
        <f t="shared" ref="G77:G100" si="15">SUM(C77:F77)</f>
        <v>0</v>
      </c>
    </row>
    <row r="78" spans="1:19" outlineLevel="1" x14ac:dyDescent="0.2">
      <c r="B78" s="11">
        <f t="shared" ref="B78:B79" si="16">B77+1</f>
        <v>2030</v>
      </c>
      <c r="C78" s="10">
        <f t="shared" si="14"/>
        <v>0</v>
      </c>
      <c r="D78" s="10">
        <f t="shared" si="14"/>
        <v>0</v>
      </c>
      <c r="E78" s="10">
        <f t="shared" si="14"/>
        <v>0</v>
      </c>
      <c r="F78" s="10">
        <f t="shared" si="14"/>
        <v>0</v>
      </c>
      <c r="G78" s="10">
        <f t="shared" si="15"/>
        <v>0</v>
      </c>
    </row>
    <row r="79" spans="1:19" outlineLevel="1" x14ac:dyDescent="0.2">
      <c r="B79" s="11">
        <f t="shared" si="16"/>
        <v>2031</v>
      </c>
      <c r="C79" s="10">
        <f t="shared" si="14"/>
        <v>0</v>
      </c>
      <c r="D79" s="10">
        <f t="shared" si="14"/>
        <v>0</v>
      </c>
      <c r="E79" s="10">
        <f t="shared" si="14"/>
        <v>0</v>
      </c>
      <c r="F79" s="10">
        <f t="shared" si="14"/>
        <v>0</v>
      </c>
      <c r="G79" s="10">
        <f t="shared" si="15"/>
        <v>0</v>
      </c>
    </row>
    <row r="80" spans="1:19" outlineLevel="1" x14ac:dyDescent="0.2">
      <c r="B80" s="11">
        <f>B79+1</f>
        <v>2032</v>
      </c>
      <c r="C80" s="10">
        <f t="shared" si="14"/>
        <v>0</v>
      </c>
      <c r="D80" s="10">
        <f t="shared" si="14"/>
        <v>0</v>
      </c>
      <c r="E80" s="10">
        <f t="shared" si="14"/>
        <v>0</v>
      </c>
      <c r="F80" s="10">
        <f t="shared" si="14"/>
        <v>0</v>
      </c>
      <c r="G80" s="10">
        <f t="shared" si="15"/>
        <v>0</v>
      </c>
    </row>
    <row r="81" spans="2:7" outlineLevel="1" x14ac:dyDescent="0.2">
      <c r="B81" s="11">
        <f t="shared" ref="B81:B100" si="17">B80+1</f>
        <v>2033</v>
      </c>
      <c r="C81" s="10">
        <f t="shared" si="14"/>
        <v>0</v>
      </c>
      <c r="D81" s="10">
        <f t="shared" si="14"/>
        <v>0</v>
      </c>
      <c r="E81" s="10">
        <f t="shared" si="14"/>
        <v>0</v>
      </c>
      <c r="F81" s="10">
        <f t="shared" si="14"/>
        <v>0</v>
      </c>
      <c r="G81" s="10">
        <f t="shared" si="15"/>
        <v>0</v>
      </c>
    </row>
    <row r="82" spans="2:7" outlineLevel="1" x14ac:dyDescent="0.2">
      <c r="B82" s="11">
        <f t="shared" si="17"/>
        <v>2034</v>
      </c>
      <c r="C82" s="10">
        <f t="shared" si="14"/>
        <v>0</v>
      </c>
      <c r="D82" s="10">
        <f t="shared" si="14"/>
        <v>0</v>
      </c>
      <c r="E82" s="10">
        <f t="shared" si="14"/>
        <v>0</v>
      </c>
      <c r="F82" s="10">
        <f t="shared" si="14"/>
        <v>0</v>
      </c>
      <c r="G82" s="10">
        <f t="shared" si="15"/>
        <v>0</v>
      </c>
    </row>
    <row r="83" spans="2:7" outlineLevel="1" x14ac:dyDescent="0.2">
      <c r="B83" s="11">
        <f t="shared" si="17"/>
        <v>2035</v>
      </c>
      <c r="C83" s="10">
        <f t="shared" si="14"/>
        <v>0</v>
      </c>
      <c r="D83" s="10">
        <f t="shared" si="14"/>
        <v>0</v>
      </c>
      <c r="E83" s="10">
        <f t="shared" si="14"/>
        <v>0</v>
      </c>
      <c r="F83" s="10">
        <f t="shared" si="14"/>
        <v>0</v>
      </c>
      <c r="G83" s="10">
        <f t="shared" si="15"/>
        <v>0</v>
      </c>
    </row>
    <row r="84" spans="2:7" outlineLevel="1" x14ac:dyDescent="0.2">
      <c r="B84" s="11">
        <f t="shared" si="17"/>
        <v>2036</v>
      </c>
      <c r="C84" s="10">
        <f t="shared" si="14"/>
        <v>0</v>
      </c>
      <c r="D84" s="10">
        <f t="shared" si="14"/>
        <v>0</v>
      </c>
      <c r="E84" s="10">
        <f t="shared" si="14"/>
        <v>0</v>
      </c>
      <c r="F84" s="10">
        <f t="shared" si="14"/>
        <v>0</v>
      </c>
      <c r="G84" s="10">
        <f t="shared" si="15"/>
        <v>0</v>
      </c>
    </row>
    <row r="85" spans="2:7" outlineLevel="1" x14ac:dyDescent="0.2">
      <c r="B85" s="11">
        <f t="shared" si="17"/>
        <v>2037</v>
      </c>
      <c r="C85" s="10">
        <f t="shared" si="14"/>
        <v>99803.262079232503</v>
      </c>
      <c r="D85" s="10">
        <f t="shared" si="14"/>
        <v>0</v>
      </c>
      <c r="E85" s="10">
        <f t="shared" si="14"/>
        <v>0</v>
      </c>
      <c r="F85" s="10">
        <f t="shared" si="14"/>
        <v>0</v>
      </c>
      <c r="G85" s="10">
        <f t="shared" si="15"/>
        <v>99803.262079232503</v>
      </c>
    </row>
    <row r="86" spans="2:7" outlineLevel="1" x14ac:dyDescent="0.2">
      <c r="B86" s="11">
        <f t="shared" si="17"/>
        <v>2038</v>
      </c>
      <c r="C86" s="10">
        <f t="shared" si="14"/>
        <v>0</v>
      </c>
      <c r="D86" s="10">
        <f t="shared" si="14"/>
        <v>102797.35994160948</v>
      </c>
      <c r="E86" s="10">
        <f t="shared" si="14"/>
        <v>0</v>
      </c>
      <c r="F86" s="10">
        <f t="shared" si="14"/>
        <v>0</v>
      </c>
      <c r="G86" s="10">
        <f t="shared" si="15"/>
        <v>102797.35994160948</v>
      </c>
    </row>
    <row r="87" spans="2:7" outlineLevel="1" x14ac:dyDescent="0.2">
      <c r="B87" s="11">
        <f t="shared" si="17"/>
        <v>2039</v>
      </c>
      <c r="C87" s="10">
        <f t="shared" si="14"/>
        <v>0</v>
      </c>
      <c r="D87" s="10">
        <f t="shared" si="14"/>
        <v>0</v>
      </c>
      <c r="E87" s="10">
        <f t="shared" si="14"/>
        <v>0</v>
      </c>
      <c r="F87" s="10">
        <f t="shared" si="14"/>
        <v>0</v>
      </c>
      <c r="G87" s="10">
        <f t="shared" si="15"/>
        <v>0</v>
      </c>
    </row>
    <row r="88" spans="2:7" outlineLevel="1" x14ac:dyDescent="0.2">
      <c r="B88" s="11">
        <f t="shared" si="17"/>
        <v>2040</v>
      </c>
      <c r="C88" s="10">
        <f t="shared" si="14"/>
        <v>0</v>
      </c>
      <c r="D88" s="10">
        <f t="shared" si="14"/>
        <v>0</v>
      </c>
      <c r="E88" s="10">
        <f t="shared" si="14"/>
        <v>0</v>
      </c>
      <c r="F88" s="10">
        <f t="shared" si="14"/>
        <v>0</v>
      </c>
      <c r="G88" s="10">
        <f t="shared" si="15"/>
        <v>0</v>
      </c>
    </row>
    <row r="89" spans="2:7" outlineLevel="1" x14ac:dyDescent="0.2">
      <c r="B89" s="11">
        <f t="shared" si="17"/>
        <v>2041</v>
      </c>
      <c r="C89" s="10">
        <f t="shared" si="14"/>
        <v>0</v>
      </c>
      <c r="D89" s="10">
        <f t="shared" si="14"/>
        <v>0</v>
      </c>
      <c r="E89" s="10">
        <f t="shared" si="14"/>
        <v>0</v>
      </c>
      <c r="F89" s="10">
        <f t="shared" si="14"/>
        <v>0</v>
      </c>
      <c r="G89" s="10">
        <f t="shared" si="15"/>
        <v>0</v>
      </c>
    </row>
    <row r="90" spans="2:7" outlineLevel="1" x14ac:dyDescent="0.2">
      <c r="B90" s="11">
        <f t="shared" si="17"/>
        <v>2042</v>
      </c>
      <c r="C90" s="10">
        <f t="shared" si="14"/>
        <v>0</v>
      </c>
      <c r="D90" s="10">
        <f t="shared" si="14"/>
        <v>0</v>
      </c>
      <c r="E90" s="10">
        <f t="shared" si="14"/>
        <v>115699.33425902255</v>
      </c>
      <c r="F90" s="10">
        <f t="shared" si="14"/>
        <v>0</v>
      </c>
      <c r="G90" s="10">
        <f t="shared" si="15"/>
        <v>115699.33425902255</v>
      </c>
    </row>
    <row r="91" spans="2:7" outlineLevel="1" x14ac:dyDescent="0.2">
      <c r="B91" s="11">
        <f t="shared" si="17"/>
        <v>2043</v>
      </c>
      <c r="C91" s="10">
        <f t="shared" si="14"/>
        <v>0</v>
      </c>
      <c r="D91" s="10">
        <f t="shared" si="14"/>
        <v>0</v>
      </c>
      <c r="E91" s="10">
        <f t="shared" si="14"/>
        <v>0</v>
      </c>
      <c r="F91" s="10">
        <f t="shared" si="14"/>
        <v>0</v>
      </c>
      <c r="G91" s="10">
        <f t="shared" si="15"/>
        <v>0</v>
      </c>
    </row>
    <row r="92" spans="2:7" outlineLevel="1" x14ac:dyDescent="0.2">
      <c r="B92" s="11">
        <f t="shared" si="17"/>
        <v>2044</v>
      </c>
      <c r="C92" s="10">
        <f t="shared" si="14"/>
        <v>0</v>
      </c>
      <c r="D92" s="10">
        <f t="shared" si="14"/>
        <v>0</v>
      </c>
      <c r="E92" s="10">
        <f t="shared" si="14"/>
        <v>0</v>
      </c>
      <c r="F92" s="10">
        <f t="shared" si="14"/>
        <v>0</v>
      </c>
      <c r="G92" s="10">
        <f t="shared" si="15"/>
        <v>0</v>
      </c>
    </row>
    <row r="93" spans="2:7" outlineLevel="1" x14ac:dyDescent="0.2">
      <c r="B93" s="11">
        <f t="shared" si="17"/>
        <v>2045</v>
      </c>
      <c r="C93" s="10">
        <f t="shared" si="14"/>
        <v>0</v>
      </c>
      <c r="D93" s="10">
        <f t="shared" si="14"/>
        <v>0</v>
      </c>
      <c r="E93" s="10">
        <f t="shared" si="14"/>
        <v>0</v>
      </c>
      <c r="F93" s="10">
        <f t="shared" si="14"/>
        <v>126427.78642685893</v>
      </c>
      <c r="G93" s="10">
        <f t="shared" si="15"/>
        <v>126427.78642685893</v>
      </c>
    </row>
    <row r="94" spans="2:7" outlineLevel="1" x14ac:dyDescent="0.2">
      <c r="B94" s="11">
        <f t="shared" si="17"/>
        <v>2046</v>
      </c>
      <c r="C94" s="10">
        <f t="shared" si="14"/>
        <v>0</v>
      </c>
      <c r="D94" s="10">
        <f t="shared" si="14"/>
        <v>0</v>
      </c>
      <c r="E94" s="10">
        <f t="shared" si="14"/>
        <v>0</v>
      </c>
      <c r="F94" s="10">
        <f t="shared" si="14"/>
        <v>0</v>
      </c>
      <c r="G94" s="10">
        <f t="shared" si="15"/>
        <v>0</v>
      </c>
    </row>
    <row r="95" spans="2:7" outlineLevel="1" x14ac:dyDescent="0.2">
      <c r="B95" s="11">
        <f t="shared" si="17"/>
        <v>2047</v>
      </c>
      <c r="C95" s="10">
        <f t="shared" si="14"/>
        <v>0</v>
      </c>
      <c r="D95" s="10">
        <f t="shared" si="14"/>
        <v>0</v>
      </c>
      <c r="E95" s="10">
        <f t="shared" si="14"/>
        <v>0</v>
      </c>
      <c r="F95" s="10">
        <f t="shared" si="14"/>
        <v>0</v>
      </c>
      <c r="G95" s="10">
        <f t="shared" si="15"/>
        <v>0</v>
      </c>
    </row>
    <row r="96" spans="2:7" outlineLevel="1" x14ac:dyDescent="0.2">
      <c r="B96" s="11">
        <f t="shared" si="17"/>
        <v>2048</v>
      </c>
      <c r="C96" s="10">
        <f t="shared" si="14"/>
        <v>0</v>
      </c>
      <c r="D96" s="10">
        <f t="shared" si="14"/>
        <v>0</v>
      </c>
      <c r="E96" s="10">
        <f t="shared" si="14"/>
        <v>0</v>
      </c>
      <c r="F96" s="10">
        <f t="shared" si="14"/>
        <v>0</v>
      </c>
      <c r="G96" s="10">
        <f t="shared" si="15"/>
        <v>0</v>
      </c>
    </row>
    <row r="97" spans="1:19" outlineLevel="1" x14ac:dyDescent="0.2">
      <c r="B97" s="11">
        <f t="shared" si="17"/>
        <v>2049</v>
      </c>
      <c r="C97" s="10">
        <f t="shared" si="14"/>
        <v>0</v>
      </c>
      <c r="D97" s="10">
        <f t="shared" si="14"/>
        <v>0</v>
      </c>
      <c r="E97" s="10">
        <f t="shared" si="14"/>
        <v>0</v>
      </c>
      <c r="F97" s="10">
        <f t="shared" si="14"/>
        <v>0</v>
      </c>
      <c r="G97" s="10">
        <f t="shared" si="15"/>
        <v>0</v>
      </c>
    </row>
    <row r="98" spans="1:19" outlineLevel="1" x14ac:dyDescent="0.2">
      <c r="B98" s="11">
        <f t="shared" si="17"/>
        <v>2050</v>
      </c>
      <c r="C98" s="10">
        <f t="shared" si="14"/>
        <v>0</v>
      </c>
      <c r="D98" s="10">
        <f t="shared" si="14"/>
        <v>0</v>
      </c>
      <c r="E98" s="10">
        <f t="shared" si="14"/>
        <v>0</v>
      </c>
      <c r="F98" s="10">
        <f t="shared" si="14"/>
        <v>0</v>
      </c>
      <c r="G98" s="10">
        <f t="shared" si="15"/>
        <v>0</v>
      </c>
    </row>
    <row r="99" spans="1:19" outlineLevel="1" x14ac:dyDescent="0.2">
      <c r="B99" s="11">
        <f t="shared" si="17"/>
        <v>2051</v>
      </c>
      <c r="C99" s="10">
        <f t="shared" si="14"/>
        <v>0</v>
      </c>
      <c r="D99" s="10">
        <f t="shared" si="14"/>
        <v>0</v>
      </c>
      <c r="E99" s="10">
        <f t="shared" si="14"/>
        <v>0</v>
      </c>
      <c r="F99" s="10">
        <f t="shared" si="14"/>
        <v>0</v>
      </c>
      <c r="G99" s="10">
        <f t="shared" si="15"/>
        <v>0</v>
      </c>
    </row>
    <row r="100" spans="1:19" outlineLevel="1" x14ac:dyDescent="0.2">
      <c r="B100" s="11">
        <f t="shared" si="17"/>
        <v>2052</v>
      </c>
      <c r="C100" s="10">
        <f t="shared" si="14"/>
        <v>0</v>
      </c>
      <c r="D100" s="10">
        <f t="shared" si="14"/>
        <v>0</v>
      </c>
      <c r="E100" s="10">
        <f t="shared" si="14"/>
        <v>0</v>
      </c>
      <c r="F100" s="10">
        <f t="shared" si="14"/>
        <v>0</v>
      </c>
      <c r="G100" s="10">
        <f t="shared" si="15"/>
        <v>0</v>
      </c>
    </row>
    <row r="102" spans="1:19" ht="20" x14ac:dyDescent="0.2">
      <c r="A102" s="5" t="s">
        <v>18</v>
      </c>
      <c r="B102" s="6"/>
      <c r="C102" s="6"/>
      <c r="D102" s="6"/>
      <c r="E102" s="7"/>
      <c r="F102" s="8"/>
      <c r="G102" s="8"/>
      <c r="H102" s="8"/>
      <c r="I102" s="9"/>
      <c r="J102" s="9"/>
      <c r="K102" s="9"/>
      <c r="L102" s="9"/>
      <c r="M102" s="9"/>
      <c r="N102" s="9"/>
      <c r="O102" s="9"/>
      <c r="P102" s="9"/>
      <c r="Q102" s="6"/>
      <c r="R102" s="6"/>
      <c r="S102" s="6"/>
    </row>
    <row r="103" spans="1:19" outlineLevel="1" x14ac:dyDescent="0.2"/>
    <row r="104" spans="1:19" outlineLevel="1" x14ac:dyDescent="0.2">
      <c r="C104" s="12" t="s">
        <v>25</v>
      </c>
      <c r="D104" s="12" t="s">
        <v>27</v>
      </c>
      <c r="E104" s="12" t="s">
        <v>28</v>
      </c>
      <c r="F104" s="12" t="s">
        <v>29</v>
      </c>
      <c r="G104" s="12" t="s">
        <v>16</v>
      </c>
    </row>
    <row r="105" spans="1:19" outlineLevel="1" x14ac:dyDescent="0.2">
      <c r="B105" s="11">
        <v>2029</v>
      </c>
      <c r="C105" s="10">
        <f t="shared" ref="C105:F128" si="18">C11+C44+C77</f>
        <v>56275.440499999997</v>
      </c>
      <c r="D105" s="10">
        <f t="shared" si="18"/>
        <v>0</v>
      </c>
      <c r="E105" s="10">
        <f t="shared" si="18"/>
        <v>0</v>
      </c>
      <c r="F105" s="10">
        <f t="shared" si="18"/>
        <v>0</v>
      </c>
      <c r="G105" s="10">
        <f t="shared" ref="G105:G128" si="19">SUM(C105:F105)</f>
        <v>56275.440499999997</v>
      </c>
    </row>
    <row r="106" spans="1:19" outlineLevel="1" x14ac:dyDescent="0.2">
      <c r="B106" s="11">
        <f t="shared" ref="B106:B107" si="20">B105+1</f>
        <v>2030</v>
      </c>
      <c r="C106" s="10">
        <f t="shared" si="18"/>
        <v>57963.703714999989</v>
      </c>
      <c r="D106" s="10">
        <f t="shared" si="18"/>
        <v>57963.703714999989</v>
      </c>
      <c r="E106" s="10">
        <f t="shared" si="18"/>
        <v>0</v>
      </c>
      <c r="F106" s="10">
        <f t="shared" si="18"/>
        <v>0</v>
      </c>
      <c r="G106" s="10">
        <f t="shared" si="19"/>
        <v>115927.40742999998</v>
      </c>
    </row>
    <row r="107" spans="1:19" outlineLevel="1" x14ac:dyDescent="0.2">
      <c r="B107" s="11">
        <f t="shared" si="20"/>
        <v>2031</v>
      </c>
      <c r="C107" s="10">
        <f t="shared" si="18"/>
        <v>59702.614826449993</v>
      </c>
      <c r="D107" s="10">
        <f t="shared" si="18"/>
        <v>59702.614826449993</v>
      </c>
      <c r="E107" s="10">
        <f t="shared" si="18"/>
        <v>0</v>
      </c>
      <c r="F107" s="10">
        <f t="shared" si="18"/>
        <v>0</v>
      </c>
      <c r="G107" s="10">
        <f t="shared" si="19"/>
        <v>119405.22965289999</v>
      </c>
    </row>
    <row r="108" spans="1:19" outlineLevel="1" x14ac:dyDescent="0.2">
      <c r="B108" s="11">
        <f>B107+1</f>
        <v>2032</v>
      </c>
      <c r="C108" s="10">
        <f t="shared" si="18"/>
        <v>61493.693271243501</v>
      </c>
      <c r="D108" s="10">
        <f t="shared" si="18"/>
        <v>61493.693271243501</v>
      </c>
      <c r="E108" s="10">
        <f t="shared" si="18"/>
        <v>0</v>
      </c>
      <c r="F108" s="10">
        <f t="shared" si="18"/>
        <v>0</v>
      </c>
      <c r="G108" s="10">
        <f t="shared" si="19"/>
        <v>122987.386542487</v>
      </c>
    </row>
    <row r="109" spans="1:19" outlineLevel="1" x14ac:dyDescent="0.2">
      <c r="B109" s="11">
        <f t="shared" ref="B109:B128" si="21">B108+1</f>
        <v>2033</v>
      </c>
      <c r="C109" s="10">
        <f t="shared" si="18"/>
        <v>0</v>
      </c>
      <c r="D109" s="10">
        <f t="shared" si="18"/>
        <v>63338.504069380797</v>
      </c>
      <c r="E109" s="10">
        <f t="shared" si="18"/>
        <v>0</v>
      </c>
      <c r="F109" s="10">
        <f t="shared" si="18"/>
        <v>0</v>
      </c>
      <c r="G109" s="10">
        <f t="shared" si="19"/>
        <v>63338.504069380797</v>
      </c>
    </row>
    <row r="110" spans="1:19" outlineLevel="1" x14ac:dyDescent="0.2">
      <c r="B110" s="11">
        <f t="shared" si="21"/>
        <v>2034</v>
      </c>
      <c r="C110" s="10">
        <f t="shared" si="18"/>
        <v>0</v>
      </c>
      <c r="D110" s="10">
        <f t="shared" si="18"/>
        <v>0</v>
      </c>
      <c r="E110" s="10">
        <f t="shared" si="18"/>
        <v>65238.659191462226</v>
      </c>
      <c r="F110" s="10">
        <f t="shared" si="18"/>
        <v>0</v>
      </c>
      <c r="G110" s="10">
        <f t="shared" si="19"/>
        <v>65238.659191462226</v>
      </c>
    </row>
    <row r="111" spans="1:19" outlineLevel="1" x14ac:dyDescent="0.2">
      <c r="B111" s="11">
        <f t="shared" si="21"/>
        <v>2035</v>
      </c>
      <c r="C111" s="10">
        <f t="shared" si="18"/>
        <v>488668.38803323248</v>
      </c>
      <c r="D111" s="10">
        <f t="shared" si="18"/>
        <v>0</v>
      </c>
      <c r="E111" s="10">
        <f t="shared" si="18"/>
        <v>67195.818967206083</v>
      </c>
      <c r="F111" s="10">
        <f t="shared" si="18"/>
        <v>0</v>
      </c>
      <c r="G111" s="10">
        <f t="shared" si="19"/>
        <v>555864.20700043859</v>
      </c>
    </row>
    <row r="112" spans="1:19" outlineLevel="1" x14ac:dyDescent="0.2">
      <c r="B112" s="11">
        <f t="shared" si="21"/>
        <v>2036</v>
      </c>
      <c r="C112" s="10">
        <f t="shared" si="18"/>
        <v>0</v>
      </c>
      <c r="D112" s="10">
        <f t="shared" si="18"/>
        <v>513101.80743489414</v>
      </c>
      <c r="E112" s="10">
        <f t="shared" si="18"/>
        <v>69211.693536222272</v>
      </c>
      <c r="F112" s="10">
        <f t="shared" si="18"/>
        <v>69211.693536222272</v>
      </c>
      <c r="G112" s="10">
        <f t="shared" si="19"/>
        <v>651525.19450733857</v>
      </c>
    </row>
    <row r="113" spans="2:7" outlineLevel="1" x14ac:dyDescent="0.2">
      <c r="B113" s="11">
        <f t="shared" si="21"/>
        <v>2037</v>
      </c>
      <c r="C113" s="10">
        <f t="shared" si="18"/>
        <v>99803.262079232503</v>
      </c>
      <c r="D113" s="10">
        <f t="shared" si="18"/>
        <v>0</v>
      </c>
      <c r="E113" s="10">
        <f t="shared" si="18"/>
        <v>71288.044342308931</v>
      </c>
      <c r="F113" s="10">
        <f t="shared" si="18"/>
        <v>71288.044342308931</v>
      </c>
      <c r="G113" s="10">
        <f t="shared" si="19"/>
        <v>242379.35076385038</v>
      </c>
    </row>
    <row r="114" spans="2:7" outlineLevel="1" x14ac:dyDescent="0.2">
      <c r="B114" s="11">
        <f t="shared" si="21"/>
        <v>2038</v>
      </c>
      <c r="C114" s="10">
        <f t="shared" si="18"/>
        <v>0</v>
      </c>
      <c r="D114" s="10">
        <f t="shared" si="18"/>
        <v>102797.35994160948</v>
      </c>
      <c r="E114" s="10">
        <f t="shared" si="18"/>
        <v>0</v>
      </c>
      <c r="F114" s="10">
        <f t="shared" si="18"/>
        <v>73426.685672578198</v>
      </c>
      <c r="G114" s="10">
        <f t="shared" si="19"/>
        <v>176224.04561418766</v>
      </c>
    </row>
    <row r="115" spans="2:7" outlineLevel="1" x14ac:dyDescent="0.2">
      <c r="B115" s="11">
        <f t="shared" si="21"/>
        <v>2039</v>
      </c>
      <c r="C115" s="10">
        <f t="shared" si="18"/>
        <v>0</v>
      </c>
      <c r="D115" s="10">
        <f t="shared" si="18"/>
        <v>0</v>
      </c>
      <c r="E115" s="10">
        <f t="shared" si="18"/>
        <v>0</v>
      </c>
      <c r="F115" s="10">
        <f t="shared" si="18"/>
        <v>75629.486242755549</v>
      </c>
      <c r="G115" s="10">
        <f t="shared" si="19"/>
        <v>75629.486242755549</v>
      </c>
    </row>
    <row r="116" spans="2:7" outlineLevel="1" x14ac:dyDescent="0.2">
      <c r="B116" s="11">
        <f t="shared" si="21"/>
        <v>2040</v>
      </c>
      <c r="C116" s="10">
        <f t="shared" si="18"/>
        <v>0</v>
      </c>
      <c r="D116" s="10">
        <f t="shared" si="18"/>
        <v>0</v>
      </c>
      <c r="E116" s="10">
        <f t="shared" si="18"/>
        <v>623678.45382341032</v>
      </c>
      <c r="F116" s="10">
        <f t="shared" si="18"/>
        <v>0</v>
      </c>
      <c r="G116" s="10">
        <f t="shared" si="19"/>
        <v>623678.45382341032</v>
      </c>
    </row>
    <row r="117" spans="2:7" outlineLevel="1" x14ac:dyDescent="0.2">
      <c r="B117" s="11">
        <f t="shared" si="21"/>
        <v>2041</v>
      </c>
      <c r="C117" s="10">
        <f t="shared" si="18"/>
        <v>0</v>
      </c>
      <c r="D117" s="10">
        <f t="shared" si="18"/>
        <v>0</v>
      </c>
      <c r="E117" s="10">
        <f t="shared" si="18"/>
        <v>0</v>
      </c>
      <c r="F117" s="10">
        <f t="shared" si="18"/>
        <v>0</v>
      </c>
      <c r="G117" s="10">
        <f t="shared" si="19"/>
        <v>0</v>
      </c>
    </row>
    <row r="118" spans="2:7" outlineLevel="1" x14ac:dyDescent="0.2">
      <c r="B118" s="11">
        <f t="shared" si="21"/>
        <v>2042</v>
      </c>
      <c r="C118" s="10">
        <f t="shared" si="18"/>
        <v>0</v>
      </c>
      <c r="D118" s="10">
        <f t="shared" si="18"/>
        <v>0</v>
      </c>
      <c r="E118" s="10">
        <f t="shared" si="18"/>
        <v>115699.33425902255</v>
      </c>
      <c r="F118" s="10">
        <f t="shared" si="18"/>
        <v>687605.49534030992</v>
      </c>
      <c r="G118" s="10">
        <f t="shared" si="19"/>
        <v>803304.82959933253</v>
      </c>
    </row>
    <row r="119" spans="2:7" outlineLevel="1" x14ac:dyDescent="0.2">
      <c r="B119" s="11">
        <f t="shared" si="21"/>
        <v>2043</v>
      </c>
      <c r="C119" s="10">
        <f t="shared" si="18"/>
        <v>0</v>
      </c>
      <c r="D119" s="10">
        <f t="shared" si="18"/>
        <v>0</v>
      </c>
      <c r="E119" s="10">
        <f t="shared" si="18"/>
        <v>0</v>
      </c>
      <c r="F119" s="10">
        <f t="shared" si="18"/>
        <v>0</v>
      </c>
      <c r="G119" s="10">
        <f t="shared" si="19"/>
        <v>0</v>
      </c>
    </row>
    <row r="120" spans="2:7" outlineLevel="1" x14ac:dyDescent="0.2">
      <c r="B120" s="11">
        <f t="shared" si="21"/>
        <v>2044</v>
      </c>
      <c r="C120" s="10">
        <f t="shared" si="18"/>
        <v>0</v>
      </c>
      <c r="D120" s="10">
        <f t="shared" si="18"/>
        <v>0</v>
      </c>
      <c r="E120" s="10">
        <f t="shared" si="18"/>
        <v>0</v>
      </c>
      <c r="F120" s="10">
        <f t="shared" si="18"/>
        <v>0</v>
      </c>
      <c r="G120" s="10">
        <f t="shared" si="19"/>
        <v>0</v>
      </c>
    </row>
    <row r="121" spans="2:7" outlineLevel="1" x14ac:dyDescent="0.2">
      <c r="B121" s="11">
        <f t="shared" si="21"/>
        <v>2045</v>
      </c>
      <c r="C121" s="10">
        <f t="shared" si="18"/>
        <v>0</v>
      </c>
      <c r="D121" s="10">
        <f t="shared" si="18"/>
        <v>0</v>
      </c>
      <c r="E121" s="10">
        <f t="shared" si="18"/>
        <v>0</v>
      </c>
      <c r="F121" s="10">
        <f t="shared" si="18"/>
        <v>126427.78642685893</v>
      </c>
      <c r="G121" s="10">
        <f t="shared" si="19"/>
        <v>126427.78642685893</v>
      </c>
    </row>
    <row r="122" spans="2:7" outlineLevel="1" x14ac:dyDescent="0.2">
      <c r="B122" s="11">
        <f t="shared" si="21"/>
        <v>2046</v>
      </c>
      <c r="C122" s="10">
        <f t="shared" si="18"/>
        <v>0</v>
      </c>
      <c r="D122" s="10">
        <f t="shared" si="18"/>
        <v>0</v>
      </c>
      <c r="E122" s="10">
        <f t="shared" si="18"/>
        <v>0</v>
      </c>
      <c r="F122" s="10">
        <f t="shared" si="18"/>
        <v>0</v>
      </c>
      <c r="G122" s="10">
        <f t="shared" si="19"/>
        <v>0</v>
      </c>
    </row>
    <row r="123" spans="2:7" outlineLevel="1" x14ac:dyDescent="0.2">
      <c r="B123" s="11">
        <f t="shared" si="21"/>
        <v>2047</v>
      </c>
      <c r="C123" s="10">
        <f t="shared" si="18"/>
        <v>0</v>
      </c>
      <c r="D123" s="10">
        <f t="shared" si="18"/>
        <v>0</v>
      </c>
      <c r="E123" s="10">
        <f t="shared" si="18"/>
        <v>0</v>
      </c>
      <c r="F123" s="10">
        <f t="shared" si="18"/>
        <v>0</v>
      </c>
      <c r="G123" s="10">
        <f t="shared" si="19"/>
        <v>0</v>
      </c>
    </row>
    <row r="124" spans="2:7" outlineLevel="1" x14ac:dyDescent="0.2">
      <c r="B124" s="11">
        <f t="shared" si="21"/>
        <v>2048</v>
      </c>
      <c r="C124" s="10">
        <f t="shared" si="18"/>
        <v>0</v>
      </c>
      <c r="D124" s="10">
        <f t="shared" si="18"/>
        <v>0</v>
      </c>
      <c r="E124" s="10">
        <f t="shared" si="18"/>
        <v>0</v>
      </c>
      <c r="F124" s="10">
        <f t="shared" si="18"/>
        <v>0</v>
      </c>
      <c r="G124" s="10">
        <f t="shared" si="19"/>
        <v>0</v>
      </c>
    </row>
    <row r="125" spans="2:7" outlineLevel="1" x14ac:dyDescent="0.2">
      <c r="B125" s="11">
        <f t="shared" si="21"/>
        <v>2049</v>
      </c>
      <c r="C125" s="10">
        <f t="shared" si="18"/>
        <v>0</v>
      </c>
      <c r="D125" s="10">
        <f t="shared" si="18"/>
        <v>0</v>
      </c>
      <c r="E125" s="10">
        <f t="shared" si="18"/>
        <v>0</v>
      </c>
      <c r="F125" s="10">
        <f t="shared" si="18"/>
        <v>0</v>
      </c>
      <c r="G125" s="10">
        <f t="shared" si="19"/>
        <v>0</v>
      </c>
    </row>
    <row r="126" spans="2:7" outlineLevel="1" x14ac:dyDescent="0.2">
      <c r="B126" s="11">
        <f t="shared" si="21"/>
        <v>2050</v>
      </c>
      <c r="C126" s="10">
        <f t="shared" si="18"/>
        <v>0</v>
      </c>
      <c r="D126" s="10">
        <f t="shared" si="18"/>
        <v>0</v>
      </c>
      <c r="E126" s="10">
        <f t="shared" si="18"/>
        <v>0</v>
      </c>
      <c r="F126" s="10">
        <f t="shared" si="18"/>
        <v>0</v>
      </c>
      <c r="G126" s="10">
        <f t="shared" si="19"/>
        <v>0</v>
      </c>
    </row>
    <row r="127" spans="2:7" outlineLevel="1" x14ac:dyDescent="0.2">
      <c r="B127" s="11">
        <f t="shared" si="21"/>
        <v>2051</v>
      </c>
      <c r="C127" s="10">
        <f t="shared" si="18"/>
        <v>0</v>
      </c>
      <c r="D127" s="10">
        <f t="shared" si="18"/>
        <v>0</v>
      </c>
      <c r="E127" s="10">
        <f t="shared" si="18"/>
        <v>0</v>
      </c>
      <c r="F127" s="10">
        <f t="shared" si="18"/>
        <v>0</v>
      </c>
      <c r="G127" s="10">
        <f t="shared" si="19"/>
        <v>0</v>
      </c>
    </row>
    <row r="128" spans="2:7" outlineLevel="1" x14ac:dyDescent="0.2">
      <c r="B128" s="11">
        <f t="shared" si="21"/>
        <v>2052</v>
      </c>
      <c r="C128" s="10">
        <f t="shared" si="18"/>
        <v>0</v>
      </c>
      <c r="D128" s="10">
        <f t="shared" si="18"/>
        <v>0</v>
      </c>
      <c r="E128" s="10">
        <f t="shared" si="18"/>
        <v>0</v>
      </c>
      <c r="F128" s="10">
        <f t="shared" si="18"/>
        <v>0</v>
      </c>
      <c r="G128" s="10">
        <f t="shared" si="19"/>
        <v>0</v>
      </c>
    </row>
    <row r="129" outlineLevel="1" x14ac:dyDescent="0.2"/>
    <row r="130" outlineLevel="1" x14ac:dyDescent="0.2"/>
  </sheetData>
  <mergeCells count="6">
    <mergeCell ref="H4:H8"/>
    <mergeCell ref="D38:D41"/>
    <mergeCell ref="H38:H41"/>
    <mergeCell ref="D71:D74"/>
    <mergeCell ref="H71:H74"/>
    <mergeCell ref="D4:D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Scenarios</vt:lpstr>
      <vt:lpstr>Total cost schedule</vt:lpstr>
      <vt:lpstr>Children Ulugbek</vt:lpstr>
      <vt:lpstr>Children Ashirali</vt:lpstr>
      <vt:lpstr>Children Maha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YERZHAN ILYASSOV</dc:creator>
  <cp:lastModifiedBy>Microsoft Office User</cp:lastModifiedBy>
  <dcterms:created xsi:type="dcterms:W3CDTF">2025-02-28T08:17:06Z</dcterms:created>
  <dcterms:modified xsi:type="dcterms:W3CDTF">2025-12-19T16:07:06Z</dcterms:modified>
</cp:coreProperties>
</file>