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zigurat.com\DFS\Usuarios\modular.gestion\"/>
    </mc:Choice>
  </mc:AlternateContent>
  <xr:revisionPtr revIDLastSave="0" documentId="13_ncr:1_{FB223DB5-8671-4957-AC31-154BBA346E96}" xr6:coauthVersionLast="47" xr6:coauthVersionMax="47" xr10:uidLastSave="{00000000-0000-0000-0000-000000000000}"/>
  <bookViews>
    <workbookView xWindow="20370" yWindow="-15690" windowWidth="38640" windowHeight="21840" activeTab="1" xr2:uid="{00000000-000D-0000-FFFF-FFFF00000000}"/>
  </bookViews>
  <sheets>
    <sheet name="Galpon" sheetId="1" r:id="rId1"/>
    <sheet name="Materia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zrtG+Zz37PgleUolnXlpfgwJdjGPkL+fEcsCuj1oCos="/>
    </ext>
  </extLst>
</workbook>
</file>

<file path=xl/calcChain.xml><?xml version="1.0" encoding="utf-8"?>
<calcChain xmlns="http://schemas.openxmlformats.org/spreadsheetml/2006/main">
  <c r="L44" i="1" l="1"/>
  <c r="L34" i="1"/>
  <c r="L33" i="1"/>
  <c r="L22" i="1"/>
  <c r="L14" i="1"/>
  <c r="M27" i="2"/>
  <c r="M26" i="2"/>
  <c r="N25" i="2"/>
  <c r="K24" i="2"/>
  <c r="M24" i="2" s="1"/>
  <c r="N23" i="2" s="1"/>
  <c r="K22" i="2"/>
  <c r="M22" i="2" s="1"/>
  <c r="M21" i="2"/>
  <c r="N20" i="2" s="1"/>
  <c r="K21" i="2"/>
  <c r="K19" i="2"/>
  <c r="M19" i="2" s="1"/>
  <c r="N18" i="2" s="1"/>
  <c r="K17" i="2"/>
  <c r="M17" i="2" s="1"/>
  <c r="K16" i="2"/>
  <c r="M16" i="2" s="1"/>
  <c r="N15" i="2" s="1"/>
  <c r="K14" i="2"/>
  <c r="M14" i="2" s="1"/>
  <c r="M13" i="2"/>
  <c r="K13" i="2"/>
  <c r="M12" i="2"/>
  <c r="M11" i="2"/>
  <c r="K10" i="2"/>
  <c r="M10" i="2" s="1"/>
  <c r="M9" i="2"/>
  <c r="M8" i="2"/>
  <c r="M44" i="1"/>
  <c r="M43" i="1"/>
  <c r="N42" i="1" s="1"/>
  <c r="K41" i="1"/>
  <c r="M41" i="1" s="1"/>
  <c r="N40" i="1" s="1"/>
  <c r="K39" i="1"/>
  <c r="M39" i="1" s="1"/>
  <c r="K38" i="1"/>
  <c r="M38" i="1" s="1"/>
  <c r="N37" i="1" s="1"/>
  <c r="K36" i="1"/>
  <c r="M36" i="1" s="1"/>
  <c r="N35" i="1" s="1"/>
  <c r="K34" i="1"/>
  <c r="M34" i="1" s="1"/>
  <c r="K33" i="1"/>
  <c r="M33" i="1" s="1"/>
  <c r="K32" i="1"/>
  <c r="M32" i="1" s="1"/>
  <c r="N31" i="1" s="1"/>
  <c r="K30" i="1"/>
  <c r="M30" i="1" s="1"/>
  <c r="M29" i="1"/>
  <c r="N28" i="1" s="1"/>
  <c r="K29" i="1"/>
  <c r="K27" i="1"/>
  <c r="M27" i="1" s="1"/>
  <c r="K26" i="1"/>
  <c r="M26" i="1" s="1"/>
  <c r="K25" i="1"/>
  <c r="M25" i="1" s="1"/>
  <c r="M24" i="1"/>
  <c r="M23" i="1"/>
  <c r="M22" i="1"/>
  <c r="K22" i="1"/>
  <c r="M21" i="1"/>
  <c r="M20" i="1"/>
  <c r="K18" i="1"/>
  <c r="M18" i="1" s="1"/>
  <c r="K17" i="1"/>
  <c r="M17" i="1" s="1"/>
  <c r="K16" i="1"/>
  <c r="M16" i="1" s="1"/>
  <c r="M14" i="1"/>
  <c r="K14" i="1"/>
  <c r="M9" i="1"/>
  <c r="M8" i="1"/>
  <c r="N7" i="1"/>
  <c r="N7" i="2" l="1"/>
  <c r="N29" i="2" s="1"/>
  <c r="N19" i="1"/>
  <c r="N15" i="1"/>
  <c r="K13" i="1"/>
  <c r="M13" i="1" s="1"/>
  <c r="N12" i="1" s="1"/>
  <c r="N46" i="1" s="1"/>
</calcChain>
</file>

<file path=xl/sharedStrings.xml><?xml version="1.0" encoding="utf-8"?>
<sst xmlns="http://schemas.openxmlformats.org/spreadsheetml/2006/main" count="121" uniqueCount="59">
  <si>
    <t>Obra:
Desmontaje y Montaje de galpón llave en mano  - Medidas 14m x 37m = sup. 518 m²</t>
  </si>
  <si>
    <t>Ubicación:  Ciudad de Selva - Dpto. Rivadavia - Provincia de Santiago del Estero</t>
  </si>
  <si>
    <t>U</t>
  </si>
  <si>
    <t>Q</t>
  </si>
  <si>
    <t>UNITARIO</t>
  </si>
  <si>
    <t>ITEM</t>
  </si>
  <si>
    <t>RUBRO</t>
  </si>
  <si>
    <t>DESMONTAJE DE GALPON</t>
  </si>
  <si>
    <t>DESARMADO DE OBRADOR</t>
  </si>
  <si>
    <t>gl</t>
  </si>
  <si>
    <t>RETIRO DE PAVIMENTO ARTICULADO</t>
  </si>
  <si>
    <t>MONTAJE DE GALPON</t>
  </si>
  <si>
    <t>MOVIMIENTO DE SUELO</t>
  </si>
  <si>
    <t>EXCAVACION DE BASES Y RIOSTRAS</t>
  </si>
  <si>
    <t>m³</t>
  </si>
  <si>
    <t>NIVELACION BAJO PAVIMENTO CON ARENA GRUESA</t>
  </si>
  <si>
    <t>FUNDACIONES</t>
  </si>
  <si>
    <t>BASES DE HORMIGON</t>
  </si>
  <si>
    <t>VIGAS RIOSTRAS EH1</t>
  </si>
  <si>
    <t>VIGAS RIOSTRAS EH2</t>
  </si>
  <si>
    <t>ESTRUCTURAS</t>
  </si>
  <si>
    <t>COLUMNAS METALICAS DOBLES PERFIL DE CHAPA C140 h=5,10</t>
  </si>
  <si>
    <t>un.</t>
  </si>
  <si>
    <t>COLUMNAS METALICAS DOBLES PERFIL DE CHAPA C140 h=5,60</t>
  </si>
  <si>
    <t>PLETINAS DE ANCLAJE DE COLUMNAS</t>
  </si>
  <si>
    <t>VIGAS METALICAS DE TECHO DOBLE PERFIL DE CHAPA C140 L=7,15</t>
  </si>
  <si>
    <t>VIGAS METALICAS DE TECHO DOBLE PERFIL DE CHAPA C140 L=6,20</t>
  </si>
  <si>
    <t>CORREAS METALICAS CUBIERTA DE TECHO SIMPLE PERFIL DE CHAPA C100</t>
  </si>
  <si>
    <t>ml.</t>
  </si>
  <si>
    <t>CORREAS METALICAS CERRAMIENTO LATERAL SIMPLE PERFIL DE CHAPA C100</t>
  </si>
  <si>
    <t>ENCADENADOS DE HORMIGON EN MAMPOSTERIAS</t>
  </si>
  <si>
    <t>CERRAMIENTOS</t>
  </si>
  <si>
    <t>CUBIERTA DE TECHO CHAPA SINUSOIDAL</t>
  </si>
  <si>
    <t>m²</t>
  </si>
  <si>
    <t>CERRAMIENTOS LATERALES CHAPA SINUSOIDAL</t>
  </si>
  <si>
    <t>PAVIMENTOS</t>
  </si>
  <si>
    <t>PAVIMENTO ARTICULADO DE HORMIGON</t>
  </si>
  <si>
    <t>CORDONES DE HORMIGON 20x20</t>
  </si>
  <si>
    <t>CORDONES DE HORMIGON 10x20</t>
  </si>
  <si>
    <t>MAMPOSTERIAS</t>
  </si>
  <si>
    <t>MUROS DE MAMPOSTERIA CERRAMIENTO DE PATIOS</t>
  </si>
  <si>
    <t>ZINGERIA</t>
  </si>
  <si>
    <t>CANALETAS DE DESAGUE</t>
  </si>
  <si>
    <t>CIERRES EN ECUENTROS</t>
  </si>
  <si>
    <t>INSTALACION PLUVIALES</t>
  </si>
  <si>
    <t>BAJADAS PLUVIALES DESDE CANALETAS</t>
  </si>
  <si>
    <t>ml</t>
  </si>
  <si>
    <t>CARPINTERIAS</t>
  </si>
  <si>
    <t>PORTONES DE ACCESOS</t>
  </si>
  <si>
    <t>un</t>
  </si>
  <si>
    <t>ABERTURAS INTERIORES</t>
  </si>
  <si>
    <t>TOTAL PRECIO DE OBRA SIN IMPUESTOS</t>
  </si>
  <si>
    <t>Notas:</t>
  </si>
  <si>
    <t>El presente presupuesto no incluye instalaciones electricas, sanitarias ni de gas.</t>
  </si>
  <si>
    <t>Forma de pago: 50% al contratar la obra y el saldo contra entrega de obra terminada.</t>
  </si>
  <si>
    <t>Venta de materiales de obrador - Desmontaje a cargo del comprador</t>
  </si>
  <si>
    <t>TOTAL PRECIO DE MATERIALES SIN IMPUESTOS</t>
  </si>
  <si>
    <t>Forma de pago: a convenir.</t>
  </si>
  <si>
    <t>Consultar precios por servicio de desmontaje de Galpón.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</si>
</sst>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"/>
    <numFmt numFmtId="165" formatCode="[$€]\ #,##0.00"/>
    <numFmt numFmtId="166" formatCode="[$$-2C0A]\ #,##0.00"/>
    <numFmt numFmtId="167" formatCode="&quot;$&quot;\ #,##0.00"/>
  </numFmts>
  <fonts count="11">
    <font>
      <sz val="11"/>
      <color theme="1"/>
      <name val="Calibri"/>
      <scheme val="minor"/>
    </font>
    <font>
      <b/>
      <sz val="18"/>
      <color theme="1"/>
      <name val="Arial"/>
    </font>
    <font>
      <sz val="18"/>
      <color theme="1"/>
      <name val="Calibri"/>
    </font>
    <font>
      <b/>
      <sz val="18"/>
      <color rgb="FFFF0000"/>
      <name val="Arial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theme="1"/>
      <name val="Calibri"/>
    </font>
    <font>
      <u/>
      <sz val="15"/>
      <color rgb="FF44546A"/>
      <name val="Calibri"/>
    </font>
    <font>
      <sz val="16"/>
      <color rgb="FF44546A"/>
      <name val="Calibri"/>
    </font>
    <font>
      <sz val="15"/>
      <color rgb="FF44546A"/>
      <name val="Calibri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164" fontId="1" fillId="0" borderId="1" xfId="0" applyNumberFormat="1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165" fontId="1" fillId="0" borderId="1" xfId="0" applyNumberFormat="1" applyFont="1" applyBorder="1"/>
    <xf numFmtId="0" fontId="3" fillId="0" borderId="1" xfId="0" applyFont="1" applyBorder="1" applyAlignment="1">
      <alignment horizontal="right"/>
    </xf>
    <xf numFmtId="10" fontId="1" fillId="0" borderId="1" xfId="0" applyNumberFormat="1" applyFont="1" applyBorder="1"/>
    <xf numFmtId="166" fontId="4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6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/>
    <xf numFmtId="0" fontId="4" fillId="0" borderId="0" xfId="0" applyFont="1"/>
    <xf numFmtId="167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66" fontId="4" fillId="0" borderId="10" xfId="0" applyNumberFormat="1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166" fontId="7" fillId="0" borderId="11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166" fontId="9" fillId="0" borderId="0" xfId="0" applyNumberFormat="1" applyFont="1"/>
    <xf numFmtId="0" fontId="10" fillId="0" borderId="0" xfId="0" applyFont="1"/>
    <xf numFmtId="166" fontId="10" fillId="0" borderId="0" xfId="0" applyNumberFormat="1" applyFont="1"/>
    <xf numFmtId="0" fontId="4" fillId="0" borderId="0" xfId="0" applyFont="1" applyAlignment="1">
      <alignment vertical="center"/>
    </xf>
    <xf numFmtId="164" fontId="1" fillId="0" borderId="0" xfId="0" applyNumberFormat="1" applyFont="1" applyAlignment="1">
      <alignment horizontal="left" wrapText="1"/>
    </xf>
    <xf numFmtId="0" fontId="0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5" fillId="0" borderId="6" xfId="0" applyFont="1" applyBorder="1"/>
    <xf numFmtId="16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0" xfId="0" applyFont="1"/>
    <xf numFmtId="0" fontId="4" fillId="0" borderId="8" xfId="0" applyFont="1" applyBorder="1"/>
    <xf numFmtId="0" fontId="5" fillId="0" borderId="8" xfId="0" applyFont="1" applyBorder="1"/>
    <xf numFmtId="0" fontId="4" fillId="0" borderId="12" xfId="0" applyFont="1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400050</xdr:colOff>
      <xdr:row>0</xdr:row>
      <xdr:rowOff>85725</xdr:rowOff>
    </xdr:from>
    <xdr:ext cx="2895600" cy="838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0</xdr:row>
      <xdr:rowOff>47625</xdr:rowOff>
    </xdr:from>
    <xdr:ext cx="2705100" cy="771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showGridLines="0" workbookViewId="0">
      <selection activeCell="P33" sqref="P33"/>
    </sheetView>
  </sheetViews>
  <sheetFormatPr baseColWidth="10" defaultColWidth="14.42578125" defaultRowHeight="15" customHeight="1"/>
  <cols>
    <col min="1" max="1" width="4" customWidth="1"/>
    <col min="2" max="2" width="1.85546875" customWidth="1"/>
    <col min="3" max="6" width="10.7109375" customWidth="1"/>
    <col min="7" max="7" width="7.28515625" customWidth="1"/>
    <col min="8" max="8" width="7.140625" customWidth="1"/>
    <col min="9" max="9" width="8.5703125" customWidth="1"/>
    <col min="10" max="10" width="3.42578125" customWidth="1"/>
    <col min="11" max="11" width="8" customWidth="1"/>
    <col min="12" max="12" width="17.140625" customWidth="1"/>
    <col min="13" max="13" width="17.7109375" customWidth="1"/>
    <col min="14" max="14" width="19.85546875" customWidth="1"/>
    <col min="15" max="15" width="3.28515625" customWidth="1"/>
  </cols>
  <sheetData>
    <row r="1" spans="1:14" ht="66.75" customHeigh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"/>
    </row>
    <row r="2" spans="1:14" ht="16.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3.25">
      <c r="A3" s="2" t="s">
        <v>1</v>
      </c>
      <c r="B3" s="3"/>
      <c r="C3" s="3"/>
      <c r="D3" s="4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>
      <c r="L4" s="8"/>
    </row>
    <row r="5" spans="1:14">
      <c r="A5" s="9"/>
      <c r="B5" s="10"/>
      <c r="C5" s="10"/>
      <c r="D5" s="10"/>
      <c r="E5" s="10"/>
      <c r="F5" s="10"/>
      <c r="G5" s="10"/>
      <c r="H5" s="10"/>
      <c r="I5" s="10"/>
      <c r="J5" s="38" t="s">
        <v>2</v>
      </c>
      <c r="K5" s="38" t="s">
        <v>3</v>
      </c>
      <c r="L5" s="40" t="s">
        <v>4</v>
      </c>
      <c r="M5" s="41" t="s">
        <v>5</v>
      </c>
      <c r="N5" s="42" t="s">
        <v>6</v>
      </c>
    </row>
    <row r="6" spans="1:14">
      <c r="A6" s="11"/>
      <c r="B6" s="12"/>
      <c r="C6" s="12"/>
      <c r="D6" s="12"/>
      <c r="E6" s="12"/>
      <c r="F6" s="12"/>
      <c r="G6" s="12"/>
      <c r="H6" s="12"/>
      <c r="I6" s="12"/>
      <c r="J6" s="39"/>
      <c r="K6" s="39"/>
      <c r="L6" s="39"/>
      <c r="M6" s="39"/>
      <c r="N6" s="43"/>
    </row>
    <row r="7" spans="1:14" ht="30.75" customHeight="1">
      <c r="B7" s="44" t="s">
        <v>7</v>
      </c>
      <c r="C7" s="45"/>
      <c r="D7" s="45"/>
      <c r="E7" s="45"/>
      <c r="F7" s="45"/>
      <c r="G7" s="45"/>
      <c r="H7" s="45"/>
      <c r="I7" s="45"/>
      <c r="J7" s="14"/>
      <c r="K7" s="14"/>
      <c r="L7" s="15"/>
      <c r="M7" s="15"/>
      <c r="N7" s="16">
        <f>SUM(M8:M9)</f>
        <v>2949797.0857830942</v>
      </c>
    </row>
    <row r="8" spans="1:14" ht="15" customHeight="1">
      <c r="C8" s="17" t="s">
        <v>8</v>
      </c>
      <c r="J8" s="17" t="s">
        <v>9</v>
      </c>
      <c r="K8" s="17">
        <v>1</v>
      </c>
      <c r="L8" s="8">
        <v>1843623.1786144339</v>
      </c>
      <c r="M8" s="8">
        <f t="shared" ref="M8:M9" si="0">+L8*K8</f>
        <v>1843623.1786144339</v>
      </c>
    </row>
    <row r="9" spans="1:14" ht="15" customHeight="1">
      <c r="B9" s="14"/>
      <c r="C9" s="14" t="s">
        <v>10</v>
      </c>
      <c r="D9" s="14"/>
      <c r="E9" s="14"/>
      <c r="F9" s="14"/>
      <c r="G9" s="14"/>
      <c r="H9" s="14"/>
      <c r="I9" s="14"/>
      <c r="J9" s="14" t="s">
        <v>9</v>
      </c>
      <c r="K9" s="14">
        <v>1</v>
      </c>
      <c r="L9" s="18">
        <v>1106173.9071686603</v>
      </c>
      <c r="M9" s="18">
        <f t="shared" si="0"/>
        <v>1106173.9071686603</v>
      </c>
      <c r="N9" s="19"/>
    </row>
    <row r="10" spans="1:14" ht="15" customHeight="1">
      <c r="L10" s="20"/>
      <c r="M10" s="20"/>
      <c r="N10" s="21"/>
    </row>
    <row r="11" spans="1:14" ht="15" customHeight="1">
      <c r="B11" s="13" t="s">
        <v>11</v>
      </c>
      <c r="C11" s="14"/>
      <c r="D11" s="14"/>
      <c r="E11" s="14"/>
      <c r="F11" s="14"/>
      <c r="G11" s="14"/>
      <c r="H11" s="14"/>
      <c r="I11" s="14"/>
      <c r="J11" s="14"/>
      <c r="K11" s="14"/>
      <c r="L11" s="22"/>
      <c r="M11" s="22"/>
      <c r="N11" s="19"/>
    </row>
    <row r="12" spans="1:14" ht="15" customHeight="1">
      <c r="A12" s="17">
        <v>1</v>
      </c>
      <c r="B12" s="46" t="s">
        <v>12</v>
      </c>
      <c r="C12" s="45"/>
      <c r="D12" s="45"/>
      <c r="E12" s="45"/>
      <c r="F12" s="45"/>
      <c r="G12" s="45"/>
      <c r="H12" s="45"/>
      <c r="I12" s="45"/>
      <c r="J12" s="14"/>
      <c r="K12" s="14"/>
      <c r="L12" s="16"/>
      <c r="M12" s="14"/>
      <c r="N12" s="16">
        <f>SUM(M13:M14)</f>
        <v>1654489.4154976823</v>
      </c>
    </row>
    <row r="13" spans="1:14" ht="15" customHeight="1">
      <c r="C13" s="17" t="s">
        <v>13</v>
      </c>
      <c r="J13" s="17" t="s">
        <v>14</v>
      </c>
      <c r="K13" s="23">
        <f>SUM(K16+K17+K18)</f>
        <v>27.255399999999998</v>
      </c>
      <c r="L13" s="8">
        <v>30433.055221007115</v>
      </c>
      <c r="M13" s="8">
        <f t="shared" ref="M13:M14" si="1">SUM(K13*L13)</f>
        <v>829465.09327063721</v>
      </c>
    </row>
    <row r="14" spans="1:14" ht="15" customHeight="1">
      <c r="C14" s="17" t="s">
        <v>15</v>
      </c>
      <c r="J14" s="17" t="s">
        <v>14</v>
      </c>
      <c r="K14" s="23">
        <f>((43.81+4)*(15))*0.03</f>
        <v>21.514500000000002</v>
      </c>
      <c r="L14" s="8">
        <f>((26000*2)*0.921811589307217)*0.8</f>
        <v>38347.362115180229</v>
      </c>
      <c r="M14" s="8">
        <f t="shared" si="1"/>
        <v>825024.32222704508</v>
      </c>
    </row>
    <row r="15" spans="1:14" ht="15" customHeight="1">
      <c r="A15" s="17">
        <v>2</v>
      </c>
      <c r="B15" s="46" t="s">
        <v>16</v>
      </c>
      <c r="C15" s="45"/>
      <c r="D15" s="45"/>
      <c r="E15" s="45"/>
      <c r="F15" s="45"/>
      <c r="G15" s="45"/>
      <c r="H15" s="45"/>
      <c r="I15" s="45"/>
      <c r="J15" s="14"/>
      <c r="K15" s="14"/>
      <c r="L15" s="16"/>
      <c r="M15" s="16"/>
      <c r="N15" s="16">
        <f>SUM(M16:M18)</f>
        <v>4019894.974592628</v>
      </c>
    </row>
    <row r="16" spans="1:14" ht="15" customHeight="1">
      <c r="C16" s="47" t="s">
        <v>17</v>
      </c>
      <c r="D16" s="37"/>
      <c r="E16" s="37"/>
      <c r="F16" s="37"/>
      <c r="G16" s="37"/>
      <c r="H16" s="37"/>
      <c r="I16" s="37"/>
      <c r="J16" s="17" t="s">
        <v>14</v>
      </c>
      <c r="K16" s="23">
        <f>(0.9*0.9*0.3)*21</f>
        <v>5.1029999999999998</v>
      </c>
      <c r="L16" s="8">
        <v>147489.85428915473</v>
      </c>
      <c r="M16" s="8">
        <f t="shared" ref="M16:M18" si="2">SUM(K16*L16)</f>
        <v>752640.72643755656</v>
      </c>
    </row>
    <row r="17" spans="1:14" ht="15" customHeight="1">
      <c r="C17" s="47" t="s">
        <v>18</v>
      </c>
      <c r="D17" s="37"/>
      <c r="E17" s="37"/>
      <c r="F17" s="37"/>
      <c r="G17" s="37"/>
      <c r="H17" s="37"/>
      <c r="I17" s="37"/>
      <c r="J17" s="17" t="s">
        <v>14</v>
      </c>
      <c r="K17" s="23">
        <f>(((0.3*0.3)*37.1)*2)+((0.3*0.3)*13.2+5.7)</f>
        <v>13.565999999999999</v>
      </c>
      <c r="L17" s="8">
        <v>147489.85428915473</v>
      </c>
      <c r="M17" s="8">
        <f t="shared" si="2"/>
        <v>2000847.3632866729</v>
      </c>
    </row>
    <row r="18" spans="1:14" ht="15" customHeight="1">
      <c r="C18" s="47" t="s">
        <v>19</v>
      </c>
      <c r="D18" s="37"/>
      <c r="E18" s="37"/>
      <c r="F18" s="37"/>
      <c r="G18" s="37"/>
      <c r="H18" s="37"/>
      <c r="I18" s="37"/>
      <c r="J18" s="17" t="s">
        <v>14</v>
      </c>
      <c r="K18" s="23">
        <f>(((0.2*0.2)*13.12)*5)+((0.2*0.2)*6.56+5.7)</f>
        <v>8.5864000000000011</v>
      </c>
      <c r="L18" s="8">
        <v>147489.85428915473</v>
      </c>
      <c r="M18" s="8">
        <f t="shared" si="2"/>
        <v>1266406.8848683983</v>
      </c>
    </row>
    <row r="19" spans="1:14" ht="15" customHeight="1">
      <c r="A19" s="17">
        <v>3</v>
      </c>
      <c r="B19" s="46" t="s">
        <v>20</v>
      </c>
      <c r="C19" s="45"/>
      <c r="D19" s="45"/>
      <c r="E19" s="45"/>
      <c r="F19" s="45"/>
      <c r="G19" s="45"/>
      <c r="H19" s="45"/>
      <c r="I19" s="45"/>
      <c r="J19" s="14"/>
      <c r="K19" s="14"/>
      <c r="L19" s="16"/>
      <c r="M19" s="14"/>
      <c r="N19" s="16">
        <f>SUM(M20:M27)</f>
        <v>16374227.75477667</v>
      </c>
    </row>
    <row r="20" spans="1:14" ht="15" customHeight="1">
      <c r="C20" s="47" t="s">
        <v>21</v>
      </c>
      <c r="D20" s="37"/>
      <c r="E20" s="37"/>
      <c r="F20" s="37"/>
      <c r="G20" s="37"/>
      <c r="H20" s="37"/>
      <c r="I20" s="37"/>
      <c r="J20" s="17" t="s">
        <v>22</v>
      </c>
      <c r="K20" s="17">
        <v>16</v>
      </c>
      <c r="L20" s="8">
        <v>117991.88343132379</v>
      </c>
      <c r="M20" s="8">
        <f t="shared" ref="M20:M27" si="3">SUM(K20*L20)</f>
        <v>1887870.1349011806</v>
      </c>
    </row>
    <row r="21" spans="1:14" ht="15" customHeight="1">
      <c r="C21" s="47" t="s">
        <v>23</v>
      </c>
      <c r="D21" s="37"/>
      <c r="E21" s="37"/>
      <c r="F21" s="37"/>
      <c r="G21" s="37"/>
      <c r="H21" s="37"/>
      <c r="I21" s="37"/>
      <c r="J21" s="17" t="s">
        <v>22</v>
      </c>
      <c r="K21" s="17">
        <v>7</v>
      </c>
      <c r="L21" s="8">
        <v>129053.62250301038</v>
      </c>
      <c r="M21" s="8">
        <f t="shared" si="3"/>
        <v>903375.35752107273</v>
      </c>
    </row>
    <row r="22" spans="1:14" ht="15" customHeight="1">
      <c r="C22" s="47" t="s">
        <v>24</v>
      </c>
      <c r="D22" s="37"/>
      <c r="E22" s="37"/>
      <c r="F22" s="37"/>
      <c r="G22" s="37"/>
      <c r="H22" s="37"/>
      <c r="I22" s="37"/>
      <c r="J22" s="17" t="s">
        <v>22</v>
      </c>
      <c r="K22" s="17">
        <f>16+7</f>
        <v>23</v>
      </c>
      <c r="L22" s="8">
        <f>((32000*2.5)*0.921811589307217)*0.8</f>
        <v>58995.941715661895</v>
      </c>
      <c r="M22" s="8">
        <f t="shared" si="3"/>
        <v>1356906.6594602235</v>
      </c>
    </row>
    <row r="23" spans="1:14" ht="15" customHeight="1">
      <c r="C23" s="47" t="s">
        <v>25</v>
      </c>
      <c r="D23" s="37"/>
      <c r="E23" s="37"/>
      <c r="F23" s="37"/>
      <c r="G23" s="37"/>
      <c r="H23" s="37"/>
      <c r="I23" s="37"/>
      <c r="J23" s="17" t="s">
        <v>22</v>
      </c>
      <c r="K23" s="17">
        <v>7</v>
      </c>
      <c r="L23" s="8">
        <v>162238.8397180702</v>
      </c>
      <c r="M23" s="8">
        <f t="shared" si="3"/>
        <v>1135671.8780264915</v>
      </c>
    </row>
    <row r="24" spans="1:14" ht="15" customHeight="1">
      <c r="C24" s="47" t="s">
        <v>26</v>
      </c>
      <c r="D24" s="37"/>
      <c r="E24" s="37"/>
      <c r="F24" s="37"/>
      <c r="G24" s="37"/>
      <c r="H24" s="37"/>
      <c r="I24" s="37"/>
      <c r="J24" s="17" t="s">
        <v>22</v>
      </c>
      <c r="K24" s="17">
        <v>7</v>
      </c>
      <c r="L24" s="8">
        <v>147489.85428915473</v>
      </c>
      <c r="M24" s="8">
        <f t="shared" si="3"/>
        <v>1032428.9800240831</v>
      </c>
    </row>
    <row r="25" spans="1:14" ht="15" customHeight="1">
      <c r="C25" s="47" t="s">
        <v>27</v>
      </c>
      <c r="D25" s="37"/>
      <c r="E25" s="37"/>
      <c r="F25" s="37"/>
      <c r="G25" s="37"/>
      <c r="H25" s="37"/>
      <c r="I25" s="37"/>
      <c r="J25" s="17" t="s">
        <v>28</v>
      </c>
      <c r="K25" s="17">
        <f>15*37.1</f>
        <v>556.5</v>
      </c>
      <c r="L25" s="8">
        <v>9218.1158930721704</v>
      </c>
      <c r="M25" s="8">
        <f t="shared" si="3"/>
        <v>5129881.4944946626</v>
      </c>
    </row>
    <row r="26" spans="1:14" ht="15" customHeight="1">
      <c r="C26" s="47" t="s">
        <v>29</v>
      </c>
      <c r="D26" s="37"/>
      <c r="E26" s="37"/>
      <c r="F26" s="37"/>
      <c r="G26" s="37"/>
      <c r="H26" s="37"/>
      <c r="I26" s="37"/>
      <c r="J26" s="17" t="s">
        <v>28</v>
      </c>
      <c r="K26" s="17">
        <f>(37.1+37.1+13.12+13.12)*5</f>
        <v>502.20000000000005</v>
      </c>
      <c r="L26" s="8">
        <v>9218.1158930721704</v>
      </c>
      <c r="M26" s="8">
        <f t="shared" si="3"/>
        <v>4629337.8015008448</v>
      </c>
    </row>
    <row r="27" spans="1:14" ht="15" customHeight="1">
      <c r="C27" s="47" t="s">
        <v>30</v>
      </c>
      <c r="D27" s="37"/>
      <c r="E27" s="37"/>
      <c r="F27" s="37"/>
      <c r="G27" s="37"/>
      <c r="H27" s="37"/>
      <c r="I27" s="37"/>
      <c r="J27" s="17" t="s">
        <v>14</v>
      </c>
      <c r="K27" s="17">
        <f>(0.2*0.2)*((5.88*3)+(15+18))</f>
        <v>2.0256000000000003</v>
      </c>
      <c r="L27" s="8">
        <v>147489.85428915473</v>
      </c>
      <c r="M27" s="8">
        <f t="shared" si="3"/>
        <v>298755.44884811185</v>
      </c>
    </row>
    <row r="28" spans="1:14" ht="15" customHeight="1">
      <c r="A28" s="17">
        <v>4</v>
      </c>
      <c r="B28" s="46" t="s">
        <v>31</v>
      </c>
      <c r="C28" s="45"/>
      <c r="D28" s="45"/>
      <c r="E28" s="45"/>
      <c r="F28" s="45"/>
      <c r="G28" s="45"/>
      <c r="H28" s="45"/>
      <c r="I28" s="45"/>
      <c r="J28" s="14"/>
      <c r="K28" s="14"/>
      <c r="L28" s="14"/>
      <c r="M28" s="14"/>
      <c r="N28" s="16">
        <f>SUM(M29:M30)</f>
        <v>11195763.10227916</v>
      </c>
    </row>
    <row r="29" spans="1:14" ht="15" customHeight="1">
      <c r="C29" s="48" t="s">
        <v>32</v>
      </c>
      <c r="D29" s="49"/>
      <c r="E29" s="49"/>
      <c r="F29" s="49"/>
      <c r="G29" s="49"/>
      <c r="H29" s="49"/>
      <c r="I29" s="49"/>
      <c r="J29" s="17" t="s">
        <v>33</v>
      </c>
      <c r="K29" s="17">
        <f>37.1*13.12</f>
        <v>486.75200000000001</v>
      </c>
      <c r="L29" s="8">
        <v>11061.739071686605</v>
      </c>
      <c r="M29" s="8">
        <f t="shared" ref="M29:M30" si="4">SUM(K29*L29)</f>
        <v>5384323.6166215986</v>
      </c>
    </row>
    <row r="30" spans="1:14" ht="15" customHeight="1">
      <c r="C30" s="47" t="s">
        <v>34</v>
      </c>
      <c r="D30" s="37"/>
      <c r="E30" s="37"/>
      <c r="F30" s="37"/>
      <c r="G30" s="37"/>
      <c r="H30" s="37"/>
      <c r="I30" s="37"/>
      <c r="J30" s="17" t="s">
        <v>33</v>
      </c>
      <c r="K30" s="17">
        <f>((37.1*5.1)*2)+((13.12*5.6)*2)</f>
        <v>525.36400000000003</v>
      </c>
      <c r="L30" s="8">
        <v>11061.739071686605</v>
      </c>
      <c r="M30" s="8">
        <f t="shared" si="4"/>
        <v>5811439.4856575616</v>
      </c>
    </row>
    <row r="31" spans="1:14" ht="15" customHeight="1">
      <c r="A31" s="17">
        <v>5</v>
      </c>
      <c r="B31" s="46" t="s">
        <v>35</v>
      </c>
      <c r="C31" s="45"/>
      <c r="D31" s="45"/>
      <c r="E31" s="45"/>
      <c r="F31" s="45"/>
      <c r="G31" s="45"/>
      <c r="H31" s="45"/>
      <c r="I31" s="45"/>
      <c r="J31" s="14"/>
      <c r="K31" s="14"/>
      <c r="L31" s="14"/>
      <c r="M31" s="14"/>
      <c r="N31" s="16">
        <f>SUM(M32:M34)</f>
        <v>10338268.151181087</v>
      </c>
    </row>
    <row r="32" spans="1:14" ht="15" customHeight="1">
      <c r="C32" s="48" t="s">
        <v>36</v>
      </c>
      <c r="D32" s="49"/>
      <c r="E32" s="49"/>
      <c r="F32" s="49"/>
      <c r="G32" s="49"/>
      <c r="H32" s="49"/>
      <c r="I32" s="49"/>
      <c r="J32" s="17" t="s">
        <v>33</v>
      </c>
      <c r="K32" s="17">
        <f>(43.81+4)*15</f>
        <v>717.15000000000009</v>
      </c>
      <c r="L32" s="8">
        <v>13642.811521746813</v>
      </c>
      <c r="M32" s="8">
        <f t="shared" ref="M32:M34" si="5">SUM(K32*L32)</f>
        <v>9783942.2828207277</v>
      </c>
    </row>
    <row r="33" spans="1:15" ht="15" customHeight="1">
      <c r="C33" s="47" t="s">
        <v>37</v>
      </c>
      <c r="D33" s="37"/>
      <c r="E33" s="37"/>
      <c r="F33" s="37"/>
      <c r="G33" s="37"/>
      <c r="H33" s="37"/>
      <c r="I33" s="37"/>
      <c r="J33" s="17" t="s">
        <v>28</v>
      </c>
      <c r="K33" s="17">
        <f>((5.88+0.2)*3)+(15+0.9+0.9)+(6.72+6.74)</f>
        <v>48.500000000000007</v>
      </c>
      <c r="L33" s="8">
        <f>((0.04*200000)*0.921811589307217)*0.8</f>
        <v>5899.5941715661893</v>
      </c>
      <c r="M33" s="8">
        <f t="shared" si="5"/>
        <v>286130.31732096022</v>
      </c>
    </row>
    <row r="34" spans="1:15" ht="15" customHeight="1">
      <c r="C34" s="47" t="s">
        <v>38</v>
      </c>
      <c r="D34" s="37"/>
      <c r="E34" s="37"/>
      <c r="F34" s="37"/>
      <c r="G34" s="37"/>
      <c r="H34" s="37"/>
      <c r="I34" s="37"/>
      <c r="J34" s="17" t="s">
        <v>28</v>
      </c>
      <c r="K34" s="17">
        <f>((37.1+0.9)*2)+(13.12+0.9+0.9)</f>
        <v>90.92</v>
      </c>
      <c r="L34" s="8">
        <f>((0.02*200000)*0.921811589307217)*0.8</f>
        <v>2949.7970857830946</v>
      </c>
      <c r="M34" s="8">
        <f t="shared" si="5"/>
        <v>268195.551039399</v>
      </c>
    </row>
    <row r="35" spans="1:15" ht="15" customHeight="1">
      <c r="A35" s="17">
        <v>6</v>
      </c>
      <c r="B35" s="14" t="s">
        <v>39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6">
        <f>SUM(M36)</f>
        <v>1771648.129721327</v>
      </c>
    </row>
    <row r="36" spans="1:15" ht="15" customHeight="1">
      <c r="C36" s="17" t="s">
        <v>40</v>
      </c>
      <c r="J36" s="17" t="s">
        <v>33</v>
      </c>
      <c r="K36" s="17">
        <f>((5.88+0.2)*3)+(15+0.9+0.9)*3</f>
        <v>68.640000000000015</v>
      </c>
      <c r="L36" s="8">
        <v>25810.724500602078</v>
      </c>
      <c r="M36" s="8">
        <f>SUM(K36*L36)</f>
        <v>1771648.129721327</v>
      </c>
    </row>
    <row r="37" spans="1:15" ht="15" customHeight="1">
      <c r="A37" s="17">
        <v>7</v>
      </c>
      <c r="B37" s="14" t="s">
        <v>41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6">
        <f>SUM(M38:M39)</f>
        <v>484135.44670415041</v>
      </c>
    </row>
    <row r="38" spans="1:15" ht="15" customHeight="1">
      <c r="C38" s="17" t="s">
        <v>42</v>
      </c>
      <c r="J38" s="17" t="s">
        <v>28</v>
      </c>
      <c r="K38" s="17">
        <f>37.1*2</f>
        <v>74.2</v>
      </c>
      <c r="L38" s="8">
        <v>3687.2463572288684</v>
      </c>
      <c r="M38" s="8">
        <f t="shared" ref="M38:M39" si="6">SUM(K38*L38)</f>
        <v>273593.67970638204</v>
      </c>
    </row>
    <row r="39" spans="1:15" ht="15" customHeight="1">
      <c r="C39" s="17" t="s">
        <v>43</v>
      </c>
      <c r="J39" s="17" t="s">
        <v>28</v>
      </c>
      <c r="K39" s="17">
        <f>37.1+5+5+5+5</f>
        <v>57.1</v>
      </c>
      <c r="L39" s="8">
        <v>3687.2463572288684</v>
      </c>
      <c r="M39" s="8">
        <f t="shared" si="6"/>
        <v>210541.7669977684</v>
      </c>
    </row>
    <row r="40" spans="1:15" ht="15" customHeight="1">
      <c r="A40" s="17">
        <v>8</v>
      </c>
      <c r="B40" s="14" t="s">
        <v>44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6">
        <f>SUM(M41)</f>
        <v>187312.11494722651</v>
      </c>
    </row>
    <row r="41" spans="1:15" ht="15" customHeight="1">
      <c r="C41" s="17" t="s">
        <v>45</v>
      </c>
      <c r="J41" s="17" t="s">
        <v>46</v>
      </c>
      <c r="K41" s="17">
        <f>(5.2*4)+30</f>
        <v>50.8</v>
      </c>
      <c r="L41" s="8">
        <v>3687.2463572288684</v>
      </c>
      <c r="M41" s="8">
        <f>SUM(K41*L41)</f>
        <v>187312.11494722651</v>
      </c>
    </row>
    <row r="42" spans="1:15" ht="15" customHeight="1">
      <c r="A42" s="17">
        <v>9</v>
      </c>
      <c r="B42" s="14" t="s">
        <v>47</v>
      </c>
      <c r="C42" s="14"/>
      <c r="D42" s="14"/>
      <c r="E42" s="14"/>
      <c r="F42" s="14"/>
      <c r="G42" s="14"/>
      <c r="H42" s="14"/>
      <c r="I42" s="14"/>
      <c r="J42" s="14"/>
      <c r="K42" s="14"/>
      <c r="L42" s="16"/>
      <c r="M42" s="14"/>
      <c r="N42" s="16">
        <f>SUM(M43:M44)</f>
        <v>3024463.824516979</v>
      </c>
    </row>
    <row r="43" spans="1:15" ht="15" customHeight="1">
      <c r="C43" s="17" t="s">
        <v>48</v>
      </c>
      <c r="J43" s="17" t="s">
        <v>49</v>
      </c>
      <c r="K43" s="17">
        <v>2</v>
      </c>
      <c r="L43" s="8">
        <v>884939.1257349283</v>
      </c>
      <c r="M43" s="8">
        <f t="shared" ref="M43:M44" si="7">SUM(K43*L43)</f>
        <v>1769878.2514698566</v>
      </c>
    </row>
    <row r="44" spans="1:15" ht="15" customHeight="1">
      <c r="C44" s="17" t="s">
        <v>50</v>
      </c>
      <c r="J44" s="17" t="s">
        <v>9</v>
      </c>
      <c r="K44" s="17">
        <v>1</v>
      </c>
      <c r="L44" s="8">
        <f>(((250000*2.05*0.9)+(260000*1.5*1)+(850000))*0.921811589307217)*0.8</f>
        <v>1254585.5730471225</v>
      </c>
      <c r="M44" s="8">
        <f t="shared" si="7"/>
        <v>1254585.5730471225</v>
      </c>
    </row>
    <row r="45" spans="1:15" ht="15.75" customHeight="1">
      <c r="L45" s="8"/>
    </row>
    <row r="46" spans="1:15" ht="27" customHeight="1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6"/>
      <c r="M46" s="27" t="s">
        <v>51</v>
      </c>
      <c r="N46" s="28">
        <f>SUM(N7:N44)</f>
        <v>52000000.000000015</v>
      </c>
      <c r="O46" s="29"/>
    </row>
    <row r="47" spans="1:15" ht="15.75" customHeight="1">
      <c r="L47" s="8"/>
      <c r="N47" s="8"/>
      <c r="O47" s="8"/>
    </row>
    <row r="48" spans="1:15" ht="18.75" customHeight="1">
      <c r="A48" s="30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2"/>
      <c r="M48" s="31"/>
      <c r="N48" s="31"/>
    </row>
    <row r="49" spans="1:14" ht="18.75" customHeight="1">
      <c r="A49" s="33" t="s">
        <v>53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2"/>
      <c r="M49" s="31"/>
      <c r="N49" s="32"/>
    </row>
    <row r="50" spans="1:14" ht="18.75" customHeight="1">
      <c r="A50" s="33" t="s">
        <v>54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2"/>
      <c r="M50" s="31"/>
      <c r="N50" s="31"/>
    </row>
    <row r="51" spans="1:14" ht="15.75" customHeight="1">
      <c r="L51" s="8"/>
    </row>
    <row r="52" spans="1:14" ht="15.75" customHeight="1">
      <c r="L52" s="8"/>
    </row>
    <row r="53" spans="1:14" ht="15.75" customHeight="1">
      <c r="L53" s="8"/>
    </row>
    <row r="54" spans="1:14" ht="15.75" customHeight="1">
      <c r="L54" s="8"/>
    </row>
    <row r="55" spans="1:14" ht="15.75" customHeight="1">
      <c r="L55" s="8"/>
    </row>
    <row r="56" spans="1:14" ht="15.75" customHeight="1">
      <c r="L56" s="8"/>
    </row>
    <row r="57" spans="1:14" ht="15.75" customHeight="1">
      <c r="L57" s="8"/>
    </row>
    <row r="58" spans="1:14" ht="15.75" customHeight="1">
      <c r="L58" s="8"/>
    </row>
    <row r="59" spans="1:14" ht="15.75" customHeight="1">
      <c r="L59" s="8"/>
    </row>
    <row r="60" spans="1:14" ht="15.75" customHeight="1">
      <c r="L60" s="8"/>
    </row>
    <row r="61" spans="1:14" ht="15.75" customHeight="1">
      <c r="L61" s="8"/>
    </row>
    <row r="62" spans="1:14" ht="15.75" customHeight="1">
      <c r="L62" s="8"/>
    </row>
    <row r="63" spans="1:14" ht="15.75" customHeight="1">
      <c r="L63" s="8"/>
    </row>
    <row r="64" spans="1:14" ht="15.75" customHeight="1">
      <c r="L64" s="8"/>
    </row>
    <row r="65" spans="12:12" ht="15.75" customHeight="1">
      <c r="L65" s="8"/>
    </row>
    <row r="66" spans="12:12" ht="15.75" customHeight="1">
      <c r="L66" s="8"/>
    </row>
    <row r="67" spans="12:12" ht="15.75" customHeight="1">
      <c r="L67" s="8"/>
    </row>
    <row r="68" spans="12:12" ht="15.75" customHeight="1">
      <c r="L68" s="8"/>
    </row>
    <row r="69" spans="12:12" ht="15.75" customHeight="1">
      <c r="L69" s="8"/>
    </row>
    <row r="70" spans="12:12" ht="15.75" customHeight="1">
      <c r="L70" s="8"/>
    </row>
    <row r="71" spans="12:12" ht="15.75" customHeight="1">
      <c r="L71" s="8"/>
    </row>
    <row r="72" spans="12:12" ht="15.75" customHeight="1">
      <c r="L72" s="8"/>
    </row>
    <row r="73" spans="12:12" ht="15.75" customHeight="1">
      <c r="L73" s="8"/>
    </row>
    <row r="74" spans="12:12" ht="15.75" customHeight="1">
      <c r="L74" s="8"/>
    </row>
    <row r="75" spans="12:12" ht="15.75" customHeight="1">
      <c r="L75" s="8"/>
    </row>
    <row r="76" spans="12:12" ht="15.75" customHeight="1">
      <c r="L76" s="8"/>
    </row>
    <row r="77" spans="12:12" ht="15.75" customHeight="1">
      <c r="L77" s="8"/>
    </row>
    <row r="78" spans="12:12" ht="15.75" customHeight="1">
      <c r="L78" s="8"/>
    </row>
    <row r="79" spans="12:12" ht="15.75" customHeight="1">
      <c r="L79" s="8"/>
    </row>
    <row r="80" spans="12:12" ht="15.75" customHeight="1">
      <c r="L80" s="8"/>
    </row>
    <row r="81" spans="12:12" ht="15.75" customHeight="1">
      <c r="L81" s="8"/>
    </row>
    <row r="82" spans="12:12" ht="15.75" customHeight="1">
      <c r="L82" s="8"/>
    </row>
    <row r="83" spans="12:12" ht="15.75" customHeight="1">
      <c r="L83" s="8"/>
    </row>
    <row r="84" spans="12:12" ht="15.75" customHeight="1">
      <c r="L84" s="8"/>
    </row>
    <row r="85" spans="12:12" ht="15.75" customHeight="1">
      <c r="L85" s="8"/>
    </row>
    <row r="86" spans="12:12" ht="15.75" customHeight="1">
      <c r="L86" s="8"/>
    </row>
    <row r="87" spans="12:12" ht="15.75" customHeight="1">
      <c r="L87" s="8"/>
    </row>
    <row r="88" spans="12:12" ht="15.75" customHeight="1">
      <c r="L88" s="8"/>
    </row>
    <row r="89" spans="12:12" ht="15.75" customHeight="1">
      <c r="L89" s="8"/>
    </row>
    <row r="90" spans="12:12" ht="15.75" customHeight="1">
      <c r="L90" s="8"/>
    </row>
    <row r="91" spans="12:12" ht="15.75" customHeight="1">
      <c r="L91" s="8"/>
    </row>
    <row r="92" spans="12:12" ht="15.75" customHeight="1">
      <c r="L92" s="8"/>
    </row>
    <row r="93" spans="12:12" ht="15.75" customHeight="1">
      <c r="L93" s="8"/>
    </row>
    <row r="94" spans="12:12" ht="15.75" customHeight="1">
      <c r="L94" s="8"/>
    </row>
    <row r="95" spans="12:12" ht="15.75" customHeight="1">
      <c r="L95" s="8"/>
    </row>
    <row r="96" spans="12:12" ht="15.75" customHeight="1">
      <c r="L96" s="8"/>
    </row>
    <row r="97" spans="12:12" ht="15.75" customHeight="1">
      <c r="L97" s="8"/>
    </row>
    <row r="98" spans="12:12" ht="15.75" customHeight="1">
      <c r="L98" s="8"/>
    </row>
    <row r="99" spans="12:12" ht="15.75" customHeight="1">
      <c r="L99" s="8"/>
    </row>
    <row r="100" spans="12:12" ht="15.75" customHeight="1">
      <c r="L100" s="8"/>
    </row>
    <row r="101" spans="12:12" ht="15.75" customHeight="1">
      <c r="L101" s="8"/>
    </row>
    <row r="102" spans="12:12" ht="15.75" customHeight="1">
      <c r="L102" s="8"/>
    </row>
    <row r="103" spans="12:12" ht="15.75" customHeight="1">
      <c r="L103" s="8"/>
    </row>
    <row r="104" spans="12:12" ht="15.75" customHeight="1">
      <c r="L104" s="8"/>
    </row>
    <row r="105" spans="12:12" ht="15.75" customHeight="1">
      <c r="L105" s="8"/>
    </row>
    <row r="106" spans="12:12" ht="15.75" customHeight="1">
      <c r="L106" s="8"/>
    </row>
    <row r="107" spans="12:12" ht="15.75" customHeight="1">
      <c r="L107" s="8"/>
    </row>
    <row r="108" spans="12:12" ht="15.75" customHeight="1">
      <c r="L108" s="8"/>
    </row>
    <row r="109" spans="12:12" ht="15.75" customHeight="1">
      <c r="L109" s="8"/>
    </row>
    <row r="110" spans="12:12" ht="15.75" customHeight="1">
      <c r="L110" s="8"/>
    </row>
    <row r="111" spans="12:12" ht="15.75" customHeight="1">
      <c r="L111" s="8"/>
    </row>
    <row r="112" spans="12:12" ht="15.75" customHeight="1">
      <c r="L112" s="8"/>
    </row>
    <row r="113" spans="12:12" ht="15.75" customHeight="1">
      <c r="L113" s="8"/>
    </row>
    <row r="114" spans="12:12" ht="15.75" customHeight="1">
      <c r="L114" s="8"/>
    </row>
    <row r="115" spans="12:12" ht="15.75" customHeight="1">
      <c r="L115" s="8"/>
    </row>
    <row r="116" spans="12:12" ht="15.75" customHeight="1">
      <c r="L116" s="8"/>
    </row>
    <row r="117" spans="12:12" ht="15.75" customHeight="1">
      <c r="L117" s="8"/>
    </row>
    <row r="118" spans="12:12" ht="15.75" customHeight="1">
      <c r="L118" s="8"/>
    </row>
    <row r="119" spans="12:12" ht="15.75" customHeight="1">
      <c r="L119" s="8"/>
    </row>
    <row r="120" spans="12:12" ht="15.75" customHeight="1">
      <c r="L120" s="8"/>
    </row>
    <row r="121" spans="12:12" ht="15.75" customHeight="1">
      <c r="L121" s="8"/>
    </row>
    <row r="122" spans="12:12" ht="15.75" customHeight="1">
      <c r="L122" s="8"/>
    </row>
    <row r="123" spans="12:12" ht="15.75" customHeight="1">
      <c r="L123" s="8"/>
    </row>
    <row r="124" spans="12:12" ht="15.75" customHeight="1">
      <c r="L124" s="8"/>
    </row>
    <row r="125" spans="12:12" ht="15.75" customHeight="1">
      <c r="L125" s="8"/>
    </row>
    <row r="126" spans="12:12" ht="15.75" customHeight="1">
      <c r="L126" s="8"/>
    </row>
    <row r="127" spans="12:12" ht="15.75" customHeight="1">
      <c r="L127" s="8"/>
    </row>
    <row r="128" spans="12:12" ht="15.75" customHeight="1">
      <c r="L128" s="8"/>
    </row>
    <row r="129" spans="12:12" ht="15.75" customHeight="1">
      <c r="L129" s="8"/>
    </row>
    <row r="130" spans="12:12" ht="15.75" customHeight="1">
      <c r="L130" s="8"/>
    </row>
    <row r="131" spans="12:12" ht="15.75" customHeight="1">
      <c r="L131" s="8"/>
    </row>
    <row r="132" spans="12:12" ht="15.75" customHeight="1">
      <c r="L132" s="8"/>
    </row>
    <row r="133" spans="12:12" ht="15.75" customHeight="1">
      <c r="L133" s="8"/>
    </row>
    <row r="134" spans="12:12" ht="15.75" customHeight="1">
      <c r="L134" s="8"/>
    </row>
    <row r="135" spans="12:12" ht="15.75" customHeight="1">
      <c r="L135" s="8"/>
    </row>
    <row r="136" spans="12:12" ht="15.75" customHeight="1">
      <c r="L136" s="8"/>
    </row>
    <row r="137" spans="12:12" ht="15.75" customHeight="1">
      <c r="L137" s="8"/>
    </row>
    <row r="138" spans="12:12" ht="15.75" customHeight="1">
      <c r="L138" s="8"/>
    </row>
    <row r="139" spans="12:12" ht="15.75" customHeight="1">
      <c r="L139" s="8"/>
    </row>
    <row r="140" spans="12:12" ht="15.75" customHeight="1">
      <c r="L140" s="8"/>
    </row>
    <row r="141" spans="12:12" ht="15.75" customHeight="1">
      <c r="L141" s="8"/>
    </row>
    <row r="142" spans="12:12" ht="15.75" customHeight="1">
      <c r="L142" s="8"/>
    </row>
    <row r="143" spans="12:12" ht="15.75" customHeight="1">
      <c r="L143" s="8"/>
    </row>
    <row r="144" spans="12:12" ht="15.75" customHeight="1">
      <c r="L144" s="8"/>
    </row>
    <row r="145" spans="12:12" ht="15.75" customHeight="1">
      <c r="L145" s="8"/>
    </row>
    <row r="146" spans="12:12" ht="15.75" customHeight="1">
      <c r="L146" s="8"/>
    </row>
    <row r="147" spans="12:12" ht="15.75" customHeight="1">
      <c r="L147" s="8"/>
    </row>
    <row r="148" spans="12:12" ht="15.75" customHeight="1">
      <c r="L148" s="8"/>
    </row>
    <row r="149" spans="12:12" ht="15.75" customHeight="1">
      <c r="L149" s="8"/>
    </row>
    <row r="150" spans="12:12" ht="15.75" customHeight="1">
      <c r="L150" s="8"/>
    </row>
    <row r="151" spans="12:12" ht="15.75" customHeight="1">
      <c r="L151" s="8"/>
    </row>
    <row r="152" spans="12:12" ht="15.75" customHeight="1">
      <c r="L152" s="8"/>
    </row>
    <row r="153" spans="12:12" ht="15.75" customHeight="1">
      <c r="L153" s="8"/>
    </row>
    <row r="154" spans="12:12" ht="15.75" customHeight="1">
      <c r="L154" s="8"/>
    </row>
    <row r="155" spans="12:12" ht="15.75" customHeight="1">
      <c r="L155" s="8"/>
    </row>
    <row r="156" spans="12:12" ht="15.75" customHeight="1">
      <c r="L156" s="8"/>
    </row>
    <row r="157" spans="12:12" ht="15.75" customHeight="1">
      <c r="L157" s="8"/>
    </row>
    <row r="158" spans="12:12" ht="15.75" customHeight="1">
      <c r="L158" s="8"/>
    </row>
    <row r="159" spans="12:12" ht="15.75" customHeight="1">
      <c r="L159" s="8"/>
    </row>
    <row r="160" spans="12:12" ht="15.75" customHeight="1">
      <c r="L160" s="8"/>
    </row>
    <row r="161" spans="12:12" ht="15.75" customHeight="1">
      <c r="L161" s="8"/>
    </row>
    <row r="162" spans="12:12" ht="15.75" customHeight="1">
      <c r="L162" s="8"/>
    </row>
    <row r="163" spans="12:12" ht="15.75" customHeight="1">
      <c r="L163" s="8"/>
    </row>
    <row r="164" spans="12:12" ht="15.75" customHeight="1">
      <c r="L164" s="8"/>
    </row>
    <row r="165" spans="12:12" ht="15.75" customHeight="1">
      <c r="L165" s="8"/>
    </row>
    <row r="166" spans="12:12" ht="15.75" customHeight="1">
      <c r="L166" s="8"/>
    </row>
    <row r="167" spans="12:12" ht="15.75" customHeight="1">
      <c r="L167" s="8"/>
    </row>
    <row r="168" spans="12:12" ht="15.75" customHeight="1">
      <c r="L168" s="8"/>
    </row>
    <row r="169" spans="12:12" ht="15.75" customHeight="1">
      <c r="L169" s="8"/>
    </row>
    <row r="170" spans="12:12" ht="15.75" customHeight="1">
      <c r="L170" s="8"/>
    </row>
    <row r="171" spans="12:12" ht="15.75" customHeight="1">
      <c r="L171" s="8"/>
    </row>
    <row r="172" spans="12:12" ht="15.75" customHeight="1">
      <c r="L172" s="8"/>
    </row>
    <row r="173" spans="12:12" ht="15.75" customHeight="1">
      <c r="L173" s="8"/>
    </row>
    <row r="174" spans="12:12" ht="15.75" customHeight="1">
      <c r="L174" s="8"/>
    </row>
    <row r="175" spans="12:12" ht="15.75" customHeight="1">
      <c r="L175" s="8"/>
    </row>
    <row r="176" spans="12:12" ht="15.75" customHeight="1">
      <c r="L176" s="8"/>
    </row>
    <row r="177" spans="12:12" ht="15.75" customHeight="1">
      <c r="L177" s="8"/>
    </row>
    <row r="178" spans="12:12" ht="15.75" customHeight="1">
      <c r="L178" s="8"/>
    </row>
    <row r="179" spans="12:12" ht="15.75" customHeight="1">
      <c r="L179" s="8"/>
    </row>
    <row r="180" spans="12:12" ht="15.75" customHeight="1">
      <c r="L180" s="8"/>
    </row>
    <row r="181" spans="12:12" ht="15.75" customHeight="1">
      <c r="L181" s="8"/>
    </row>
    <row r="182" spans="12:12" ht="15.75" customHeight="1">
      <c r="L182" s="8"/>
    </row>
    <row r="183" spans="12:12" ht="15.75" customHeight="1">
      <c r="L183" s="8"/>
    </row>
    <row r="184" spans="12:12" ht="15.75" customHeight="1">
      <c r="L184" s="8"/>
    </row>
    <row r="185" spans="12:12" ht="15.75" customHeight="1">
      <c r="L185" s="8"/>
    </row>
    <row r="186" spans="12:12" ht="15.75" customHeight="1">
      <c r="L186" s="8"/>
    </row>
    <row r="187" spans="12:12" ht="15.75" customHeight="1">
      <c r="L187" s="8"/>
    </row>
    <row r="188" spans="12:12" ht="15.75" customHeight="1">
      <c r="L188" s="8"/>
    </row>
    <row r="189" spans="12:12" ht="15.75" customHeight="1">
      <c r="L189" s="8"/>
    </row>
    <row r="190" spans="12:12" ht="15.75" customHeight="1">
      <c r="L190" s="8"/>
    </row>
    <row r="191" spans="12:12" ht="15.75" customHeight="1">
      <c r="L191" s="8"/>
    </row>
    <row r="192" spans="12:12" ht="15.75" customHeight="1">
      <c r="L192" s="8"/>
    </row>
    <row r="193" spans="12:12" ht="15.75" customHeight="1">
      <c r="L193" s="8"/>
    </row>
    <row r="194" spans="12:12" ht="15.75" customHeight="1">
      <c r="L194" s="8"/>
    </row>
    <row r="195" spans="12:12" ht="15.75" customHeight="1">
      <c r="L195" s="8"/>
    </row>
    <row r="196" spans="12:12" ht="15.75" customHeight="1">
      <c r="L196" s="8"/>
    </row>
    <row r="197" spans="12:12" ht="15.75" customHeight="1">
      <c r="L197" s="8"/>
    </row>
    <row r="198" spans="12:12" ht="15.75" customHeight="1">
      <c r="L198" s="8"/>
    </row>
    <row r="199" spans="12:12" ht="15.75" customHeight="1">
      <c r="L199" s="8"/>
    </row>
    <row r="200" spans="12:12" ht="15.75" customHeight="1">
      <c r="L200" s="8"/>
    </row>
    <row r="201" spans="12:12" ht="15.75" customHeight="1">
      <c r="L201" s="8"/>
    </row>
    <row r="202" spans="12:12" ht="15.75" customHeight="1">
      <c r="L202" s="8"/>
    </row>
    <row r="203" spans="12:12" ht="15.75" customHeight="1">
      <c r="L203" s="8"/>
    </row>
    <row r="204" spans="12:12" ht="15.75" customHeight="1">
      <c r="L204" s="8"/>
    </row>
    <row r="205" spans="12:12" ht="15.75" customHeight="1">
      <c r="L205" s="8"/>
    </row>
    <row r="206" spans="12:12" ht="15.75" customHeight="1">
      <c r="L206" s="8"/>
    </row>
    <row r="207" spans="12:12" ht="15.75" customHeight="1">
      <c r="L207" s="8"/>
    </row>
    <row r="208" spans="12:12" ht="15.75" customHeight="1">
      <c r="L208" s="8"/>
    </row>
    <row r="209" spans="12:12" ht="15.75" customHeight="1">
      <c r="L209" s="8"/>
    </row>
    <row r="210" spans="12:12" ht="15.75" customHeight="1">
      <c r="L210" s="8"/>
    </row>
    <row r="211" spans="12:12" ht="15.75" customHeight="1">
      <c r="L211" s="8"/>
    </row>
    <row r="212" spans="12:12" ht="15.75" customHeight="1">
      <c r="L212" s="8"/>
    </row>
    <row r="213" spans="12:12" ht="15.75" customHeight="1">
      <c r="L213" s="8"/>
    </row>
    <row r="214" spans="12:12" ht="15.75" customHeight="1">
      <c r="L214" s="8"/>
    </row>
    <row r="215" spans="12:12" ht="15.75" customHeight="1">
      <c r="L215" s="8"/>
    </row>
    <row r="216" spans="12:12" ht="15.75" customHeight="1">
      <c r="L216" s="8"/>
    </row>
    <row r="217" spans="12:12" ht="15.75" customHeight="1">
      <c r="L217" s="8"/>
    </row>
    <row r="218" spans="12:12" ht="15.75" customHeight="1">
      <c r="L218" s="8"/>
    </row>
    <row r="219" spans="12:12" ht="15.75" customHeight="1">
      <c r="L219" s="8"/>
    </row>
    <row r="220" spans="12:12" ht="15.75" customHeight="1">
      <c r="L220" s="8"/>
    </row>
    <row r="221" spans="12:12" ht="15.75" customHeight="1">
      <c r="L221" s="8"/>
    </row>
    <row r="222" spans="12:12" ht="15.75" customHeight="1">
      <c r="L222" s="8"/>
    </row>
    <row r="223" spans="12:12" ht="15.75" customHeight="1">
      <c r="L223" s="8"/>
    </row>
    <row r="224" spans="12:12" ht="15.75" customHeight="1">
      <c r="L224" s="8"/>
    </row>
    <row r="225" spans="12:12" ht="15.75" customHeight="1">
      <c r="L225" s="8"/>
    </row>
    <row r="226" spans="12:12" ht="15.75" customHeight="1">
      <c r="L226" s="8"/>
    </row>
    <row r="227" spans="12:12" ht="15.75" customHeight="1">
      <c r="L227" s="8"/>
    </row>
    <row r="228" spans="12:12" ht="15.75" customHeight="1">
      <c r="L228" s="8"/>
    </row>
    <row r="229" spans="12:12" ht="15.75" customHeight="1">
      <c r="L229" s="8"/>
    </row>
    <row r="230" spans="12:12" ht="15.75" customHeight="1">
      <c r="L230" s="8"/>
    </row>
    <row r="231" spans="12:12" ht="15.75" customHeight="1">
      <c r="L231" s="8"/>
    </row>
    <row r="232" spans="12:12" ht="15.75" customHeight="1">
      <c r="L232" s="8"/>
    </row>
    <row r="233" spans="12:12" ht="15.75" customHeight="1">
      <c r="L233" s="8"/>
    </row>
    <row r="234" spans="12:12" ht="15.75" customHeight="1">
      <c r="L234" s="8"/>
    </row>
    <row r="235" spans="12:12" ht="15.75" customHeight="1">
      <c r="L235" s="8"/>
    </row>
    <row r="236" spans="12:12" ht="15.75" customHeight="1">
      <c r="L236" s="8"/>
    </row>
    <row r="237" spans="12:12" ht="15.75" customHeight="1">
      <c r="L237" s="8"/>
    </row>
    <row r="238" spans="12:12" ht="15.75" customHeight="1">
      <c r="L238" s="8"/>
    </row>
    <row r="239" spans="12:12" ht="15.75" customHeight="1">
      <c r="L239" s="8"/>
    </row>
    <row r="240" spans="12:12" ht="15.75" customHeight="1">
      <c r="L240" s="8"/>
    </row>
    <row r="241" spans="12:12" ht="15.75" customHeight="1">
      <c r="L241" s="8"/>
    </row>
    <row r="242" spans="12:12" ht="15.75" customHeight="1">
      <c r="L242" s="8"/>
    </row>
    <row r="243" spans="12:12" ht="15.75" customHeight="1">
      <c r="L243" s="8"/>
    </row>
    <row r="244" spans="12:12" ht="15.75" customHeight="1">
      <c r="L244" s="8"/>
    </row>
    <row r="245" spans="12:12" ht="15.75" customHeight="1">
      <c r="L245" s="8"/>
    </row>
    <row r="246" spans="12:12" ht="15.75" customHeight="1">
      <c r="L246" s="8"/>
    </row>
    <row r="247" spans="12:12" ht="15.75" customHeight="1">
      <c r="L247" s="8"/>
    </row>
    <row r="248" spans="12:12" ht="15.75" customHeight="1">
      <c r="L248" s="8"/>
    </row>
    <row r="249" spans="12:12" ht="15.75" customHeight="1">
      <c r="L249" s="8"/>
    </row>
    <row r="250" spans="12:12" ht="15.75" customHeight="1">
      <c r="L250" s="8"/>
    </row>
    <row r="251" spans="12:12" ht="15.75" customHeight="1">
      <c r="L251" s="8"/>
    </row>
    <row r="252" spans="12:12" ht="15.75" customHeight="1">
      <c r="L252" s="8"/>
    </row>
    <row r="253" spans="12:12" ht="15.75" customHeight="1">
      <c r="L253" s="8"/>
    </row>
    <row r="254" spans="12:12" ht="15.75" customHeight="1">
      <c r="L254" s="8"/>
    </row>
    <row r="255" spans="12:12" ht="15.75" customHeight="1">
      <c r="L255" s="8"/>
    </row>
    <row r="256" spans="12:12" ht="15.75" customHeight="1">
      <c r="L256" s="8"/>
    </row>
    <row r="257" spans="12:12" ht="15.75" customHeight="1">
      <c r="L257" s="8"/>
    </row>
    <row r="258" spans="12:12" ht="15.75" customHeight="1">
      <c r="L258" s="8"/>
    </row>
    <row r="259" spans="12:12" ht="15.75" customHeight="1">
      <c r="L259" s="8"/>
    </row>
    <row r="260" spans="12:12" ht="15.75" customHeight="1">
      <c r="L260" s="8"/>
    </row>
    <row r="261" spans="12:12" ht="15.75" customHeight="1">
      <c r="L261" s="8"/>
    </row>
    <row r="262" spans="12:12" ht="15.75" customHeight="1">
      <c r="L262" s="8"/>
    </row>
    <row r="263" spans="12:12" ht="15.75" customHeight="1">
      <c r="L263" s="8"/>
    </row>
    <row r="264" spans="12:12" ht="15.75" customHeight="1">
      <c r="L264" s="8"/>
    </row>
    <row r="265" spans="12:12" ht="15.75" customHeight="1">
      <c r="L265" s="8"/>
    </row>
    <row r="266" spans="12:12" ht="15.75" customHeight="1">
      <c r="L266" s="8"/>
    </row>
    <row r="267" spans="12:12" ht="15.75" customHeight="1">
      <c r="L267" s="8"/>
    </row>
    <row r="268" spans="12:12" ht="15.75" customHeight="1">
      <c r="L268" s="8"/>
    </row>
    <row r="269" spans="12:12" ht="15.75" customHeight="1">
      <c r="L269" s="8"/>
    </row>
    <row r="270" spans="12:12" ht="15.75" customHeight="1">
      <c r="L270" s="8"/>
    </row>
    <row r="271" spans="12:12" ht="15.75" customHeight="1">
      <c r="L271" s="8"/>
    </row>
    <row r="272" spans="12:12" ht="15.75" customHeight="1">
      <c r="L272" s="8"/>
    </row>
    <row r="273" spans="12:12" ht="15.75" customHeight="1">
      <c r="L273" s="8"/>
    </row>
    <row r="274" spans="12:12" ht="15.75" customHeight="1">
      <c r="L274" s="8"/>
    </row>
    <row r="275" spans="12:12" ht="15.75" customHeight="1">
      <c r="L275" s="8"/>
    </row>
    <row r="276" spans="12:12" ht="15.75" customHeight="1">
      <c r="L276" s="8"/>
    </row>
    <row r="277" spans="12:12" ht="15.75" customHeight="1">
      <c r="L277" s="8"/>
    </row>
    <row r="278" spans="12:12" ht="15.75" customHeight="1">
      <c r="L278" s="8"/>
    </row>
    <row r="279" spans="12:12" ht="15.75" customHeight="1">
      <c r="L279" s="8"/>
    </row>
    <row r="280" spans="12:12" ht="15.75" customHeight="1">
      <c r="L280" s="8"/>
    </row>
    <row r="281" spans="12:12" ht="15.75" customHeight="1">
      <c r="L281" s="8"/>
    </row>
    <row r="282" spans="12:12" ht="15.75" customHeight="1">
      <c r="L282" s="8"/>
    </row>
    <row r="283" spans="12:12" ht="15.75" customHeight="1">
      <c r="L283" s="8"/>
    </row>
    <row r="284" spans="12:12" ht="15.75" customHeight="1">
      <c r="L284" s="8"/>
    </row>
    <row r="285" spans="12:12" ht="15.75" customHeight="1">
      <c r="L285" s="8"/>
    </row>
    <row r="286" spans="12:12" ht="15.75" customHeight="1">
      <c r="L286" s="8"/>
    </row>
    <row r="287" spans="12:12" ht="15.75" customHeight="1">
      <c r="L287" s="8"/>
    </row>
    <row r="288" spans="12:12" ht="15.75" customHeight="1">
      <c r="L288" s="8"/>
    </row>
    <row r="289" spans="12:12" ht="15.75" customHeight="1">
      <c r="L289" s="8"/>
    </row>
    <row r="290" spans="12:12" ht="15.75" customHeight="1">
      <c r="L290" s="8"/>
    </row>
    <row r="291" spans="12:12" ht="15.75" customHeight="1">
      <c r="L291" s="8"/>
    </row>
    <row r="292" spans="12:12" ht="15.75" customHeight="1">
      <c r="L292" s="8"/>
    </row>
    <row r="293" spans="12:12" ht="15.75" customHeight="1">
      <c r="L293" s="8"/>
    </row>
    <row r="294" spans="12:12" ht="15.75" customHeight="1">
      <c r="L294" s="8"/>
    </row>
    <row r="295" spans="12:12" ht="15.75" customHeight="1">
      <c r="L295" s="8"/>
    </row>
    <row r="296" spans="12:12" ht="15.75" customHeight="1">
      <c r="L296" s="8"/>
    </row>
    <row r="297" spans="12:12" ht="15.75" customHeight="1">
      <c r="L297" s="8"/>
    </row>
    <row r="298" spans="12:12" ht="15.75" customHeight="1">
      <c r="L298" s="8"/>
    </row>
    <row r="299" spans="12:12" ht="15.75" customHeight="1">
      <c r="L299" s="8"/>
    </row>
    <row r="300" spans="12:12" ht="15.75" customHeight="1">
      <c r="L300" s="8"/>
    </row>
    <row r="301" spans="12:12" ht="15.75" customHeight="1">
      <c r="L301" s="8"/>
    </row>
    <row r="302" spans="12:12" ht="15.75" customHeight="1">
      <c r="L302" s="8"/>
    </row>
    <row r="303" spans="12:12" ht="15.75" customHeight="1">
      <c r="L303" s="8"/>
    </row>
    <row r="304" spans="12:12" ht="15.75" customHeight="1">
      <c r="L304" s="8"/>
    </row>
    <row r="305" spans="12:12" ht="15.75" customHeight="1">
      <c r="L305" s="8"/>
    </row>
    <row r="306" spans="12:12" ht="15.75" customHeight="1">
      <c r="L306" s="8"/>
    </row>
    <row r="307" spans="12:12" ht="15.75" customHeight="1">
      <c r="L307" s="8"/>
    </row>
    <row r="308" spans="12:12" ht="15.75" customHeight="1">
      <c r="L308" s="8"/>
    </row>
    <row r="309" spans="12:12" ht="15.75" customHeight="1">
      <c r="L309" s="8"/>
    </row>
    <row r="310" spans="12:12" ht="15.75" customHeight="1">
      <c r="L310" s="8"/>
    </row>
    <row r="311" spans="12:12" ht="15.75" customHeight="1">
      <c r="L311" s="8"/>
    </row>
    <row r="312" spans="12:12" ht="15.75" customHeight="1">
      <c r="L312" s="8"/>
    </row>
    <row r="313" spans="12:12" ht="15.75" customHeight="1">
      <c r="L313" s="8"/>
    </row>
    <row r="314" spans="12:12" ht="15.75" customHeight="1">
      <c r="L314" s="8"/>
    </row>
    <row r="315" spans="12:12" ht="15.75" customHeight="1">
      <c r="L315" s="8"/>
    </row>
    <row r="316" spans="12:12" ht="15.75" customHeight="1">
      <c r="L316" s="8"/>
    </row>
    <row r="317" spans="12:12" ht="15.75" customHeight="1">
      <c r="L317" s="8"/>
    </row>
    <row r="318" spans="12:12" ht="15.75" customHeight="1">
      <c r="L318" s="8"/>
    </row>
    <row r="319" spans="12:12" ht="15.75" customHeight="1">
      <c r="L319" s="8"/>
    </row>
    <row r="320" spans="12:12" ht="15.75" customHeight="1">
      <c r="L320" s="8"/>
    </row>
    <row r="321" spans="12:12" ht="15.75" customHeight="1">
      <c r="L321" s="8"/>
    </row>
    <row r="322" spans="12:12" ht="15.75" customHeight="1">
      <c r="L322" s="8"/>
    </row>
    <row r="323" spans="12:12" ht="15.75" customHeight="1">
      <c r="L323" s="8"/>
    </row>
    <row r="324" spans="12:12" ht="15.75" customHeight="1">
      <c r="L324" s="8"/>
    </row>
    <row r="325" spans="12:12" ht="15.75" customHeight="1">
      <c r="L325" s="8"/>
    </row>
    <row r="326" spans="12:12" ht="15.75" customHeight="1">
      <c r="L326" s="8"/>
    </row>
    <row r="327" spans="12:12" ht="15.75" customHeight="1">
      <c r="L327" s="8"/>
    </row>
    <row r="328" spans="12:12" ht="15.75" customHeight="1">
      <c r="L328" s="8"/>
    </row>
    <row r="329" spans="12:12" ht="15.75" customHeight="1">
      <c r="L329" s="8"/>
    </row>
    <row r="330" spans="12:12" ht="15.75" customHeight="1">
      <c r="L330" s="8"/>
    </row>
    <row r="331" spans="12:12" ht="15.75" customHeight="1">
      <c r="L331" s="8"/>
    </row>
    <row r="332" spans="12:12" ht="15.75" customHeight="1">
      <c r="L332" s="8"/>
    </row>
    <row r="333" spans="12:12" ht="15.75" customHeight="1">
      <c r="L333" s="8"/>
    </row>
    <row r="334" spans="12:12" ht="15.75" customHeight="1">
      <c r="L334" s="8"/>
    </row>
    <row r="335" spans="12:12" ht="15.75" customHeight="1">
      <c r="L335" s="8"/>
    </row>
    <row r="336" spans="12:12" ht="15.75" customHeight="1">
      <c r="L336" s="8"/>
    </row>
    <row r="337" spans="12:12" ht="15.75" customHeight="1">
      <c r="L337" s="8"/>
    </row>
    <row r="338" spans="12:12" ht="15.75" customHeight="1">
      <c r="L338" s="8"/>
    </row>
    <row r="339" spans="12:12" ht="15.75" customHeight="1">
      <c r="L339" s="8"/>
    </row>
    <row r="340" spans="12:12" ht="15.75" customHeight="1">
      <c r="L340" s="8"/>
    </row>
    <row r="341" spans="12:12" ht="15.75" customHeight="1">
      <c r="L341" s="8"/>
    </row>
    <row r="342" spans="12:12" ht="15.75" customHeight="1">
      <c r="L342" s="8"/>
    </row>
    <row r="343" spans="12:12" ht="15.75" customHeight="1">
      <c r="L343" s="8"/>
    </row>
    <row r="344" spans="12:12" ht="15.75" customHeight="1">
      <c r="L344" s="8"/>
    </row>
    <row r="345" spans="12:12" ht="15.75" customHeight="1">
      <c r="L345" s="8"/>
    </row>
    <row r="346" spans="12:12" ht="15.75" customHeight="1">
      <c r="L346" s="8"/>
    </row>
    <row r="347" spans="12:12" ht="15.75" customHeight="1">
      <c r="L347" s="8"/>
    </row>
    <row r="348" spans="12:12" ht="15.75" customHeight="1">
      <c r="L348" s="8"/>
    </row>
    <row r="349" spans="12:12" ht="15.75" customHeight="1">
      <c r="L349" s="8"/>
    </row>
    <row r="350" spans="12:12" ht="15.75" customHeight="1">
      <c r="L350" s="8"/>
    </row>
    <row r="351" spans="12:12" ht="15.75" customHeight="1">
      <c r="L351" s="8"/>
    </row>
    <row r="352" spans="12:12" ht="15.75" customHeight="1">
      <c r="L352" s="8"/>
    </row>
    <row r="353" spans="12:12" ht="15.75" customHeight="1">
      <c r="L353" s="8"/>
    </row>
    <row r="354" spans="12:12" ht="15.75" customHeight="1">
      <c r="L354" s="8"/>
    </row>
    <row r="355" spans="12:12" ht="15.75" customHeight="1">
      <c r="L355" s="8"/>
    </row>
    <row r="356" spans="12:12" ht="15.75" customHeight="1">
      <c r="L356" s="8"/>
    </row>
    <row r="357" spans="12:12" ht="15.75" customHeight="1">
      <c r="L357" s="8"/>
    </row>
    <row r="358" spans="12:12" ht="15.75" customHeight="1">
      <c r="L358" s="8"/>
    </row>
    <row r="359" spans="12:12" ht="15.75" customHeight="1">
      <c r="L359" s="8"/>
    </row>
    <row r="360" spans="12:12" ht="15.75" customHeight="1">
      <c r="L360" s="8"/>
    </row>
    <row r="361" spans="12:12" ht="15.75" customHeight="1">
      <c r="L361" s="8"/>
    </row>
    <row r="362" spans="12:12" ht="15.75" customHeight="1">
      <c r="L362" s="8"/>
    </row>
    <row r="363" spans="12:12" ht="15.75" customHeight="1">
      <c r="L363" s="8"/>
    </row>
    <row r="364" spans="12:12" ht="15.75" customHeight="1">
      <c r="L364" s="8"/>
    </row>
    <row r="365" spans="12:12" ht="15.75" customHeight="1">
      <c r="L365" s="8"/>
    </row>
    <row r="366" spans="12:12" ht="15.75" customHeight="1">
      <c r="L366" s="8"/>
    </row>
    <row r="367" spans="12:12" ht="15.75" customHeight="1">
      <c r="L367" s="8"/>
    </row>
    <row r="368" spans="12:12" ht="15.75" customHeight="1">
      <c r="L368" s="8"/>
    </row>
    <row r="369" spans="12:12" ht="15.75" customHeight="1">
      <c r="L369" s="8"/>
    </row>
    <row r="370" spans="12:12" ht="15.75" customHeight="1">
      <c r="L370" s="8"/>
    </row>
    <row r="371" spans="12:12" ht="15.75" customHeight="1">
      <c r="L371" s="8"/>
    </row>
    <row r="372" spans="12:12" ht="15.75" customHeight="1">
      <c r="L372" s="8"/>
    </row>
    <row r="373" spans="12:12" ht="15.75" customHeight="1">
      <c r="L373" s="8"/>
    </row>
    <row r="374" spans="12:12" ht="15.75" customHeight="1">
      <c r="L374" s="8"/>
    </row>
    <row r="375" spans="12:12" ht="15.75" customHeight="1">
      <c r="L375" s="8"/>
    </row>
    <row r="376" spans="12:12" ht="15.75" customHeight="1">
      <c r="L376" s="8"/>
    </row>
    <row r="377" spans="12:12" ht="15.75" customHeight="1">
      <c r="L377" s="8"/>
    </row>
    <row r="378" spans="12:12" ht="15.75" customHeight="1">
      <c r="L378" s="8"/>
    </row>
    <row r="379" spans="12:12" ht="15.75" customHeight="1">
      <c r="L379" s="8"/>
    </row>
    <row r="380" spans="12:12" ht="15.75" customHeight="1">
      <c r="L380" s="8"/>
    </row>
    <row r="381" spans="12:12" ht="15.75" customHeight="1">
      <c r="L381" s="8"/>
    </row>
    <row r="382" spans="12:12" ht="15.75" customHeight="1">
      <c r="L382" s="8"/>
    </row>
    <row r="383" spans="12:12" ht="15.75" customHeight="1">
      <c r="L383" s="8"/>
    </row>
    <row r="384" spans="12:12" ht="15.75" customHeight="1">
      <c r="L384" s="8"/>
    </row>
    <row r="385" spans="12:12" ht="15.75" customHeight="1">
      <c r="L385" s="8"/>
    </row>
    <row r="386" spans="12:12" ht="15.75" customHeight="1">
      <c r="L386" s="8"/>
    </row>
    <row r="387" spans="12:12" ht="15.75" customHeight="1">
      <c r="L387" s="8"/>
    </row>
    <row r="388" spans="12:12" ht="15.75" customHeight="1">
      <c r="L388" s="8"/>
    </row>
    <row r="389" spans="12:12" ht="15.75" customHeight="1">
      <c r="L389" s="8"/>
    </row>
    <row r="390" spans="12:12" ht="15.75" customHeight="1">
      <c r="L390" s="8"/>
    </row>
    <row r="391" spans="12:12" ht="15.75" customHeight="1">
      <c r="L391" s="8"/>
    </row>
    <row r="392" spans="12:12" ht="15.75" customHeight="1">
      <c r="L392" s="8"/>
    </row>
    <row r="393" spans="12:12" ht="15.75" customHeight="1">
      <c r="L393" s="8"/>
    </row>
    <row r="394" spans="12:12" ht="15.75" customHeight="1">
      <c r="L394" s="8"/>
    </row>
    <row r="395" spans="12:12" ht="15.75" customHeight="1">
      <c r="L395" s="8"/>
    </row>
    <row r="396" spans="12:12" ht="15.75" customHeight="1">
      <c r="L396" s="8"/>
    </row>
    <row r="397" spans="12:12" ht="15.75" customHeight="1">
      <c r="L397" s="8"/>
    </row>
    <row r="398" spans="12:12" ht="15.75" customHeight="1">
      <c r="L398" s="8"/>
    </row>
    <row r="399" spans="12:12" ht="15.75" customHeight="1">
      <c r="L399" s="8"/>
    </row>
    <row r="400" spans="12:12" ht="15.75" customHeight="1">
      <c r="L400" s="8"/>
    </row>
    <row r="401" spans="12:12" ht="15.75" customHeight="1">
      <c r="L401" s="8"/>
    </row>
    <row r="402" spans="12:12" ht="15.75" customHeight="1">
      <c r="L402" s="8"/>
    </row>
    <row r="403" spans="12:12" ht="15.75" customHeight="1">
      <c r="L403" s="8"/>
    </row>
    <row r="404" spans="12:12" ht="15.75" customHeight="1">
      <c r="L404" s="8"/>
    </row>
    <row r="405" spans="12:12" ht="15.75" customHeight="1">
      <c r="L405" s="8"/>
    </row>
    <row r="406" spans="12:12" ht="15.75" customHeight="1">
      <c r="L406" s="8"/>
    </row>
    <row r="407" spans="12:12" ht="15.75" customHeight="1">
      <c r="L407" s="8"/>
    </row>
    <row r="408" spans="12:12" ht="15.75" customHeight="1">
      <c r="L408" s="8"/>
    </row>
    <row r="409" spans="12:12" ht="15.75" customHeight="1">
      <c r="L409" s="8"/>
    </row>
    <row r="410" spans="12:12" ht="15.75" customHeight="1">
      <c r="L410" s="8"/>
    </row>
    <row r="411" spans="12:12" ht="15.75" customHeight="1">
      <c r="L411" s="8"/>
    </row>
    <row r="412" spans="12:12" ht="15.75" customHeight="1">
      <c r="L412" s="8"/>
    </row>
    <row r="413" spans="12:12" ht="15.75" customHeight="1">
      <c r="L413" s="8"/>
    </row>
    <row r="414" spans="12:12" ht="15.75" customHeight="1">
      <c r="L414" s="8"/>
    </row>
    <row r="415" spans="12:12" ht="15.75" customHeight="1">
      <c r="L415" s="8"/>
    </row>
    <row r="416" spans="12:12" ht="15.75" customHeight="1">
      <c r="L416" s="8"/>
    </row>
    <row r="417" spans="12:12" ht="15.75" customHeight="1">
      <c r="L417" s="8"/>
    </row>
    <row r="418" spans="12:12" ht="15.75" customHeight="1">
      <c r="L418" s="8"/>
    </row>
    <row r="419" spans="12:12" ht="15.75" customHeight="1">
      <c r="L419" s="8"/>
    </row>
    <row r="420" spans="12:12" ht="15.75" customHeight="1">
      <c r="L420" s="8"/>
    </row>
    <row r="421" spans="12:12" ht="15.75" customHeight="1">
      <c r="L421" s="8"/>
    </row>
    <row r="422" spans="12:12" ht="15.75" customHeight="1">
      <c r="L422" s="8"/>
    </row>
    <row r="423" spans="12:12" ht="15.75" customHeight="1">
      <c r="L423" s="8"/>
    </row>
    <row r="424" spans="12:12" ht="15.75" customHeight="1">
      <c r="L424" s="8"/>
    </row>
    <row r="425" spans="12:12" ht="15.75" customHeight="1">
      <c r="L425" s="8"/>
    </row>
    <row r="426" spans="12:12" ht="15.75" customHeight="1">
      <c r="L426" s="8"/>
    </row>
    <row r="427" spans="12:12" ht="15.75" customHeight="1">
      <c r="L427" s="8"/>
    </row>
    <row r="428" spans="12:12" ht="15.75" customHeight="1">
      <c r="L428" s="8"/>
    </row>
    <row r="429" spans="12:12" ht="15.75" customHeight="1">
      <c r="L429" s="8"/>
    </row>
    <row r="430" spans="12:12" ht="15.75" customHeight="1">
      <c r="L430" s="8"/>
    </row>
    <row r="431" spans="12:12" ht="15.75" customHeight="1">
      <c r="L431" s="8"/>
    </row>
    <row r="432" spans="12:12" ht="15.75" customHeight="1">
      <c r="L432" s="8"/>
    </row>
    <row r="433" spans="12:12" ht="15.75" customHeight="1">
      <c r="L433" s="8"/>
    </row>
    <row r="434" spans="12:12" ht="15.75" customHeight="1">
      <c r="L434" s="8"/>
    </row>
    <row r="435" spans="12:12" ht="15.75" customHeight="1">
      <c r="L435" s="8"/>
    </row>
    <row r="436" spans="12:12" ht="15.75" customHeight="1">
      <c r="L436" s="8"/>
    </row>
    <row r="437" spans="12:12" ht="15.75" customHeight="1">
      <c r="L437" s="8"/>
    </row>
    <row r="438" spans="12:12" ht="15.75" customHeight="1">
      <c r="L438" s="8"/>
    </row>
    <row r="439" spans="12:12" ht="15.75" customHeight="1">
      <c r="L439" s="8"/>
    </row>
    <row r="440" spans="12:12" ht="15.75" customHeight="1">
      <c r="L440" s="8"/>
    </row>
    <row r="441" spans="12:12" ht="15.75" customHeight="1">
      <c r="L441" s="8"/>
    </row>
    <row r="442" spans="12:12" ht="15.75" customHeight="1">
      <c r="L442" s="8"/>
    </row>
    <row r="443" spans="12:12" ht="15.75" customHeight="1">
      <c r="L443" s="8"/>
    </row>
    <row r="444" spans="12:12" ht="15.75" customHeight="1">
      <c r="L444" s="8"/>
    </row>
    <row r="445" spans="12:12" ht="15.75" customHeight="1">
      <c r="L445" s="8"/>
    </row>
    <row r="446" spans="12:12" ht="15.75" customHeight="1">
      <c r="L446" s="8"/>
    </row>
    <row r="447" spans="12:12" ht="15.75" customHeight="1">
      <c r="L447" s="8"/>
    </row>
    <row r="448" spans="12:12" ht="15.75" customHeight="1">
      <c r="L448" s="8"/>
    </row>
    <row r="449" spans="12:12" ht="15.75" customHeight="1">
      <c r="L449" s="8"/>
    </row>
    <row r="450" spans="12:12" ht="15.75" customHeight="1">
      <c r="L450" s="8"/>
    </row>
    <row r="451" spans="12:12" ht="15.75" customHeight="1">
      <c r="L451" s="8"/>
    </row>
    <row r="452" spans="12:12" ht="15.75" customHeight="1">
      <c r="L452" s="8"/>
    </row>
    <row r="453" spans="12:12" ht="15.75" customHeight="1">
      <c r="L453" s="8"/>
    </row>
    <row r="454" spans="12:12" ht="15.75" customHeight="1">
      <c r="L454" s="8"/>
    </row>
    <row r="455" spans="12:12" ht="15.75" customHeight="1">
      <c r="L455" s="8"/>
    </row>
    <row r="456" spans="12:12" ht="15.75" customHeight="1">
      <c r="L456" s="8"/>
    </row>
    <row r="457" spans="12:12" ht="15.75" customHeight="1">
      <c r="L457" s="8"/>
    </row>
    <row r="458" spans="12:12" ht="15.75" customHeight="1">
      <c r="L458" s="8"/>
    </row>
    <row r="459" spans="12:12" ht="15.75" customHeight="1">
      <c r="L459" s="8"/>
    </row>
    <row r="460" spans="12:12" ht="15.75" customHeight="1">
      <c r="L460" s="8"/>
    </row>
    <row r="461" spans="12:12" ht="15.75" customHeight="1">
      <c r="L461" s="8"/>
    </row>
    <row r="462" spans="12:12" ht="15.75" customHeight="1">
      <c r="L462" s="8"/>
    </row>
    <row r="463" spans="12:12" ht="15.75" customHeight="1">
      <c r="L463" s="8"/>
    </row>
    <row r="464" spans="12:12" ht="15.75" customHeight="1">
      <c r="L464" s="8"/>
    </row>
    <row r="465" spans="12:12" ht="15.75" customHeight="1">
      <c r="L465" s="8"/>
    </row>
    <row r="466" spans="12:12" ht="15.75" customHeight="1">
      <c r="L466" s="8"/>
    </row>
    <row r="467" spans="12:12" ht="15.75" customHeight="1">
      <c r="L467" s="8"/>
    </row>
    <row r="468" spans="12:12" ht="15.75" customHeight="1">
      <c r="L468" s="8"/>
    </row>
    <row r="469" spans="12:12" ht="15.75" customHeight="1">
      <c r="L469" s="8"/>
    </row>
    <row r="470" spans="12:12" ht="15.75" customHeight="1">
      <c r="L470" s="8"/>
    </row>
    <row r="471" spans="12:12" ht="15.75" customHeight="1">
      <c r="L471" s="8"/>
    </row>
    <row r="472" spans="12:12" ht="15.75" customHeight="1">
      <c r="L472" s="8"/>
    </row>
    <row r="473" spans="12:12" ht="15.75" customHeight="1">
      <c r="L473" s="8"/>
    </row>
    <row r="474" spans="12:12" ht="15.75" customHeight="1">
      <c r="L474" s="8"/>
    </row>
    <row r="475" spans="12:12" ht="15.75" customHeight="1">
      <c r="L475" s="8"/>
    </row>
    <row r="476" spans="12:12" ht="15.75" customHeight="1">
      <c r="L476" s="8"/>
    </row>
    <row r="477" spans="12:12" ht="15.75" customHeight="1">
      <c r="L477" s="8"/>
    </row>
    <row r="478" spans="12:12" ht="15.75" customHeight="1">
      <c r="L478" s="8"/>
    </row>
    <row r="479" spans="12:12" ht="15.75" customHeight="1">
      <c r="L479" s="8"/>
    </row>
    <row r="480" spans="12:12" ht="15.75" customHeight="1">
      <c r="L480" s="8"/>
    </row>
    <row r="481" spans="12:12" ht="15.75" customHeight="1">
      <c r="L481" s="8"/>
    </row>
    <row r="482" spans="12:12" ht="15.75" customHeight="1">
      <c r="L482" s="8"/>
    </row>
    <row r="483" spans="12:12" ht="15.75" customHeight="1">
      <c r="L483" s="8"/>
    </row>
    <row r="484" spans="12:12" ht="15.75" customHeight="1">
      <c r="L484" s="8"/>
    </row>
    <row r="485" spans="12:12" ht="15.75" customHeight="1">
      <c r="L485" s="8"/>
    </row>
    <row r="486" spans="12:12" ht="15.75" customHeight="1">
      <c r="L486" s="8"/>
    </row>
    <row r="487" spans="12:12" ht="15.75" customHeight="1">
      <c r="L487" s="8"/>
    </row>
    <row r="488" spans="12:12" ht="15.75" customHeight="1">
      <c r="L488" s="8"/>
    </row>
    <row r="489" spans="12:12" ht="15.75" customHeight="1">
      <c r="L489" s="8"/>
    </row>
    <row r="490" spans="12:12" ht="15.75" customHeight="1">
      <c r="L490" s="8"/>
    </row>
    <row r="491" spans="12:12" ht="15.75" customHeight="1">
      <c r="L491" s="8"/>
    </row>
    <row r="492" spans="12:12" ht="15.75" customHeight="1">
      <c r="L492" s="8"/>
    </row>
    <row r="493" spans="12:12" ht="15.75" customHeight="1">
      <c r="L493" s="8"/>
    </row>
    <row r="494" spans="12:12" ht="15.75" customHeight="1">
      <c r="L494" s="8"/>
    </row>
    <row r="495" spans="12:12" ht="15.75" customHeight="1">
      <c r="L495" s="8"/>
    </row>
    <row r="496" spans="12:12" ht="15.75" customHeight="1">
      <c r="L496" s="8"/>
    </row>
    <row r="497" spans="12:12" ht="15.75" customHeight="1">
      <c r="L497" s="8"/>
    </row>
    <row r="498" spans="12:12" ht="15.75" customHeight="1">
      <c r="L498" s="8"/>
    </row>
    <row r="499" spans="12:12" ht="15.75" customHeight="1">
      <c r="L499" s="8"/>
    </row>
    <row r="500" spans="12:12" ht="15.75" customHeight="1">
      <c r="L500" s="8"/>
    </row>
    <row r="501" spans="12:12" ht="15.75" customHeight="1">
      <c r="L501" s="8"/>
    </row>
    <row r="502" spans="12:12" ht="15.75" customHeight="1">
      <c r="L502" s="8"/>
    </row>
    <row r="503" spans="12:12" ht="15.75" customHeight="1">
      <c r="L503" s="8"/>
    </row>
    <row r="504" spans="12:12" ht="15.75" customHeight="1">
      <c r="L504" s="8"/>
    </row>
    <row r="505" spans="12:12" ht="15.75" customHeight="1">
      <c r="L505" s="8"/>
    </row>
    <row r="506" spans="12:12" ht="15.75" customHeight="1">
      <c r="L506" s="8"/>
    </row>
    <row r="507" spans="12:12" ht="15.75" customHeight="1">
      <c r="L507" s="8"/>
    </row>
    <row r="508" spans="12:12" ht="15.75" customHeight="1">
      <c r="L508" s="8"/>
    </row>
    <row r="509" spans="12:12" ht="15.75" customHeight="1">
      <c r="L509" s="8"/>
    </row>
    <row r="510" spans="12:12" ht="15.75" customHeight="1">
      <c r="L510" s="8"/>
    </row>
    <row r="511" spans="12:12" ht="15.75" customHeight="1">
      <c r="L511" s="8"/>
    </row>
    <row r="512" spans="12:12" ht="15.75" customHeight="1">
      <c r="L512" s="8"/>
    </row>
    <row r="513" spans="12:12" ht="15.75" customHeight="1">
      <c r="L513" s="8"/>
    </row>
    <row r="514" spans="12:12" ht="15.75" customHeight="1">
      <c r="L514" s="8"/>
    </row>
    <row r="515" spans="12:12" ht="15.75" customHeight="1">
      <c r="L515" s="8"/>
    </row>
    <row r="516" spans="12:12" ht="15.75" customHeight="1">
      <c r="L516" s="8"/>
    </row>
    <row r="517" spans="12:12" ht="15.75" customHeight="1">
      <c r="L517" s="8"/>
    </row>
    <row r="518" spans="12:12" ht="15.75" customHeight="1">
      <c r="L518" s="8"/>
    </row>
    <row r="519" spans="12:12" ht="15.75" customHeight="1">
      <c r="L519" s="8"/>
    </row>
    <row r="520" spans="12:12" ht="15.75" customHeight="1">
      <c r="L520" s="8"/>
    </row>
    <row r="521" spans="12:12" ht="15.75" customHeight="1">
      <c r="L521" s="8"/>
    </row>
    <row r="522" spans="12:12" ht="15.75" customHeight="1">
      <c r="L522" s="8"/>
    </row>
    <row r="523" spans="12:12" ht="15.75" customHeight="1">
      <c r="L523" s="8"/>
    </row>
    <row r="524" spans="12:12" ht="15.75" customHeight="1">
      <c r="L524" s="8"/>
    </row>
    <row r="525" spans="12:12" ht="15.75" customHeight="1">
      <c r="L525" s="8"/>
    </row>
    <row r="526" spans="12:12" ht="15.75" customHeight="1">
      <c r="L526" s="8"/>
    </row>
    <row r="527" spans="12:12" ht="15.75" customHeight="1">
      <c r="L527" s="8"/>
    </row>
    <row r="528" spans="12:12" ht="15.75" customHeight="1">
      <c r="L528" s="8"/>
    </row>
    <row r="529" spans="12:12" ht="15.75" customHeight="1">
      <c r="L529" s="8"/>
    </row>
    <row r="530" spans="12:12" ht="15.75" customHeight="1">
      <c r="L530" s="8"/>
    </row>
    <row r="531" spans="12:12" ht="15.75" customHeight="1">
      <c r="L531" s="8"/>
    </row>
    <row r="532" spans="12:12" ht="15.75" customHeight="1">
      <c r="L532" s="8"/>
    </row>
    <row r="533" spans="12:12" ht="15.75" customHeight="1">
      <c r="L533" s="8"/>
    </row>
    <row r="534" spans="12:12" ht="15.75" customHeight="1">
      <c r="L534" s="8"/>
    </row>
    <row r="535" spans="12:12" ht="15.75" customHeight="1">
      <c r="L535" s="8"/>
    </row>
    <row r="536" spans="12:12" ht="15.75" customHeight="1">
      <c r="L536" s="8"/>
    </row>
    <row r="537" spans="12:12" ht="15.75" customHeight="1">
      <c r="L537" s="8"/>
    </row>
    <row r="538" spans="12:12" ht="15.75" customHeight="1">
      <c r="L538" s="8"/>
    </row>
    <row r="539" spans="12:12" ht="15.75" customHeight="1">
      <c r="L539" s="8"/>
    </row>
    <row r="540" spans="12:12" ht="15.75" customHeight="1">
      <c r="L540" s="8"/>
    </row>
    <row r="541" spans="12:12" ht="15.75" customHeight="1">
      <c r="L541" s="8"/>
    </row>
    <row r="542" spans="12:12" ht="15.75" customHeight="1">
      <c r="L542" s="8"/>
    </row>
    <row r="543" spans="12:12" ht="15.75" customHeight="1">
      <c r="L543" s="8"/>
    </row>
    <row r="544" spans="12:12" ht="15.75" customHeight="1">
      <c r="L544" s="8"/>
    </row>
    <row r="545" spans="12:12" ht="15.75" customHeight="1">
      <c r="L545" s="8"/>
    </row>
    <row r="546" spans="12:12" ht="15.75" customHeight="1">
      <c r="L546" s="8"/>
    </row>
    <row r="547" spans="12:12" ht="15.75" customHeight="1">
      <c r="L547" s="8"/>
    </row>
    <row r="548" spans="12:12" ht="15.75" customHeight="1">
      <c r="L548" s="8"/>
    </row>
    <row r="549" spans="12:12" ht="15.75" customHeight="1">
      <c r="L549" s="8"/>
    </row>
    <row r="550" spans="12:12" ht="15.75" customHeight="1">
      <c r="L550" s="8"/>
    </row>
    <row r="551" spans="12:12" ht="15.75" customHeight="1">
      <c r="L551" s="8"/>
    </row>
    <row r="552" spans="12:12" ht="15.75" customHeight="1">
      <c r="L552" s="8"/>
    </row>
    <row r="553" spans="12:12" ht="15.75" customHeight="1">
      <c r="L553" s="8"/>
    </row>
    <row r="554" spans="12:12" ht="15.75" customHeight="1">
      <c r="L554" s="8"/>
    </row>
    <row r="555" spans="12:12" ht="15.75" customHeight="1">
      <c r="L555" s="8"/>
    </row>
    <row r="556" spans="12:12" ht="15.75" customHeight="1">
      <c r="L556" s="8"/>
    </row>
    <row r="557" spans="12:12" ht="15.75" customHeight="1">
      <c r="L557" s="8"/>
    </row>
    <row r="558" spans="12:12" ht="15.75" customHeight="1">
      <c r="L558" s="8"/>
    </row>
    <row r="559" spans="12:12" ht="15.75" customHeight="1">
      <c r="L559" s="8"/>
    </row>
    <row r="560" spans="12:12" ht="15.75" customHeight="1">
      <c r="L560" s="8"/>
    </row>
    <row r="561" spans="12:12" ht="15.75" customHeight="1">
      <c r="L561" s="8"/>
    </row>
    <row r="562" spans="12:12" ht="15.75" customHeight="1">
      <c r="L562" s="8"/>
    </row>
    <row r="563" spans="12:12" ht="15.75" customHeight="1">
      <c r="L563" s="8"/>
    </row>
    <row r="564" spans="12:12" ht="15.75" customHeight="1">
      <c r="L564" s="8"/>
    </row>
    <row r="565" spans="12:12" ht="15.75" customHeight="1">
      <c r="L565" s="8"/>
    </row>
    <row r="566" spans="12:12" ht="15.75" customHeight="1">
      <c r="L566" s="8"/>
    </row>
    <row r="567" spans="12:12" ht="15.75" customHeight="1">
      <c r="L567" s="8"/>
    </row>
    <row r="568" spans="12:12" ht="15.75" customHeight="1">
      <c r="L568" s="8"/>
    </row>
    <row r="569" spans="12:12" ht="15.75" customHeight="1">
      <c r="L569" s="8"/>
    </row>
    <row r="570" spans="12:12" ht="15.75" customHeight="1">
      <c r="L570" s="8"/>
    </row>
    <row r="571" spans="12:12" ht="15.75" customHeight="1">
      <c r="L571" s="8"/>
    </row>
    <row r="572" spans="12:12" ht="15.75" customHeight="1">
      <c r="L572" s="8"/>
    </row>
    <row r="573" spans="12:12" ht="15.75" customHeight="1">
      <c r="L573" s="8"/>
    </row>
    <row r="574" spans="12:12" ht="15.75" customHeight="1">
      <c r="L574" s="8"/>
    </row>
    <row r="575" spans="12:12" ht="15.75" customHeight="1">
      <c r="L575" s="8"/>
    </row>
    <row r="576" spans="12:12" ht="15.75" customHeight="1">
      <c r="L576" s="8"/>
    </row>
    <row r="577" spans="12:12" ht="15.75" customHeight="1">
      <c r="L577" s="8"/>
    </row>
    <row r="578" spans="12:12" ht="15.75" customHeight="1">
      <c r="L578" s="8"/>
    </row>
    <row r="579" spans="12:12" ht="15.75" customHeight="1">
      <c r="L579" s="8"/>
    </row>
    <row r="580" spans="12:12" ht="15.75" customHeight="1">
      <c r="L580" s="8"/>
    </row>
    <row r="581" spans="12:12" ht="15.75" customHeight="1">
      <c r="L581" s="8"/>
    </row>
    <row r="582" spans="12:12" ht="15.75" customHeight="1">
      <c r="L582" s="8"/>
    </row>
    <row r="583" spans="12:12" ht="15.75" customHeight="1">
      <c r="L583" s="8"/>
    </row>
    <row r="584" spans="12:12" ht="15.75" customHeight="1">
      <c r="L584" s="8"/>
    </row>
    <row r="585" spans="12:12" ht="15.75" customHeight="1">
      <c r="L585" s="8"/>
    </row>
    <row r="586" spans="12:12" ht="15.75" customHeight="1">
      <c r="L586" s="8"/>
    </row>
    <row r="587" spans="12:12" ht="15.75" customHeight="1">
      <c r="L587" s="8"/>
    </row>
    <row r="588" spans="12:12" ht="15.75" customHeight="1">
      <c r="L588" s="8"/>
    </row>
    <row r="589" spans="12:12" ht="15.75" customHeight="1">
      <c r="L589" s="8"/>
    </row>
    <row r="590" spans="12:12" ht="15.75" customHeight="1">
      <c r="L590" s="8"/>
    </row>
    <row r="591" spans="12:12" ht="15.75" customHeight="1">
      <c r="L591" s="8"/>
    </row>
    <row r="592" spans="12:12" ht="15.75" customHeight="1">
      <c r="L592" s="8"/>
    </row>
    <row r="593" spans="12:12" ht="15.75" customHeight="1">
      <c r="L593" s="8"/>
    </row>
    <row r="594" spans="12:12" ht="15.75" customHeight="1">
      <c r="L594" s="8"/>
    </row>
    <row r="595" spans="12:12" ht="15.75" customHeight="1">
      <c r="L595" s="8"/>
    </row>
    <row r="596" spans="12:12" ht="15.75" customHeight="1">
      <c r="L596" s="8"/>
    </row>
    <row r="597" spans="12:12" ht="15.75" customHeight="1">
      <c r="L597" s="8"/>
    </row>
    <row r="598" spans="12:12" ht="15.75" customHeight="1">
      <c r="L598" s="8"/>
    </row>
    <row r="599" spans="12:12" ht="15.75" customHeight="1">
      <c r="L599" s="8"/>
    </row>
    <row r="600" spans="12:12" ht="15.75" customHeight="1">
      <c r="L600" s="8"/>
    </row>
    <row r="601" spans="12:12" ht="15.75" customHeight="1">
      <c r="L601" s="8"/>
    </row>
    <row r="602" spans="12:12" ht="15.75" customHeight="1">
      <c r="L602" s="8"/>
    </row>
    <row r="603" spans="12:12" ht="15.75" customHeight="1">
      <c r="L603" s="8"/>
    </row>
    <row r="604" spans="12:12" ht="15.75" customHeight="1">
      <c r="L604" s="8"/>
    </row>
    <row r="605" spans="12:12" ht="15.75" customHeight="1">
      <c r="L605" s="8"/>
    </row>
    <row r="606" spans="12:12" ht="15.75" customHeight="1">
      <c r="L606" s="8"/>
    </row>
    <row r="607" spans="12:12" ht="15.75" customHeight="1">
      <c r="L607" s="8"/>
    </row>
    <row r="608" spans="12:12" ht="15.75" customHeight="1">
      <c r="L608" s="8"/>
    </row>
    <row r="609" spans="12:12" ht="15.75" customHeight="1">
      <c r="L609" s="8"/>
    </row>
    <row r="610" spans="12:12" ht="15.75" customHeight="1">
      <c r="L610" s="8"/>
    </row>
    <row r="611" spans="12:12" ht="15.75" customHeight="1">
      <c r="L611" s="8"/>
    </row>
    <row r="612" spans="12:12" ht="15.75" customHeight="1">
      <c r="L612" s="8"/>
    </row>
    <row r="613" spans="12:12" ht="15.75" customHeight="1">
      <c r="L613" s="8"/>
    </row>
    <row r="614" spans="12:12" ht="15.75" customHeight="1">
      <c r="L614" s="8"/>
    </row>
    <row r="615" spans="12:12" ht="15.75" customHeight="1">
      <c r="L615" s="8"/>
    </row>
    <row r="616" spans="12:12" ht="15.75" customHeight="1">
      <c r="L616" s="8"/>
    </row>
    <row r="617" spans="12:12" ht="15.75" customHeight="1">
      <c r="L617" s="8"/>
    </row>
    <row r="618" spans="12:12" ht="15.75" customHeight="1">
      <c r="L618" s="8"/>
    </row>
    <row r="619" spans="12:12" ht="15.75" customHeight="1">
      <c r="L619" s="8"/>
    </row>
    <row r="620" spans="12:12" ht="15.75" customHeight="1">
      <c r="L620" s="8"/>
    </row>
    <row r="621" spans="12:12" ht="15.75" customHeight="1">
      <c r="L621" s="8"/>
    </row>
    <row r="622" spans="12:12" ht="15.75" customHeight="1">
      <c r="L622" s="8"/>
    </row>
    <row r="623" spans="12:12" ht="15.75" customHeight="1">
      <c r="L623" s="8"/>
    </row>
    <row r="624" spans="12:12" ht="15.75" customHeight="1">
      <c r="L624" s="8"/>
    </row>
    <row r="625" spans="12:12" ht="15.75" customHeight="1">
      <c r="L625" s="8"/>
    </row>
    <row r="626" spans="12:12" ht="15.75" customHeight="1">
      <c r="L626" s="8"/>
    </row>
    <row r="627" spans="12:12" ht="15.75" customHeight="1">
      <c r="L627" s="8"/>
    </row>
    <row r="628" spans="12:12" ht="15.75" customHeight="1">
      <c r="L628" s="8"/>
    </row>
    <row r="629" spans="12:12" ht="15.75" customHeight="1">
      <c r="L629" s="8"/>
    </row>
    <row r="630" spans="12:12" ht="15.75" customHeight="1">
      <c r="L630" s="8"/>
    </row>
    <row r="631" spans="12:12" ht="15.75" customHeight="1">
      <c r="L631" s="8"/>
    </row>
    <row r="632" spans="12:12" ht="15.75" customHeight="1">
      <c r="L632" s="8"/>
    </row>
    <row r="633" spans="12:12" ht="15.75" customHeight="1">
      <c r="L633" s="8"/>
    </row>
    <row r="634" spans="12:12" ht="15.75" customHeight="1">
      <c r="L634" s="8"/>
    </row>
    <row r="635" spans="12:12" ht="15.75" customHeight="1">
      <c r="L635" s="8"/>
    </row>
    <row r="636" spans="12:12" ht="15.75" customHeight="1">
      <c r="L636" s="8"/>
    </row>
    <row r="637" spans="12:12" ht="15.75" customHeight="1">
      <c r="L637" s="8"/>
    </row>
    <row r="638" spans="12:12" ht="15.75" customHeight="1">
      <c r="L638" s="8"/>
    </row>
    <row r="639" spans="12:12" ht="15.75" customHeight="1">
      <c r="L639" s="8"/>
    </row>
    <row r="640" spans="12:12" ht="15.75" customHeight="1">
      <c r="L640" s="8"/>
    </row>
    <row r="641" spans="12:12" ht="15.75" customHeight="1">
      <c r="L641" s="8"/>
    </row>
    <row r="642" spans="12:12" ht="15.75" customHeight="1">
      <c r="L642" s="8"/>
    </row>
    <row r="643" spans="12:12" ht="15.75" customHeight="1">
      <c r="L643" s="8"/>
    </row>
    <row r="644" spans="12:12" ht="15.75" customHeight="1">
      <c r="L644" s="8"/>
    </row>
    <row r="645" spans="12:12" ht="15.75" customHeight="1">
      <c r="L645" s="8"/>
    </row>
    <row r="646" spans="12:12" ht="15.75" customHeight="1">
      <c r="L646" s="8"/>
    </row>
    <row r="647" spans="12:12" ht="15.75" customHeight="1">
      <c r="L647" s="8"/>
    </row>
    <row r="648" spans="12:12" ht="15.75" customHeight="1">
      <c r="L648" s="8"/>
    </row>
    <row r="649" spans="12:12" ht="15.75" customHeight="1">
      <c r="L649" s="8"/>
    </row>
    <row r="650" spans="12:12" ht="15.75" customHeight="1">
      <c r="L650" s="8"/>
    </row>
    <row r="651" spans="12:12" ht="15.75" customHeight="1">
      <c r="L651" s="8"/>
    </row>
    <row r="652" spans="12:12" ht="15.75" customHeight="1">
      <c r="L652" s="8"/>
    </row>
    <row r="653" spans="12:12" ht="15.75" customHeight="1">
      <c r="L653" s="8"/>
    </row>
    <row r="654" spans="12:12" ht="15.75" customHeight="1">
      <c r="L654" s="8"/>
    </row>
    <row r="655" spans="12:12" ht="15.75" customHeight="1">
      <c r="L655" s="8"/>
    </row>
    <row r="656" spans="12:12" ht="15.75" customHeight="1">
      <c r="L656" s="8"/>
    </row>
    <row r="657" spans="12:12" ht="15.75" customHeight="1">
      <c r="L657" s="8"/>
    </row>
    <row r="658" spans="12:12" ht="15.75" customHeight="1">
      <c r="L658" s="8"/>
    </row>
    <row r="659" spans="12:12" ht="15.75" customHeight="1">
      <c r="L659" s="8"/>
    </row>
    <row r="660" spans="12:12" ht="15.75" customHeight="1">
      <c r="L660" s="8"/>
    </row>
    <row r="661" spans="12:12" ht="15.75" customHeight="1">
      <c r="L661" s="8"/>
    </row>
    <row r="662" spans="12:12" ht="15.75" customHeight="1">
      <c r="L662" s="8"/>
    </row>
    <row r="663" spans="12:12" ht="15.75" customHeight="1">
      <c r="L663" s="8"/>
    </row>
    <row r="664" spans="12:12" ht="15.75" customHeight="1">
      <c r="L664" s="8"/>
    </row>
    <row r="665" spans="12:12" ht="15.75" customHeight="1">
      <c r="L665" s="8"/>
    </row>
    <row r="666" spans="12:12" ht="15.75" customHeight="1">
      <c r="L666" s="8"/>
    </row>
    <row r="667" spans="12:12" ht="15.75" customHeight="1">
      <c r="L667" s="8"/>
    </row>
    <row r="668" spans="12:12" ht="15.75" customHeight="1">
      <c r="L668" s="8"/>
    </row>
    <row r="669" spans="12:12" ht="15.75" customHeight="1">
      <c r="L669" s="8"/>
    </row>
    <row r="670" spans="12:12" ht="15.75" customHeight="1">
      <c r="L670" s="8"/>
    </row>
    <row r="671" spans="12:12" ht="15.75" customHeight="1">
      <c r="L671" s="8"/>
    </row>
    <row r="672" spans="12:12" ht="15.75" customHeight="1">
      <c r="L672" s="8"/>
    </row>
    <row r="673" spans="12:12" ht="15.75" customHeight="1">
      <c r="L673" s="8"/>
    </row>
    <row r="674" spans="12:12" ht="15.75" customHeight="1">
      <c r="L674" s="8"/>
    </row>
    <row r="675" spans="12:12" ht="15.75" customHeight="1">
      <c r="L675" s="8"/>
    </row>
    <row r="676" spans="12:12" ht="15.75" customHeight="1">
      <c r="L676" s="8"/>
    </row>
    <row r="677" spans="12:12" ht="15.75" customHeight="1">
      <c r="L677" s="8"/>
    </row>
    <row r="678" spans="12:12" ht="15.75" customHeight="1">
      <c r="L678" s="8"/>
    </row>
    <row r="679" spans="12:12" ht="15.75" customHeight="1">
      <c r="L679" s="8"/>
    </row>
    <row r="680" spans="12:12" ht="15.75" customHeight="1">
      <c r="L680" s="8"/>
    </row>
    <row r="681" spans="12:12" ht="15.75" customHeight="1">
      <c r="L681" s="8"/>
    </row>
    <row r="682" spans="12:12" ht="15.75" customHeight="1">
      <c r="L682" s="8"/>
    </row>
    <row r="683" spans="12:12" ht="15.75" customHeight="1">
      <c r="L683" s="8"/>
    </row>
    <row r="684" spans="12:12" ht="15.75" customHeight="1">
      <c r="L684" s="8"/>
    </row>
    <row r="685" spans="12:12" ht="15.75" customHeight="1">
      <c r="L685" s="8"/>
    </row>
    <row r="686" spans="12:12" ht="15.75" customHeight="1">
      <c r="L686" s="8"/>
    </row>
    <row r="687" spans="12:12" ht="15.75" customHeight="1">
      <c r="L687" s="8"/>
    </row>
    <row r="688" spans="12:12" ht="15.75" customHeight="1">
      <c r="L688" s="8"/>
    </row>
    <row r="689" spans="12:12" ht="15.75" customHeight="1">
      <c r="L689" s="8"/>
    </row>
    <row r="690" spans="12:12" ht="15.75" customHeight="1">
      <c r="L690" s="8"/>
    </row>
    <row r="691" spans="12:12" ht="15.75" customHeight="1">
      <c r="L691" s="8"/>
    </row>
    <row r="692" spans="12:12" ht="15.75" customHeight="1">
      <c r="L692" s="8"/>
    </row>
    <row r="693" spans="12:12" ht="15.75" customHeight="1">
      <c r="L693" s="8"/>
    </row>
    <row r="694" spans="12:12" ht="15.75" customHeight="1">
      <c r="L694" s="8"/>
    </row>
    <row r="695" spans="12:12" ht="15.75" customHeight="1">
      <c r="L695" s="8"/>
    </row>
    <row r="696" spans="12:12" ht="15.75" customHeight="1">
      <c r="L696" s="8"/>
    </row>
    <row r="697" spans="12:12" ht="15.75" customHeight="1">
      <c r="L697" s="8"/>
    </row>
    <row r="698" spans="12:12" ht="15.75" customHeight="1">
      <c r="L698" s="8"/>
    </row>
    <row r="699" spans="12:12" ht="15.75" customHeight="1">
      <c r="L699" s="8"/>
    </row>
    <row r="700" spans="12:12" ht="15.75" customHeight="1">
      <c r="L700" s="8"/>
    </row>
    <row r="701" spans="12:12" ht="15.75" customHeight="1">
      <c r="L701" s="8"/>
    </row>
    <row r="702" spans="12:12" ht="15.75" customHeight="1">
      <c r="L702" s="8"/>
    </row>
    <row r="703" spans="12:12" ht="15.75" customHeight="1">
      <c r="L703" s="8"/>
    </row>
    <row r="704" spans="12:12" ht="15.75" customHeight="1">
      <c r="L704" s="8"/>
    </row>
    <row r="705" spans="12:12" ht="15.75" customHeight="1">
      <c r="L705" s="8"/>
    </row>
    <row r="706" spans="12:12" ht="15.75" customHeight="1">
      <c r="L706" s="8"/>
    </row>
    <row r="707" spans="12:12" ht="15.75" customHeight="1">
      <c r="L707" s="8"/>
    </row>
    <row r="708" spans="12:12" ht="15.75" customHeight="1">
      <c r="L708" s="8"/>
    </row>
    <row r="709" spans="12:12" ht="15.75" customHeight="1">
      <c r="L709" s="8"/>
    </row>
    <row r="710" spans="12:12" ht="15.75" customHeight="1">
      <c r="L710" s="8"/>
    </row>
    <row r="711" spans="12:12" ht="15.75" customHeight="1">
      <c r="L711" s="8"/>
    </row>
    <row r="712" spans="12:12" ht="15.75" customHeight="1">
      <c r="L712" s="8"/>
    </row>
    <row r="713" spans="12:12" ht="15.75" customHeight="1">
      <c r="L713" s="8"/>
    </row>
    <row r="714" spans="12:12" ht="15.75" customHeight="1">
      <c r="L714" s="8"/>
    </row>
    <row r="715" spans="12:12" ht="15.75" customHeight="1">
      <c r="L715" s="8"/>
    </row>
    <row r="716" spans="12:12" ht="15.75" customHeight="1">
      <c r="L716" s="8"/>
    </row>
    <row r="717" spans="12:12" ht="15.75" customHeight="1">
      <c r="L717" s="8"/>
    </row>
    <row r="718" spans="12:12" ht="15.75" customHeight="1">
      <c r="L718" s="8"/>
    </row>
    <row r="719" spans="12:12" ht="15.75" customHeight="1">
      <c r="L719" s="8"/>
    </row>
    <row r="720" spans="12:12" ht="15.75" customHeight="1">
      <c r="L720" s="8"/>
    </row>
    <row r="721" spans="12:12" ht="15.75" customHeight="1">
      <c r="L721" s="8"/>
    </row>
    <row r="722" spans="12:12" ht="15.75" customHeight="1">
      <c r="L722" s="8"/>
    </row>
    <row r="723" spans="12:12" ht="15.75" customHeight="1">
      <c r="L723" s="8"/>
    </row>
    <row r="724" spans="12:12" ht="15.75" customHeight="1">
      <c r="L724" s="8"/>
    </row>
    <row r="725" spans="12:12" ht="15.75" customHeight="1">
      <c r="L725" s="8"/>
    </row>
    <row r="726" spans="12:12" ht="15.75" customHeight="1">
      <c r="L726" s="8"/>
    </row>
    <row r="727" spans="12:12" ht="15.75" customHeight="1">
      <c r="L727" s="8"/>
    </row>
    <row r="728" spans="12:12" ht="15.75" customHeight="1">
      <c r="L728" s="8"/>
    </row>
    <row r="729" spans="12:12" ht="15.75" customHeight="1">
      <c r="L729" s="8"/>
    </row>
    <row r="730" spans="12:12" ht="15.75" customHeight="1">
      <c r="L730" s="8"/>
    </row>
    <row r="731" spans="12:12" ht="15.75" customHeight="1">
      <c r="L731" s="8"/>
    </row>
    <row r="732" spans="12:12" ht="15.75" customHeight="1">
      <c r="L732" s="8"/>
    </row>
    <row r="733" spans="12:12" ht="15.75" customHeight="1">
      <c r="L733" s="8"/>
    </row>
    <row r="734" spans="12:12" ht="15.75" customHeight="1">
      <c r="L734" s="8"/>
    </row>
    <row r="735" spans="12:12" ht="15.75" customHeight="1">
      <c r="L735" s="8"/>
    </row>
    <row r="736" spans="12:12" ht="15.75" customHeight="1">
      <c r="L736" s="8"/>
    </row>
    <row r="737" spans="12:12" ht="15.75" customHeight="1">
      <c r="L737" s="8"/>
    </row>
    <row r="738" spans="12:12" ht="15.75" customHeight="1">
      <c r="L738" s="8"/>
    </row>
    <row r="739" spans="12:12" ht="15.75" customHeight="1">
      <c r="L739" s="8"/>
    </row>
    <row r="740" spans="12:12" ht="15.75" customHeight="1">
      <c r="L740" s="8"/>
    </row>
    <row r="741" spans="12:12" ht="15.75" customHeight="1">
      <c r="L741" s="8"/>
    </row>
    <row r="742" spans="12:12" ht="15.75" customHeight="1">
      <c r="L742" s="8"/>
    </row>
    <row r="743" spans="12:12" ht="15.75" customHeight="1">
      <c r="L743" s="8"/>
    </row>
    <row r="744" spans="12:12" ht="15.75" customHeight="1">
      <c r="L744" s="8"/>
    </row>
    <row r="745" spans="12:12" ht="15.75" customHeight="1">
      <c r="L745" s="8"/>
    </row>
    <row r="746" spans="12:12" ht="15.75" customHeight="1">
      <c r="L746" s="8"/>
    </row>
    <row r="747" spans="12:12" ht="15.75" customHeight="1">
      <c r="L747" s="8"/>
    </row>
    <row r="748" spans="12:12" ht="15.75" customHeight="1">
      <c r="L748" s="8"/>
    </row>
    <row r="749" spans="12:12" ht="15.75" customHeight="1">
      <c r="L749" s="8"/>
    </row>
    <row r="750" spans="12:12" ht="15.75" customHeight="1">
      <c r="L750" s="8"/>
    </row>
    <row r="751" spans="12:12" ht="15.75" customHeight="1">
      <c r="L751" s="8"/>
    </row>
    <row r="752" spans="12:12" ht="15.75" customHeight="1">
      <c r="L752" s="8"/>
    </row>
    <row r="753" spans="12:12" ht="15.75" customHeight="1">
      <c r="L753" s="8"/>
    </row>
    <row r="754" spans="12:12" ht="15.75" customHeight="1">
      <c r="L754" s="8"/>
    </row>
    <row r="755" spans="12:12" ht="15.75" customHeight="1">
      <c r="L755" s="8"/>
    </row>
    <row r="756" spans="12:12" ht="15.75" customHeight="1">
      <c r="L756" s="8"/>
    </row>
    <row r="757" spans="12:12" ht="15.75" customHeight="1">
      <c r="L757" s="8"/>
    </row>
    <row r="758" spans="12:12" ht="15.75" customHeight="1">
      <c r="L758" s="8"/>
    </row>
    <row r="759" spans="12:12" ht="15.75" customHeight="1">
      <c r="L759" s="8"/>
    </row>
    <row r="760" spans="12:12" ht="15.75" customHeight="1">
      <c r="L760" s="8"/>
    </row>
    <row r="761" spans="12:12" ht="15.75" customHeight="1">
      <c r="L761" s="8"/>
    </row>
    <row r="762" spans="12:12" ht="15.75" customHeight="1">
      <c r="L762" s="8"/>
    </row>
    <row r="763" spans="12:12" ht="15.75" customHeight="1">
      <c r="L763" s="8"/>
    </row>
    <row r="764" spans="12:12" ht="15.75" customHeight="1">
      <c r="L764" s="8"/>
    </row>
    <row r="765" spans="12:12" ht="15.75" customHeight="1">
      <c r="L765" s="8"/>
    </row>
    <row r="766" spans="12:12" ht="15.75" customHeight="1">
      <c r="L766" s="8"/>
    </row>
    <row r="767" spans="12:12" ht="15.75" customHeight="1">
      <c r="L767" s="8"/>
    </row>
    <row r="768" spans="12:12" ht="15.75" customHeight="1">
      <c r="L768" s="8"/>
    </row>
    <row r="769" spans="12:12" ht="15.75" customHeight="1">
      <c r="L769" s="8"/>
    </row>
    <row r="770" spans="12:12" ht="15.75" customHeight="1">
      <c r="L770" s="8"/>
    </row>
    <row r="771" spans="12:12" ht="15.75" customHeight="1">
      <c r="L771" s="8"/>
    </row>
    <row r="772" spans="12:12" ht="15.75" customHeight="1">
      <c r="L772" s="8"/>
    </row>
    <row r="773" spans="12:12" ht="15.75" customHeight="1">
      <c r="L773" s="8"/>
    </row>
    <row r="774" spans="12:12" ht="15.75" customHeight="1">
      <c r="L774" s="8"/>
    </row>
    <row r="775" spans="12:12" ht="15.75" customHeight="1">
      <c r="L775" s="8"/>
    </row>
    <row r="776" spans="12:12" ht="15.75" customHeight="1">
      <c r="L776" s="8"/>
    </row>
    <row r="777" spans="12:12" ht="15.75" customHeight="1">
      <c r="L777" s="8"/>
    </row>
    <row r="778" spans="12:12" ht="15.75" customHeight="1">
      <c r="L778" s="8"/>
    </row>
    <row r="779" spans="12:12" ht="15.75" customHeight="1">
      <c r="L779" s="8"/>
    </row>
    <row r="780" spans="12:12" ht="15.75" customHeight="1">
      <c r="L780" s="8"/>
    </row>
    <row r="781" spans="12:12" ht="15.75" customHeight="1">
      <c r="L781" s="8"/>
    </row>
    <row r="782" spans="12:12" ht="15.75" customHeight="1">
      <c r="L782" s="8"/>
    </row>
    <row r="783" spans="12:12" ht="15.75" customHeight="1">
      <c r="L783" s="8"/>
    </row>
    <row r="784" spans="12:12" ht="15.75" customHeight="1">
      <c r="L784" s="8"/>
    </row>
    <row r="785" spans="12:12" ht="15.75" customHeight="1">
      <c r="L785" s="8"/>
    </row>
    <row r="786" spans="12:12" ht="15.75" customHeight="1">
      <c r="L786" s="8"/>
    </row>
    <row r="787" spans="12:12" ht="15.75" customHeight="1">
      <c r="L787" s="8"/>
    </row>
    <row r="788" spans="12:12" ht="15.75" customHeight="1">
      <c r="L788" s="8"/>
    </row>
    <row r="789" spans="12:12" ht="15.75" customHeight="1">
      <c r="L789" s="8"/>
    </row>
    <row r="790" spans="12:12" ht="15.75" customHeight="1">
      <c r="L790" s="8"/>
    </row>
    <row r="791" spans="12:12" ht="15.75" customHeight="1">
      <c r="L791" s="8"/>
    </row>
    <row r="792" spans="12:12" ht="15.75" customHeight="1">
      <c r="L792" s="8"/>
    </row>
    <row r="793" spans="12:12" ht="15.75" customHeight="1">
      <c r="L793" s="8"/>
    </row>
    <row r="794" spans="12:12" ht="15.75" customHeight="1">
      <c r="L794" s="8"/>
    </row>
    <row r="795" spans="12:12" ht="15.75" customHeight="1">
      <c r="L795" s="8"/>
    </row>
    <row r="796" spans="12:12" ht="15.75" customHeight="1">
      <c r="L796" s="8"/>
    </row>
    <row r="797" spans="12:12" ht="15.75" customHeight="1">
      <c r="L797" s="8"/>
    </row>
    <row r="798" spans="12:12" ht="15.75" customHeight="1">
      <c r="L798" s="8"/>
    </row>
    <row r="799" spans="12:12" ht="15.75" customHeight="1">
      <c r="L799" s="8"/>
    </row>
    <row r="800" spans="12:12" ht="15.75" customHeight="1">
      <c r="L800" s="8"/>
    </row>
    <row r="801" spans="12:12" ht="15.75" customHeight="1">
      <c r="L801" s="8"/>
    </row>
    <row r="802" spans="12:12" ht="15.75" customHeight="1">
      <c r="L802" s="8"/>
    </row>
    <row r="803" spans="12:12" ht="15.75" customHeight="1">
      <c r="L803" s="8"/>
    </row>
    <row r="804" spans="12:12" ht="15.75" customHeight="1">
      <c r="L804" s="8"/>
    </row>
    <row r="805" spans="12:12" ht="15.75" customHeight="1">
      <c r="L805" s="8"/>
    </row>
    <row r="806" spans="12:12" ht="15.75" customHeight="1">
      <c r="L806" s="8"/>
    </row>
    <row r="807" spans="12:12" ht="15.75" customHeight="1">
      <c r="L807" s="8"/>
    </row>
    <row r="808" spans="12:12" ht="15.75" customHeight="1">
      <c r="L808" s="8"/>
    </row>
    <row r="809" spans="12:12" ht="15.75" customHeight="1">
      <c r="L809" s="8"/>
    </row>
    <row r="810" spans="12:12" ht="15.75" customHeight="1">
      <c r="L810" s="8"/>
    </row>
    <row r="811" spans="12:12" ht="15.75" customHeight="1">
      <c r="L811" s="8"/>
    </row>
    <row r="812" spans="12:12" ht="15.75" customHeight="1">
      <c r="L812" s="8"/>
    </row>
    <row r="813" spans="12:12" ht="15.75" customHeight="1">
      <c r="L813" s="8"/>
    </row>
    <row r="814" spans="12:12" ht="15.75" customHeight="1">
      <c r="L814" s="8"/>
    </row>
    <row r="815" spans="12:12" ht="15.75" customHeight="1">
      <c r="L815" s="8"/>
    </row>
    <row r="816" spans="12:12" ht="15.75" customHeight="1">
      <c r="L816" s="8"/>
    </row>
    <row r="817" spans="12:12" ht="15.75" customHeight="1">
      <c r="L817" s="8"/>
    </row>
    <row r="818" spans="12:12" ht="15.75" customHeight="1">
      <c r="L818" s="8"/>
    </row>
    <row r="819" spans="12:12" ht="15.75" customHeight="1">
      <c r="L819" s="8"/>
    </row>
    <row r="820" spans="12:12" ht="15.75" customHeight="1">
      <c r="L820" s="8"/>
    </row>
    <row r="821" spans="12:12" ht="15.75" customHeight="1">
      <c r="L821" s="8"/>
    </row>
    <row r="822" spans="12:12" ht="15.75" customHeight="1">
      <c r="L822" s="8"/>
    </row>
    <row r="823" spans="12:12" ht="15.75" customHeight="1">
      <c r="L823" s="8"/>
    </row>
    <row r="824" spans="12:12" ht="15.75" customHeight="1">
      <c r="L824" s="8"/>
    </row>
    <row r="825" spans="12:12" ht="15.75" customHeight="1">
      <c r="L825" s="8"/>
    </row>
    <row r="826" spans="12:12" ht="15.75" customHeight="1">
      <c r="L826" s="8"/>
    </row>
    <row r="827" spans="12:12" ht="15.75" customHeight="1">
      <c r="L827" s="8"/>
    </row>
    <row r="828" spans="12:12" ht="15.75" customHeight="1">
      <c r="L828" s="8"/>
    </row>
    <row r="829" spans="12:12" ht="15.75" customHeight="1">
      <c r="L829" s="8"/>
    </row>
    <row r="830" spans="12:12" ht="15.75" customHeight="1">
      <c r="L830" s="8"/>
    </row>
    <row r="831" spans="12:12" ht="15.75" customHeight="1">
      <c r="L831" s="8"/>
    </row>
    <row r="832" spans="12:12" ht="15.75" customHeight="1">
      <c r="L832" s="8"/>
    </row>
    <row r="833" spans="12:12" ht="15.75" customHeight="1">
      <c r="L833" s="8"/>
    </row>
    <row r="834" spans="12:12" ht="15.75" customHeight="1">
      <c r="L834" s="8"/>
    </row>
    <row r="835" spans="12:12" ht="15.75" customHeight="1">
      <c r="L835" s="8"/>
    </row>
    <row r="836" spans="12:12" ht="15.75" customHeight="1">
      <c r="L836" s="8"/>
    </row>
    <row r="837" spans="12:12" ht="15.75" customHeight="1">
      <c r="L837" s="8"/>
    </row>
    <row r="838" spans="12:12" ht="15.75" customHeight="1">
      <c r="L838" s="8"/>
    </row>
    <row r="839" spans="12:12" ht="15.75" customHeight="1">
      <c r="L839" s="8"/>
    </row>
    <row r="840" spans="12:12" ht="15.75" customHeight="1">
      <c r="L840" s="8"/>
    </row>
    <row r="841" spans="12:12" ht="15.75" customHeight="1">
      <c r="L841" s="8"/>
    </row>
    <row r="842" spans="12:12" ht="15.75" customHeight="1">
      <c r="L842" s="8"/>
    </row>
    <row r="843" spans="12:12" ht="15.75" customHeight="1">
      <c r="L843" s="8"/>
    </row>
    <row r="844" spans="12:12" ht="15.75" customHeight="1">
      <c r="L844" s="8"/>
    </row>
    <row r="845" spans="12:12" ht="15.75" customHeight="1">
      <c r="L845" s="8"/>
    </row>
    <row r="846" spans="12:12" ht="15.75" customHeight="1">
      <c r="L846" s="8"/>
    </row>
    <row r="847" spans="12:12" ht="15.75" customHeight="1">
      <c r="L847" s="8"/>
    </row>
    <row r="848" spans="12:12" ht="15.75" customHeight="1">
      <c r="L848" s="8"/>
    </row>
    <row r="849" spans="12:12" ht="15.75" customHeight="1">
      <c r="L849" s="8"/>
    </row>
    <row r="850" spans="12:12" ht="15.75" customHeight="1">
      <c r="L850" s="8"/>
    </row>
    <row r="851" spans="12:12" ht="15.75" customHeight="1">
      <c r="L851" s="8"/>
    </row>
    <row r="852" spans="12:12" ht="15.75" customHeight="1">
      <c r="L852" s="8"/>
    </row>
    <row r="853" spans="12:12" ht="15.75" customHeight="1">
      <c r="L853" s="8"/>
    </row>
    <row r="854" spans="12:12" ht="15.75" customHeight="1">
      <c r="L854" s="8"/>
    </row>
    <row r="855" spans="12:12" ht="15.75" customHeight="1">
      <c r="L855" s="8"/>
    </row>
    <row r="856" spans="12:12" ht="15.75" customHeight="1">
      <c r="L856" s="8"/>
    </row>
    <row r="857" spans="12:12" ht="15.75" customHeight="1">
      <c r="L857" s="8"/>
    </row>
    <row r="858" spans="12:12" ht="15.75" customHeight="1">
      <c r="L858" s="8"/>
    </row>
    <row r="859" spans="12:12" ht="15.75" customHeight="1">
      <c r="L859" s="8"/>
    </row>
    <row r="860" spans="12:12" ht="15.75" customHeight="1">
      <c r="L860" s="8"/>
    </row>
    <row r="861" spans="12:12" ht="15.75" customHeight="1">
      <c r="L861" s="8"/>
    </row>
    <row r="862" spans="12:12" ht="15.75" customHeight="1">
      <c r="L862" s="8"/>
    </row>
    <row r="863" spans="12:12" ht="15.75" customHeight="1">
      <c r="L863" s="8"/>
    </row>
    <row r="864" spans="12:12" ht="15.75" customHeight="1">
      <c r="L864" s="8"/>
    </row>
    <row r="865" spans="12:12" ht="15.75" customHeight="1">
      <c r="L865" s="8"/>
    </row>
    <row r="866" spans="12:12" ht="15.75" customHeight="1">
      <c r="L866" s="8"/>
    </row>
    <row r="867" spans="12:12" ht="15.75" customHeight="1">
      <c r="L867" s="8"/>
    </row>
    <row r="868" spans="12:12" ht="15.75" customHeight="1">
      <c r="L868" s="8"/>
    </row>
    <row r="869" spans="12:12" ht="15.75" customHeight="1">
      <c r="L869" s="8"/>
    </row>
    <row r="870" spans="12:12" ht="15.75" customHeight="1">
      <c r="L870" s="8"/>
    </row>
    <row r="871" spans="12:12" ht="15.75" customHeight="1">
      <c r="L871" s="8"/>
    </row>
    <row r="872" spans="12:12" ht="15.75" customHeight="1">
      <c r="L872" s="8"/>
    </row>
    <row r="873" spans="12:12" ht="15.75" customHeight="1">
      <c r="L873" s="8"/>
    </row>
    <row r="874" spans="12:12" ht="15.75" customHeight="1">
      <c r="L874" s="8"/>
    </row>
    <row r="875" spans="12:12" ht="15.75" customHeight="1">
      <c r="L875" s="8"/>
    </row>
    <row r="876" spans="12:12" ht="15.75" customHeight="1">
      <c r="L876" s="8"/>
    </row>
    <row r="877" spans="12:12" ht="15.75" customHeight="1">
      <c r="L877" s="8"/>
    </row>
    <row r="878" spans="12:12" ht="15.75" customHeight="1">
      <c r="L878" s="8"/>
    </row>
    <row r="879" spans="12:12" ht="15.75" customHeight="1">
      <c r="L879" s="8"/>
    </row>
    <row r="880" spans="12:12" ht="15.75" customHeight="1">
      <c r="L880" s="8"/>
    </row>
    <row r="881" spans="12:12" ht="15.75" customHeight="1">
      <c r="L881" s="8"/>
    </row>
    <row r="882" spans="12:12" ht="15.75" customHeight="1">
      <c r="L882" s="8"/>
    </row>
    <row r="883" spans="12:12" ht="15.75" customHeight="1">
      <c r="L883" s="8"/>
    </row>
    <row r="884" spans="12:12" ht="15.75" customHeight="1">
      <c r="L884" s="8"/>
    </row>
    <row r="885" spans="12:12" ht="15.75" customHeight="1">
      <c r="L885" s="8"/>
    </row>
    <row r="886" spans="12:12" ht="15.75" customHeight="1">
      <c r="L886" s="8"/>
    </row>
    <row r="887" spans="12:12" ht="15.75" customHeight="1">
      <c r="L887" s="8"/>
    </row>
    <row r="888" spans="12:12" ht="15.75" customHeight="1">
      <c r="L888" s="8"/>
    </row>
    <row r="889" spans="12:12" ht="15.75" customHeight="1">
      <c r="L889" s="8"/>
    </row>
    <row r="890" spans="12:12" ht="15.75" customHeight="1">
      <c r="L890" s="8"/>
    </row>
    <row r="891" spans="12:12" ht="15.75" customHeight="1">
      <c r="L891" s="8"/>
    </row>
    <row r="892" spans="12:12" ht="15.75" customHeight="1">
      <c r="L892" s="8"/>
    </row>
    <row r="893" spans="12:12" ht="15.75" customHeight="1">
      <c r="L893" s="8"/>
    </row>
    <row r="894" spans="12:12" ht="15.75" customHeight="1">
      <c r="L894" s="8"/>
    </row>
    <row r="895" spans="12:12" ht="15.75" customHeight="1">
      <c r="L895" s="8"/>
    </row>
    <row r="896" spans="12:12" ht="15.75" customHeight="1">
      <c r="L896" s="8"/>
    </row>
    <row r="897" spans="12:12" ht="15.75" customHeight="1">
      <c r="L897" s="8"/>
    </row>
    <row r="898" spans="12:12" ht="15.75" customHeight="1">
      <c r="L898" s="8"/>
    </row>
    <row r="899" spans="12:12" ht="15.75" customHeight="1">
      <c r="L899" s="8"/>
    </row>
    <row r="900" spans="12:12" ht="15.75" customHeight="1">
      <c r="L900" s="8"/>
    </row>
    <row r="901" spans="12:12" ht="15.75" customHeight="1">
      <c r="L901" s="8"/>
    </row>
    <row r="902" spans="12:12" ht="15.75" customHeight="1">
      <c r="L902" s="8"/>
    </row>
    <row r="903" spans="12:12" ht="15.75" customHeight="1">
      <c r="L903" s="8"/>
    </row>
    <row r="904" spans="12:12" ht="15.75" customHeight="1">
      <c r="L904" s="8"/>
    </row>
    <row r="905" spans="12:12" ht="15.75" customHeight="1">
      <c r="L905" s="8"/>
    </row>
    <row r="906" spans="12:12" ht="15.75" customHeight="1">
      <c r="L906" s="8"/>
    </row>
    <row r="907" spans="12:12" ht="15.75" customHeight="1">
      <c r="L907" s="8"/>
    </row>
    <row r="908" spans="12:12" ht="15.75" customHeight="1">
      <c r="L908" s="8"/>
    </row>
    <row r="909" spans="12:12" ht="15.75" customHeight="1">
      <c r="L909" s="8"/>
    </row>
    <row r="910" spans="12:12" ht="15.75" customHeight="1">
      <c r="L910" s="8"/>
    </row>
    <row r="911" spans="12:12" ht="15.75" customHeight="1">
      <c r="L911" s="8"/>
    </row>
    <row r="912" spans="12:12" ht="15.75" customHeight="1">
      <c r="L912" s="8"/>
    </row>
    <row r="913" spans="12:12" ht="15.75" customHeight="1">
      <c r="L913" s="8"/>
    </row>
    <row r="914" spans="12:12" ht="15.75" customHeight="1">
      <c r="L914" s="8"/>
    </row>
    <row r="915" spans="12:12" ht="15.75" customHeight="1">
      <c r="L915" s="8"/>
    </row>
    <row r="916" spans="12:12" ht="15.75" customHeight="1">
      <c r="L916" s="8"/>
    </row>
    <row r="917" spans="12:12" ht="15.75" customHeight="1">
      <c r="L917" s="8"/>
    </row>
    <row r="918" spans="12:12" ht="15.75" customHeight="1">
      <c r="L918" s="8"/>
    </row>
    <row r="919" spans="12:12" ht="15.75" customHeight="1">
      <c r="L919" s="8"/>
    </row>
    <row r="920" spans="12:12" ht="15.75" customHeight="1">
      <c r="L920" s="8"/>
    </row>
    <row r="921" spans="12:12" ht="15.75" customHeight="1">
      <c r="L921" s="8"/>
    </row>
    <row r="922" spans="12:12" ht="15.75" customHeight="1">
      <c r="L922" s="8"/>
    </row>
    <row r="923" spans="12:12" ht="15.75" customHeight="1">
      <c r="L923" s="8"/>
    </row>
    <row r="924" spans="12:12" ht="15.75" customHeight="1">
      <c r="L924" s="8"/>
    </row>
    <row r="925" spans="12:12" ht="15.75" customHeight="1">
      <c r="L925" s="8"/>
    </row>
    <row r="926" spans="12:12" ht="15.75" customHeight="1">
      <c r="L926" s="8"/>
    </row>
    <row r="927" spans="12:12" ht="15.75" customHeight="1">
      <c r="L927" s="8"/>
    </row>
    <row r="928" spans="12:12" ht="15.75" customHeight="1">
      <c r="L928" s="8"/>
    </row>
    <row r="929" spans="12:12" ht="15.75" customHeight="1">
      <c r="L929" s="8"/>
    </row>
    <row r="930" spans="12:12" ht="15.75" customHeight="1">
      <c r="L930" s="8"/>
    </row>
    <row r="931" spans="12:12" ht="15.75" customHeight="1">
      <c r="L931" s="8"/>
    </row>
    <row r="932" spans="12:12" ht="15.75" customHeight="1">
      <c r="L932" s="8"/>
    </row>
    <row r="933" spans="12:12" ht="15.75" customHeight="1">
      <c r="L933" s="8"/>
    </row>
    <row r="934" spans="12:12" ht="15.75" customHeight="1">
      <c r="L934" s="8"/>
    </row>
    <row r="935" spans="12:12" ht="15.75" customHeight="1">
      <c r="L935" s="8"/>
    </row>
    <row r="936" spans="12:12" ht="15.75" customHeight="1">
      <c r="L936" s="8"/>
    </row>
    <row r="937" spans="12:12" ht="15.75" customHeight="1">
      <c r="L937" s="8"/>
    </row>
    <row r="938" spans="12:12" ht="15.75" customHeight="1">
      <c r="L938" s="8"/>
    </row>
    <row r="939" spans="12:12" ht="15.75" customHeight="1">
      <c r="L939" s="8"/>
    </row>
    <row r="940" spans="12:12" ht="15.75" customHeight="1">
      <c r="L940" s="8"/>
    </row>
    <row r="941" spans="12:12" ht="15.75" customHeight="1">
      <c r="L941" s="8"/>
    </row>
    <row r="942" spans="12:12" ht="15.75" customHeight="1">
      <c r="L942" s="8"/>
    </row>
    <row r="943" spans="12:12" ht="15.75" customHeight="1">
      <c r="L943" s="8"/>
    </row>
    <row r="944" spans="12:12" ht="15.75" customHeight="1">
      <c r="L944" s="8"/>
    </row>
    <row r="945" spans="12:12" ht="15.75" customHeight="1">
      <c r="L945" s="8"/>
    </row>
    <row r="946" spans="12:12" ht="15.75" customHeight="1">
      <c r="L946" s="8"/>
    </row>
    <row r="947" spans="12:12" ht="15.75" customHeight="1">
      <c r="L947" s="8"/>
    </row>
    <row r="948" spans="12:12" ht="15.75" customHeight="1">
      <c r="L948" s="8"/>
    </row>
    <row r="949" spans="12:12" ht="15.75" customHeight="1">
      <c r="L949" s="8"/>
    </row>
    <row r="950" spans="12:12" ht="15.75" customHeight="1">
      <c r="L950" s="8"/>
    </row>
    <row r="951" spans="12:12" ht="15.75" customHeight="1">
      <c r="L951" s="8"/>
    </row>
    <row r="952" spans="12:12" ht="15.75" customHeight="1">
      <c r="L952" s="8"/>
    </row>
    <row r="953" spans="12:12" ht="15.75" customHeight="1">
      <c r="L953" s="8"/>
    </row>
    <row r="954" spans="12:12" ht="15.75" customHeight="1">
      <c r="L954" s="8"/>
    </row>
    <row r="955" spans="12:12" ht="15.75" customHeight="1">
      <c r="L955" s="8"/>
    </row>
    <row r="956" spans="12:12" ht="15.75" customHeight="1">
      <c r="L956" s="8"/>
    </row>
    <row r="957" spans="12:12" ht="15.75" customHeight="1">
      <c r="L957" s="8"/>
    </row>
    <row r="958" spans="12:12" ht="15.75" customHeight="1">
      <c r="L958" s="8"/>
    </row>
    <row r="959" spans="12:12" ht="15.75" customHeight="1">
      <c r="L959" s="8"/>
    </row>
    <row r="960" spans="12:12" ht="15.75" customHeight="1">
      <c r="L960" s="8"/>
    </row>
    <row r="961" spans="12:12" ht="15.75" customHeight="1">
      <c r="L961" s="8"/>
    </row>
    <row r="962" spans="12:12" ht="15.75" customHeight="1">
      <c r="L962" s="8"/>
    </row>
    <row r="963" spans="12:12" ht="15.75" customHeight="1">
      <c r="L963" s="8"/>
    </row>
    <row r="964" spans="12:12" ht="15.75" customHeight="1">
      <c r="L964" s="8"/>
    </row>
    <row r="965" spans="12:12" ht="15.75" customHeight="1">
      <c r="L965" s="8"/>
    </row>
    <row r="966" spans="12:12" ht="15.75" customHeight="1">
      <c r="L966" s="8"/>
    </row>
    <row r="967" spans="12:12" ht="15.75" customHeight="1">
      <c r="L967" s="8"/>
    </row>
    <row r="968" spans="12:12" ht="15.75" customHeight="1">
      <c r="L968" s="8"/>
    </row>
    <row r="969" spans="12:12" ht="15.75" customHeight="1">
      <c r="L969" s="8"/>
    </row>
    <row r="970" spans="12:12" ht="15.75" customHeight="1">
      <c r="L970" s="8"/>
    </row>
    <row r="971" spans="12:12" ht="15.75" customHeight="1">
      <c r="L971" s="8"/>
    </row>
    <row r="972" spans="12:12" ht="15.75" customHeight="1">
      <c r="L972" s="8"/>
    </row>
    <row r="973" spans="12:12" ht="15.75" customHeight="1">
      <c r="L973" s="8"/>
    </row>
    <row r="974" spans="12:12" ht="15.75" customHeight="1">
      <c r="L974" s="8"/>
    </row>
    <row r="975" spans="12:12" ht="15.75" customHeight="1">
      <c r="L975" s="8"/>
    </row>
    <row r="976" spans="12:12" ht="15.75" customHeight="1">
      <c r="L976" s="8"/>
    </row>
    <row r="977" spans="12:12" ht="15.75" customHeight="1">
      <c r="L977" s="8"/>
    </row>
    <row r="978" spans="12:12" ht="15.75" customHeight="1">
      <c r="L978" s="8"/>
    </row>
    <row r="979" spans="12:12" ht="15.75" customHeight="1">
      <c r="L979" s="8"/>
    </row>
    <row r="980" spans="12:12" ht="15.75" customHeight="1">
      <c r="L980" s="8"/>
    </row>
    <row r="981" spans="12:12" ht="15.75" customHeight="1">
      <c r="L981" s="8"/>
    </row>
    <row r="982" spans="12:12" ht="15.75" customHeight="1">
      <c r="L982" s="8"/>
    </row>
    <row r="983" spans="12:12" ht="15.75" customHeight="1">
      <c r="L983" s="8"/>
    </row>
    <row r="984" spans="12:12" ht="15.75" customHeight="1">
      <c r="L984" s="8"/>
    </row>
    <row r="985" spans="12:12" ht="15.75" customHeight="1">
      <c r="L985" s="8"/>
    </row>
    <row r="986" spans="12:12" ht="15.75" customHeight="1">
      <c r="L986" s="8"/>
    </row>
    <row r="987" spans="12:12" ht="15.75" customHeight="1">
      <c r="L987" s="8"/>
    </row>
    <row r="988" spans="12:12" ht="15.75" customHeight="1">
      <c r="L988" s="8"/>
    </row>
    <row r="989" spans="12:12" ht="15.75" customHeight="1">
      <c r="L989" s="8"/>
    </row>
    <row r="990" spans="12:12" ht="15.75" customHeight="1">
      <c r="L990" s="8"/>
    </row>
    <row r="991" spans="12:12" ht="15.75" customHeight="1">
      <c r="L991" s="8"/>
    </row>
    <row r="992" spans="12:12" ht="15.75" customHeight="1">
      <c r="L992" s="8"/>
    </row>
    <row r="993" spans="12:12" ht="15.75" customHeight="1">
      <c r="L993" s="8"/>
    </row>
    <row r="994" spans="12:12" ht="15.75" customHeight="1">
      <c r="L994" s="8"/>
    </row>
    <row r="995" spans="12:12" ht="15.75" customHeight="1">
      <c r="L995" s="8"/>
    </row>
    <row r="996" spans="12:12" ht="15.75" customHeight="1">
      <c r="L996" s="8"/>
    </row>
    <row r="997" spans="12:12" ht="15.75" customHeight="1">
      <c r="L997" s="8"/>
    </row>
    <row r="998" spans="12:12" ht="15.75" customHeight="1">
      <c r="L998" s="8"/>
    </row>
    <row r="999" spans="12:12" ht="15.75" customHeight="1">
      <c r="L999" s="8"/>
    </row>
    <row r="1000" spans="12:12" ht="15.75" customHeight="1">
      <c r="L1000" s="8"/>
    </row>
  </sheetData>
  <mergeCells count="29">
    <mergeCell ref="C30:I30"/>
    <mergeCell ref="B31:I31"/>
    <mergeCell ref="C32:I32"/>
    <mergeCell ref="C33:I33"/>
    <mergeCell ref="C34:I34"/>
    <mergeCell ref="C18:I18"/>
    <mergeCell ref="B19:I19"/>
    <mergeCell ref="C27:I27"/>
    <mergeCell ref="B28:I28"/>
    <mergeCell ref="C29:I29"/>
    <mergeCell ref="C20:I20"/>
    <mergeCell ref="C21:I21"/>
    <mergeCell ref="C22:I22"/>
    <mergeCell ref="C23:I23"/>
    <mergeCell ref="C24:I24"/>
    <mergeCell ref="C25:I25"/>
    <mergeCell ref="C26:I26"/>
    <mergeCell ref="B7:I7"/>
    <mergeCell ref="B12:I12"/>
    <mergeCell ref="B15:I15"/>
    <mergeCell ref="C16:I16"/>
    <mergeCell ref="C17:I17"/>
    <mergeCell ref="A1:L1"/>
    <mergeCell ref="A2:N2"/>
    <mergeCell ref="J5:J6"/>
    <mergeCell ref="K5:K6"/>
    <mergeCell ref="L5:L6"/>
    <mergeCell ref="M5:M6"/>
    <mergeCell ref="N5:N6"/>
  </mergeCells>
  <pageMargins left="0.7" right="0.7" top="0.75" bottom="0.75" header="0" footer="0"/>
  <pageSetup paperSize="9" orientation="landscape"/>
  <rowBreaks count="1" manualBreakCount="1">
    <brk id="2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96"/>
  <sheetViews>
    <sheetView showGridLines="0" tabSelected="1" workbookViewId="0">
      <selection activeCell="P17" sqref="P17"/>
    </sheetView>
  </sheetViews>
  <sheetFormatPr baseColWidth="10" defaultColWidth="14.42578125" defaultRowHeight="15" customHeight="1"/>
  <cols>
    <col min="1" max="1" width="4" customWidth="1"/>
    <col min="2" max="2" width="1.85546875" customWidth="1"/>
    <col min="3" max="7" width="10.7109375" customWidth="1"/>
    <col min="8" max="9" width="6.28515625" customWidth="1"/>
    <col min="10" max="10" width="3.85546875" customWidth="1"/>
    <col min="11" max="11" width="10.7109375" customWidth="1"/>
    <col min="12" max="12" width="17.140625" customWidth="1"/>
    <col min="13" max="13" width="20" customWidth="1"/>
    <col min="14" max="14" width="19.85546875" customWidth="1"/>
  </cols>
  <sheetData>
    <row r="1" spans="1:14" ht="72.75" customHeight="1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"/>
    </row>
    <row r="2" spans="1:14" ht="16.5">
      <c r="A2" s="36" t="s">
        <v>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3.25">
      <c r="A3" s="2" t="s">
        <v>1</v>
      </c>
      <c r="B3" s="3"/>
      <c r="C3" s="3"/>
      <c r="D3" s="4"/>
      <c r="E3" s="5"/>
      <c r="F3" s="5"/>
      <c r="G3" s="5"/>
      <c r="H3" s="5"/>
      <c r="I3" s="5"/>
      <c r="J3" s="5"/>
      <c r="K3" s="6"/>
      <c r="L3" s="7"/>
      <c r="M3" s="7"/>
      <c r="N3" s="7"/>
    </row>
    <row r="5" spans="1:14">
      <c r="A5" s="9"/>
      <c r="B5" s="10"/>
      <c r="C5" s="10"/>
      <c r="D5" s="10"/>
      <c r="E5" s="10"/>
      <c r="F5" s="10"/>
      <c r="G5" s="10"/>
      <c r="H5" s="10"/>
      <c r="I5" s="10"/>
      <c r="J5" s="38" t="s">
        <v>2</v>
      </c>
      <c r="K5" s="38" t="s">
        <v>3</v>
      </c>
      <c r="L5" s="40" t="s">
        <v>4</v>
      </c>
      <c r="M5" s="41" t="s">
        <v>5</v>
      </c>
      <c r="N5" s="42" t="s">
        <v>6</v>
      </c>
    </row>
    <row r="6" spans="1:14">
      <c r="A6" s="11"/>
      <c r="B6" s="12"/>
      <c r="C6" s="12"/>
      <c r="D6" s="12"/>
      <c r="E6" s="12"/>
      <c r="F6" s="12"/>
      <c r="G6" s="12"/>
      <c r="H6" s="12"/>
      <c r="I6" s="12"/>
      <c r="J6" s="39"/>
      <c r="K6" s="39"/>
      <c r="L6" s="39"/>
      <c r="M6" s="39"/>
      <c r="N6" s="43"/>
    </row>
    <row r="7" spans="1:14" ht="30.75" customHeight="1">
      <c r="A7" s="17">
        <v>1</v>
      </c>
      <c r="B7" s="50" t="s">
        <v>20</v>
      </c>
      <c r="C7" s="51"/>
      <c r="D7" s="51"/>
      <c r="E7" s="51"/>
      <c r="F7" s="51"/>
      <c r="G7" s="51"/>
      <c r="H7" s="51"/>
      <c r="I7" s="51"/>
      <c r="J7" s="14"/>
      <c r="K7" s="14"/>
      <c r="L7" s="16"/>
      <c r="M7" s="14"/>
      <c r="N7" s="16">
        <f>SUM(M8:M14)</f>
        <v>7013421.0884496225</v>
      </c>
    </row>
    <row r="8" spans="1:14">
      <c r="C8" s="48" t="s">
        <v>21</v>
      </c>
      <c r="D8" s="49"/>
      <c r="E8" s="49"/>
      <c r="F8" s="49"/>
      <c r="G8" s="49"/>
      <c r="H8" s="49"/>
      <c r="I8" s="49"/>
      <c r="J8" s="17" t="s">
        <v>22</v>
      </c>
      <c r="K8" s="17">
        <v>16</v>
      </c>
      <c r="L8" s="8">
        <v>56942.525751959045</v>
      </c>
      <c r="M8" s="8">
        <f t="shared" ref="M8:M14" si="0">SUM(K8*L8)</f>
        <v>911080.41203134472</v>
      </c>
    </row>
    <row r="9" spans="1:14">
      <c r="C9" s="47" t="s">
        <v>23</v>
      </c>
      <c r="D9" s="37"/>
      <c r="E9" s="37"/>
      <c r="F9" s="37"/>
      <c r="G9" s="37"/>
      <c r="H9" s="37"/>
      <c r="I9" s="37"/>
      <c r="J9" s="17" t="s">
        <v>22</v>
      </c>
      <c r="K9" s="17">
        <v>7</v>
      </c>
      <c r="L9" s="8">
        <v>62257.161488808553</v>
      </c>
      <c r="M9" s="8">
        <f t="shared" si="0"/>
        <v>435800.13042165985</v>
      </c>
    </row>
    <row r="10" spans="1:14">
      <c r="C10" s="47" t="s">
        <v>24</v>
      </c>
      <c r="D10" s="37"/>
      <c r="E10" s="37"/>
      <c r="F10" s="37"/>
      <c r="G10" s="37"/>
      <c r="H10" s="37"/>
      <c r="I10" s="37"/>
      <c r="J10" s="17" t="s">
        <v>22</v>
      </c>
      <c r="K10" s="17">
        <f>16+7</f>
        <v>23</v>
      </c>
      <c r="L10" s="8">
        <v>26573.178684247556</v>
      </c>
      <c r="M10" s="8">
        <f t="shared" si="0"/>
        <v>611183.1097376938</v>
      </c>
    </row>
    <row r="11" spans="1:14">
      <c r="C11" s="47" t="s">
        <v>25</v>
      </c>
      <c r="D11" s="37"/>
      <c r="E11" s="37"/>
      <c r="F11" s="37"/>
      <c r="G11" s="37"/>
      <c r="H11" s="37"/>
      <c r="I11" s="37"/>
      <c r="J11" s="17" t="s">
        <v>22</v>
      </c>
      <c r="K11" s="17">
        <v>7</v>
      </c>
      <c r="L11" s="8">
        <v>75923.367669278727</v>
      </c>
      <c r="M11" s="8">
        <f t="shared" si="0"/>
        <v>531463.57368495106</v>
      </c>
    </row>
    <row r="12" spans="1:14">
      <c r="C12" s="47" t="s">
        <v>26</v>
      </c>
      <c r="D12" s="37"/>
      <c r="E12" s="37"/>
      <c r="F12" s="37"/>
      <c r="G12" s="37"/>
      <c r="H12" s="37"/>
      <c r="I12" s="37"/>
      <c r="J12" s="17" t="s">
        <v>22</v>
      </c>
      <c r="K12" s="17">
        <v>7</v>
      </c>
      <c r="L12" s="8">
        <v>72127.199285814786</v>
      </c>
      <c r="M12" s="8">
        <f t="shared" si="0"/>
        <v>504890.39500070352</v>
      </c>
    </row>
    <row r="13" spans="1:14">
      <c r="C13" s="47" t="s">
        <v>27</v>
      </c>
      <c r="D13" s="37"/>
      <c r="E13" s="37"/>
      <c r="F13" s="37"/>
      <c r="G13" s="37"/>
      <c r="H13" s="37"/>
      <c r="I13" s="37"/>
      <c r="J13" s="17" t="s">
        <v>28</v>
      </c>
      <c r="K13" s="17">
        <f>15*37.1</f>
        <v>556.5</v>
      </c>
      <c r="L13" s="8">
        <v>3796.1683834639357</v>
      </c>
      <c r="M13" s="8">
        <f t="shared" si="0"/>
        <v>2112567.7053976804</v>
      </c>
    </row>
    <row r="14" spans="1:14">
      <c r="C14" s="47" t="s">
        <v>29</v>
      </c>
      <c r="D14" s="37"/>
      <c r="E14" s="37"/>
      <c r="F14" s="37"/>
      <c r="G14" s="37"/>
      <c r="H14" s="37"/>
      <c r="I14" s="37"/>
      <c r="J14" s="17" t="s">
        <v>28</v>
      </c>
      <c r="K14" s="17">
        <f>(37.1+37.1+13.12+13.12)*5</f>
        <v>502.20000000000005</v>
      </c>
      <c r="L14" s="8">
        <v>3796.1683834639357</v>
      </c>
      <c r="M14" s="8">
        <f t="shared" si="0"/>
        <v>1906435.7621755886</v>
      </c>
    </row>
    <row r="15" spans="1:14">
      <c r="A15" s="17">
        <v>2</v>
      </c>
      <c r="B15" s="46" t="s">
        <v>31</v>
      </c>
      <c r="C15" s="45"/>
      <c r="D15" s="45"/>
      <c r="E15" s="45"/>
      <c r="F15" s="45"/>
      <c r="G15" s="45"/>
      <c r="H15" s="45"/>
      <c r="I15" s="45"/>
      <c r="J15" s="14"/>
      <c r="K15" s="14"/>
      <c r="L15" s="14"/>
      <c r="M15" s="14"/>
      <c r="N15" s="16">
        <f>SUM(M16:M17)</f>
        <v>7953276.9123678282</v>
      </c>
    </row>
    <row r="16" spans="1:14">
      <c r="C16" s="48" t="s">
        <v>32</v>
      </c>
      <c r="D16" s="49"/>
      <c r="E16" s="49"/>
      <c r="F16" s="49"/>
      <c r="G16" s="49"/>
      <c r="H16" s="49"/>
      <c r="I16" s="49"/>
      <c r="J16" s="17" t="s">
        <v>33</v>
      </c>
      <c r="K16" s="17">
        <f>37.1*13.12</f>
        <v>486.75200000000001</v>
      </c>
      <c r="L16" s="8">
        <v>7858.0685537703466</v>
      </c>
      <c r="M16" s="8">
        <f t="shared" ref="M16:M17" si="1">SUM(K16*L16)</f>
        <v>3824930.5846848236</v>
      </c>
    </row>
    <row r="17" spans="1:14">
      <c r="C17" s="47" t="s">
        <v>34</v>
      </c>
      <c r="D17" s="37"/>
      <c r="E17" s="37"/>
      <c r="F17" s="37"/>
      <c r="G17" s="37"/>
      <c r="H17" s="37"/>
      <c r="I17" s="37"/>
      <c r="J17" s="17" t="s">
        <v>33</v>
      </c>
      <c r="K17" s="17">
        <f>((37.1*5.1)*2)+((13.12*5.6)*2)</f>
        <v>525.36400000000003</v>
      </c>
      <c r="L17" s="8">
        <v>7858.0685537703466</v>
      </c>
      <c r="M17" s="8">
        <f t="shared" si="1"/>
        <v>4128346.3276830046</v>
      </c>
    </row>
    <row r="18" spans="1:14">
      <c r="A18" s="17">
        <v>3</v>
      </c>
      <c r="B18" s="46" t="s">
        <v>35</v>
      </c>
      <c r="C18" s="45"/>
      <c r="D18" s="45"/>
      <c r="E18" s="45"/>
      <c r="F18" s="45"/>
      <c r="G18" s="45"/>
      <c r="H18" s="45"/>
      <c r="I18" s="45"/>
      <c r="J18" s="14"/>
      <c r="K18" s="14"/>
      <c r="L18" s="14"/>
      <c r="M18" s="14"/>
      <c r="N18" s="16">
        <f>SUM(M19)</f>
        <v>7350539.8217431381</v>
      </c>
    </row>
    <row r="19" spans="1:14">
      <c r="C19" s="48" t="s">
        <v>36</v>
      </c>
      <c r="D19" s="49"/>
      <c r="E19" s="49"/>
      <c r="F19" s="49"/>
      <c r="G19" s="49"/>
      <c r="H19" s="49"/>
      <c r="I19" s="49"/>
      <c r="J19" s="17" t="s">
        <v>33</v>
      </c>
      <c r="K19" s="17">
        <f>(43.81+4)*15</f>
        <v>717.15000000000009</v>
      </c>
      <c r="L19" s="8">
        <v>10249.654635352628</v>
      </c>
      <c r="M19" s="8">
        <f>SUM(K19*L19)</f>
        <v>7350539.8217431381</v>
      </c>
    </row>
    <row r="20" spans="1:14">
      <c r="A20" s="17">
        <v>4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6">
        <f>SUM(M21:M22)</f>
        <v>199374.76349952596</v>
      </c>
    </row>
    <row r="21" spans="1:14" ht="15.75" customHeight="1">
      <c r="C21" s="17" t="s">
        <v>42</v>
      </c>
      <c r="J21" s="17" t="s">
        <v>28</v>
      </c>
      <c r="K21" s="17">
        <f>37.1*2</f>
        <v>74.2</v>
      </c>
      <c r="L21" s="8">
        <v>1518.4673533855746</v>
      </c>
      <c r="M21" s="8">
        <f t="shared" ref="M21:M22" si="2">SUM(K21*L21)</f>
        <v>112670.27762120964</v>
      </c>
    </row>
    <row r="22" spans="1:14" ht="15.75" customHeight="1">
      <c r="C22" s="17" t="s">
        <v>43</v>
      </c>
      <c r="J22" s="17" t="s">
        <v>28</v>
      </c>
      <c r="K22" s="17">
        <f>37.1+5+5+5+5</f>
        <v>57.1</v>
      </c>
      <c r="L22" s="8">
        <v>1518.4673533855746</v>
      </c>
      <c r="M22" s="8">
        <f t="shared" si="2"/>
        <v>86704.485878316307</v>
      </c>
    </row>
    <row r="23" spans="1:14" ht="15.75" customHeight="1">
      <c r="A23" s="17">
        <v>5</v>
      </c>
      <c r="B23" s="14" t="s">
        <v>44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6">
        <f>SUM(M24)</f>
        <v>69424.327396788474</v>
      </c>
    </row>
    <row r="24" spans="1:14" ht="15.75" customHeight="1">
      <c r="C24" s="17" t="s">
        <v>45</v>
      </c>
      <c r="J24" s="17" t="s">
        <v>46</v>
      </c>
      <c r="K24" s="17">
        <f>(5.2*4)+30</f>
        <v>50.8</v>
      </c>
      <c r="L24" s="8">
        <v>1366.6206180470172</v>
      </c>
      <c r="M24" s="8">
        <f>SUM(K24*L24)</f>
        <v>69424.327396788474</v>
      </c>
    </row>
    <row r="25" spans="1:14" ht="15.75" customHeight="1">
      <c r="A25" s="17">
        <v>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6"/>
      <c r="M25" s="14"/>
      <c r="N25" s="16">
        <f>SUM(M26:M27)</f>
        <v>1252735.566543099</v>
      </c>
    </row>
    <row r="26" spans="1:14" ht="15.75" customHeight="1">
      <c r="C26" s="17" t="s">
        <v>48</v>
      </c>
      <c r="J26" s="17" t="s">
        <v>49</v>
      </c>
      <c r="K26" s="17">
        <v>2</v>
      </c>
      <c r="L26" s="8">
        <v>455540.20601567236</v>
      </c>
      <c r="M26" s="8">
        <f t="shared" ref="M26:M27" si="3">SUM(K26*L26)</f>
        <v>911080.41203134472</v>
      </c>
    </row>
    <row r="27" spans="1:14" ht="15.75" customHeight="1">
      <c r="C27" s="17" t="s">
        <v>50</v>
      </c>
      <c r="J27" s="17" t="s">
        <v>9</v>
      </c>
      <c r="K27" s="17">
        <v>1</v>
      </c>
      <c r="L27" s="8">
        <v>341655.15451175428</v>
      </c>
      <c r="M27" s="8">
        <f t="shared" si="3"/>
        <v>341655.15451175428</v>
      </c>
    </row>
    <row r="28" spans="1:14" ht="15.75" customHeight="1">
      <c r="L28" s="8"/>
    </row>
    <row r="29" spans="1:14" ht="27" customHeight="1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/>
      <c r="M29" s="27" t="s">
        <v>56</v>
      </c>
      <c r="N29" s="28">
        <f>SUM(N7:N27)</f>
        <v>23838772.48</v>
      </c>
    </row>
    <row r="30" spans="1:14" ht="15.75" customHeight="1">
      <c r="L30" s="8"/>
    </row>
    <row r="31" spans="1:14" ht="20.25" customHeight="1">
      <c r="A31" s="30" t="s">
        <v>52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4"/>
      <c r="M31" s="33"/>
      <c r="N31" s="33"/>
    </row>
    <row r="32" spans="1:14" ht="20.25" customHeight="1">
      <c r="A32" s="33" t="s">
        <v>57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4"/>
      <c r="M32" s="33"/>
      <c r="N32" s="33"/>
    </row>
    <row r="33" spans="1:14" ht="20.25" customHeight="1">
      <c r="A33" s="33" t="s">
        <v>58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4"/>
      <c r="M33" s="33"/>
      <c r="N33" s="34"/>
    </row>
    <row r="34" spans="1:14" ht="15.75" customHeight="1"/>
    <row r="35" spans="1:14" ht="15.75" customHeight="1"/>
    <row r="36" spans="1:14" ht="15.75" customHeight="1"/>
    <row r="37" spans="1:14" ht="15.75" customHeight="1"/>
    <row r="38" spans="1:14" ht="15.75" customHeight="1"/>
    <row r="39" spans="1:14" ht="15.75" customHeight="1"/>
    <row r="40" spans="1:14" ht="15.75" customHeight="1"/>
    <row r="41" spans="1:14" ht="15.75" customHeight="1"/>
    <row r="42" spans="1:14" ht="15.75" customHeight="1"/>
    <row r="43" spans="1:14" ht="15.75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4" ht="15.75" customHeight="1"/>
    <row r="45" spans="1:14" ht="15.75" customHeight="1"/>
    <row r="46" spans="1:14" ht="15.75" customHeight="1"/>
    <row r="47" spans="1:14" ht="15.75" customHeight="1"/>
    <row r="48" spans="1:1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0">
    <mergeCell ref="C19:I19"/>
    <mergeCell ref="B7:I7"/>
    <mergeCell ref="C8:I8"/>
    <mergeCell ref="C9:I9"/>
    <mergeCell ref="C10:I10"/>
    <mergeCell ref="C11:I11"/>
    <mergeCell ref="C12:I12"/>
    <mergeCell ref="C13:I13"/>
    <mergeCell ref="C14:I14"/>
    <mergeCell ref="B15:I15"/>
    <mergeCell ref="C16:I16"/>
    <mergeCell ref="C17:I17"/>
    <mergeCell ref="B18:I18"/>
    <mergeCell ref="A1:L1"/>
    <mergeCell ref="A2:N2"/>
    <mergeCell ref="J5:J6"/>
    <mergeCell ref="K5:K6"/>
    <mergeCell ref="L5:L6"/>
    <mergeCell ref="M5:M6"/>
    <mergeCell ref="N5:N6"/>
  </mergeCells>
  <pageMargins left="0.7" right="0.7" top="0.75" bottom="0.75" header="0" footer="0"/>
  <pageSetup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Galpon</vt:lpstr>
      <vt:lpstr>Materiales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modular.dt4</dc:creator>
  <cp:lastModifiedBy>modular.gestion</cp:lastModifiedBy>
  <dcterms:created xsi:type="dcterms:W3CDTF">2025-11-03T19:24:45Z</dcterms:created>
  <dcterms:modified xsi:type="dcterms:W3CDTF">2026-06-11T13:41:34Z</dcterms:modified>
</cp:coreProperties>
</file>