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<sst xmlns="http://schemas.openxmlformats.org/spreadsheetml/2006/main" count="149" uniqueCount="64">
  <si>
    <t>長岡三古老人福祉会 特別養護老人ホーム中之島</t>
  </si>
  <si>
    <t>・「濃いとろみ」は明らかにとろみが付いていて、送り込みに力が必要。ストローで吸うことは困難。付着性が増強し嚥下しにくくなるためゼリーやジュレ等の変更を検討する。
・学会分類2021（とろみ）の粘度に幅があるように、トロミ剤の使用目安量においても幅がある。「さじ」での軽量は容積になり重さ（ｇ）の幅あり。</t>
  </si>
  <si>
    <t>〒954-0124 新潟県長岡市中之島2105番地6</t>
  </si>
  <si>
    <t>栄養科</t>
  </si>
  <si>
    <t>1.0</t>
  </si>
  <si>
    <t>2.0</t>
  </si>
  <si>
    <t>3.0</t>
  </si>
  <si>
    <t>0258-61-2828</t>
  </si>
  <si>
    <t>1/2</t>
  </si>
  <si>
    <t>1</t>
  </si>
  <si>
    <t>2</t>
  </si>
  <si>
    <t>ゼリー粥</t>
  </si>
  <si>
    <t>「スベラカーゼライト」使用。</t>
  </si>
  <si>
    <t>ペースト</t>
  </si>
  <si>
    <t>ミキサーにかけて、なめらかにし、ゲル化剤を加えた、べたつかず、まとまりやすい食事。</t>
  </si>
  <si>
    <t>きざみよせ</t>
  </si>
  <si>
    <t>フードプロセッサーにかけて、大きさは5㎜前後にし、ゲル化剤を加え、まとまりやすくした食事。</t>
  </si>
  <si>
    <t>全粥</t>
  </si>
  <si>
    <t>米重量に対し5倍の水分量で炊いた粥。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</si>
  <si>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</si>
  <si>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</si>
  <si>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</si>
  <si>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</si>
  <si>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</si>
  <si>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</si>
  <si>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</si>
  <si>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</si>
  <si>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</si>
  <si>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</si>
  <si>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</si>
  <si>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</si>
  <si>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</si>
  <si>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</si>
  <si>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</si>
  <si>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</si>
  <si>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</si>
  <si>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</si>
  <si>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</si>
  <si>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</si>
  <si>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</si>
  <si>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</si>
  <si>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</si>
  <si>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</si>
  <si>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</si>
  <si>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</si>
  <si>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</si>
  <si>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</si>
  <si>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</si>
  <si>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</si>
  <si>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</si>
  <si>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</si>
  <si>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</si>
  <si>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</si>
  <si>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</si>
  <si>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</si>
  <si>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特養中之島</t>
  </si>
  <si>
    <t>作業記録</t>
  </si>
  <si>
    <t>名前</t>
  </si>
  <si>
    <t xml:space="preserve"> </t>
  </si>
  <si>
    <t>施設名3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</si>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</sst>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@ 杯"/>
    <numFmt numFmtId="166" formatCode="yyyy/MM/dd"/>
    <numFmt numFmtId="167" formatCode="m/d/yyyy h:mm:ss"/>
  </numFmts>
  <fonts count="17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3.0"/>
      <color theme="1"/>
      <name val="Calibri"/>
    </font>
    <font/>
    <font>
      <sz val="12.0"/>
      <color theme="1"/>
      <name val="Calibri"/>
    </font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</font>
    <font>
      <sz val="9.0"/>
      <color theme="1"/>
      <name val="Arial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3" fillId="2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5" fillId="0" fontId="4" numFmtId="0" xfId="0" applyBorder="1" applyFont="1"/>
    <xf borderId="3" fillId="0" fontId="4" numFmtId="0" xfId="0" applyBorder="1" applyFont="1"/>
    <xf borderId="1" fillId="2" fontId="2" numFmtId="0" xfId="0" applyAlignment="1" applyBorder="1" applyFont="1">
      <alignment horizontal="center" vertical="center"/>
    </xf>
    <xf borderId="6" fillId="0" fontId="4" numFmtId="0" xfId="0" applyBorder="1" applyFont="1"/>
    <xf borderId="0" fillId="0" fontId="1" numFmtId="0" xfId="0" applyAlignment="1" applyFont="1">
      <alignment vertical="center"/>
    </xf>
    <xf borderId="6" fillId="2" fontId="2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readingOrder="0" vertical="center"/>
    </xf>
    <xf borderId="7" fillId="0" fontId="5" numFmtId="0" xfId="0" applyAlignment="1" applyBorder="1" applyFont="1">
      <alignment horizontal="center" readingOrder="0" vertical="center"/>
    </xf>
    <xf borderId="4" fillId="0" fontId="3" numFmtId="164" xfId="0" applyAlignment="1" applyBorder="1" applyFont="1" applyNumberFormat="1">
      <alignment horizontal="center" readingOrder="0" vertical="center"/>
    </xf>
    <xf borderId="2" fillId="0" fontId="5" numFmtId="0" xfId="0" applyAlignment="1" applyBorder="1" applyFont="1">
      <alignment readingOrder="0" shrinkToFit="0" vertical="center" wrapText="1"/>
    </xf>
    <xf borderId="1" fillId="3" fontId="6" numFmtId="49" xfId="0" applyAlignment="1" applyBorder="1" applyFill="1" applyFont="1" applyNumberFormat="1">
      <alignment horizontal="center" readingOrder="0" vertical="center"/>
    </xf>
    <xf borderId="1" fillId="3" fontId="7" numFmtId="49" xfId="0" applyAlignment="1" applyBorder="1" applyFont="1" applyNumberFormat="1">
      <alignment horizontal="center" readingOrder="0" vertical="center"/>
    </xf>
    <xf borderId="1" fillId="4" fontId="8" numFmtId="0" xfId="0" applyAlignment="1" applyBorder="1" applyFill="1" applyFont="1">
      <alignment readingOrder="0" shrinkToFit="0" vertical="center" wrapText="1"/>
    </xf>
    <xf borderId="8" fillId="0" fontId="4" numFmtId="0" xfId="0" applyBorder="1" applyFont="1"/>
    <xf borderId="0" fillId="0" fontId="2" numFmtId="0" xfId="0" applyAlignment="1" applyFont="1">
      <alignment horizontal="center" readingOrder="0"/>
    </xf>
    <xf borderId="0" fillId="0" fontId="9" numFmtId="0" xfId="0" applyAlignment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3" numFmtId="164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0" fontId="10" numFmtId="0" xfId="0" applyAlignment="1" applyBorder="1" applyFont="1">
      <alignment shrinkToFit="0" vertical="center" wrapText="1"/>
    </xf>
    <xf borderId="0" fillId="0" fontId="11" numFmtId="0" xfId="0" applyAlignment="1" applyFont="1">
      <alignment vertical="center"/>
    </xf>
    <xf borderId="1" fillId="0" fontId="3" numFmtId="165" xfId="0" applyAlignment="1" applyBorder="1" applyFont="1" applyNumberFormat="1">
      <alignment horizontal="center" readingOrder="0" vertical="center"/>
    </xf>
    <xf borderId="7" fillId="4" fontId="5" numFmtId="166" xfId="0" applyAlignment="1" applyBorder="1" applyFont="1" applyNumberFormat="1">
      <alignment horizontal="center" readingOrder="0" vertical="center"/>
    </xf>
    <xf borderId="1" fillId="0" fontId="9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shrinkToFit="0" vertical="center" wrapText="1"/>
    </xf>
    <xf borderId="0" fillId="0" fontId="2" numFmtId="0" xfId="0" applyFont="1"/>
    <xf borderId="1" fillId="0" fontId="1" numFmtId="0" xfId="0" applyAlignment="1" applyBorder="1" applyFont="1">
      <alignment horizontal="center" shrinkToFit="0" vertical="center" wrapText="1"/>
    </xf>
    <xf borderId="1" fillId="5" fontId="6" numFmtId="49" xfId="0" applyAlignment="1" applyBorder="1" applyFill="1" applyFont="1" applyNumberFormat="1">
      <alignment horizontal="center" readingOrder="0" vertical="center"/>
    </xf>
    <xf borderId="1" fillId="5" fontId="7" numFmtId="49" xfId="0" applyAlignment="1" applyBorder="1" applyFont="1" applyNumberFormat="1">
      <alignment horizontal="center" readingOrder="0" vertical="center"/>
    </xf>
    <xf borderId="0" fillId="0" fontId="9" numFmtId="0" xfId="0" applyAlignment="1" applyFont="1">
      <alignment horizontal="center" vertical="center"/>
    </xf>
    <xf borderId="1" fillId="0" fontId="9" numFmtId="0" xfId="0" applyAlignment="1" applyBorder="1" applyFont="1">
      <alignment vertical="center"/>
    </xf>
    <xf borderId="1" fillId="0" fontId="10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readingOrder="0" shrinkToFit="0" vertical="center" wrapText="1"/>
    </xf>
    <xf borderId="1" fillId="6" fontId="6" numFmtId="49" xfId="0" applyAlignment="1" applyBorder="1" applyFill="1" applyFont="1" applyNumberFormat="1">
      <alignment horizontal="center" readingOrder="0" vertical="center"/>
    </xf>
    <xf borderId="1" fillId="6" fontId="7" numFmtId="49" xfId="0" applyAlignment="1" applyBorder="1" applyFont="1" applyNumberFormat="1">
      <alignment horizontal="center" readingOrder="0" vertical="center"/>
    </xf>
    <xf borderId="2" fillId="2" fontId="12" numFmtId="0" xfId="0" applyAlignment="1" applyBorder="1" applyFont="1">
      <alignment horizontal="center" readingOrder="0" vertical="center"/>
    </xf>
    <xf borderId="9" fillId="0" fontId="12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12" numFmtId="0" xfId="0" applyAlignment="1" applyBorder="1" applyFont="1">
      <alignment horizontal="center" readingOrder="0" vertical="center"/>
    </xf>
    <xf borderId="4" fillId="0" fontId="12" numFmtId="0" xfId="0" applyAlignment="1" applyBorder="1" applyFont="1">
      <alignment horizontal="center" readingOrder="0" vertical="center"/>
    </xf>
    <xf borderId="2" fillId="0" fontId="12" numFmtId="166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3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12" numFmtId="0" xfId="0" applyAlignment="1" applyBorder="1" applyFont="1">
      <alignment horizontal="center" readingOrder="0" vertical="center"/>
    </xf>
    <xf borderId="4" fillId="0" fontId="12" numFmtId="0" xfId="0" applyAlignment="1" applyBorder="1" applyFont="1">
      <alignment horizontal="center" vertical="center"/>
    </xf>
    <xf borderId="9" fillId="0" fontId="14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center" readingOrder="0" vertical="center"/>
    </xf>
    <xf borderId="1" fillId="2" fontId="15" numFmtId="0" xfId="0" applyAlignment="1" applyBorder="1" applyFont="1">
      <alignment horizontal="center" readingOrder="0" vertical="center"/>
    </xf>
    <xf borderId="4" fillId="2" fontId="15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6" numFmtId="49" xfId="0" applyAlignment="1" applyBorder="1" applyFont="1" applyNumberFormat="1">
      <alignment horizontal="center" readingOrder="0" vertical="top"/>
    </xf>
    <xf borderId="2" fillId="6" fontId="6" numFmtId="49" xfId="0" applyAlignment="1" applyBorder="1" applyFont="1" applyNumberFormat="1">
      <alignment horizontal="center" readingOrder="0" vertical="top"/>
    </xf>
    <xf borderId="4" fillId="0" fontId="14" numFmtId="0" xfId="0" applyAlignment="1" applyBorder="1" applyFont="1">
      <alignment horizontal="left" readingOrder="0" vertical="center"/>
    </xf>
    <xf borderId="2" fillId="2" fontId="15" numFmtId="0" xfId="0" applyAlignment="1" applyBorder="1" applyFont="1">
      <alignment horizontal="center" readingOrder="0" vertical="center"/>
    </xf>
    <xf borderId="4" fillId="0" fontId="12" numFmtId="164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12" numFmtId="164" xfId="0" applyAlignment="1" applyBorder="1" applyFont="1" applyNumberFormat="1">
      <alignment horizontal="center" vertical="center"/>
    </xf>
    <xf borderId="4" fillId="0" fontId="12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12" numFmtId="165" xfId="0" applyAlignment="1" applyBorder="1" applyFont="1" applyNumberFormat="1">
      <alignment horizontal="center" vertical="center"/>
    </xf>
    <xf borderId="4" fillId="0" fontId="12" numFmtId="165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11" fillId="8" fontId="9" numFmtId="0" xfId="0" applyAlignment="1" applyBorder="1" applyFill="1" applyFont="1">
      <alignment vertical="bottom"/>
    </xf>
    <xf borderId="7" fillId="8" fontId="9" numFmtId="0" xfId="0" applyAlignment="1" applyBorder="1" applyFont="1">
      <alignment vertical="bottom"/>
    </xf>
    <xf borderId="7" fillId="8" fontId="10" numFmtId="0" xfId="0" applyAlignment="1" applyBorder="1" applyFont="1">
      <alignment horizontal="center" vertical="bottom"/>
    </xf>
    <xf borderId="11" fillId="0" fontId="16" numFmtId="0" xfId="0" applyAlignment="1" applyBorder="1" applyFont="1">
      <alignment shrinkToFit="0" vertical="bottom" wrapText="0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center" readingOrder="0"/>
    </xf>
    <xf borderId="7" fillId="0" fontId="9" numFmtId="0" xfId="0" applyAlignment="1" applyBorder="1" applyFont="1">
      <alignment readingOrder="0" vertical="bottom"/>
    </xf>
    <xf borderId="0" fillId="0" fontId="9" numFmtId="0" xfId="0" applyAlignment="1" applyFont="1">
      <alignment horizontal="center" vertical="bottom"/>
    </xf>
    <xf borderId="0" fillId="0" fontId="9" numFmtId="14" xfId="0" applyAlignment="1" applyFont="1" applyNumberFormat="1">
      <alignment readingOrder="0" vertical="bottom"/>
    </xf>
    <xf borderId="0" fillId="0" fontId="9" numFmtId="0" xfId="0" applyAlignment="1" applyFont="1">
      <alignment readingOrder="0" vertical="bottom"/>
    </xf>
    <xf borderId="0" fillId="0" fontId="11" numFmtId="0" xfId="0" applyAlignment="1" applyFont="1">
      <alignment readingOrder="0"/>
    </xf>
    <xf borderId="0" fillId="0" fontId="11" numFmtId="167" xfId="0" applyAlignment="1" applyFont="1" applyNumberFormat="1">
      <alignment readingOrder="0"/>
    </xf>
    <xf borderId="7" fillId="0" fontId="5" numFmtId="166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9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9" numFmtId="164" xfId="0" applyAlignment="1" applyBorder="1" applyFont="1" applyNumberFormat="1">
      <alignment horizontal="center" readingOrder="0" shrinkToFit="0" vertical="center" wrapText="1"/>
    </xf>
    <xf borderId="15" fillId="0" fontId="9" numFmtId="0" xfId="0" applyAlignment="1" applyBorder="1" applyFont="1">
      <alignment horizontal="left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9" numFmtId="164" xfId="0" applyAlignment="1" applyBorder="1" applyFont="1" applyNumberFormat="1">
      <alignment horizontal="center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1" fillId="0" fontId="9" numFmtId="165" xfId="0" applyAlignment="1" applyBorder="1" applyFont="1" applyNumberFormat="1">
      <alignment horizontal="center" readingOrder="0" shrinkToFit="0" vertical="center" wrapText="1"/>
    </xf>
    <xf borderId="0" fillId="0" fontId="9" numFmtId="0" xfId="0" applyFont="1"/>
    <xf borderId="0" fillId="0" fontId="9" numFmtId="165" xfId="0" applyFont="1" applyNumberFormat="1"/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 shrinkToFit="0" vertical="center" wrapText="1"/>
    </xf>
    <xf borderId="14" fillId="0" fontId="12" numFmtId="0" xfId="0" applyAlignment="1" applyBorder="1" applyFont="1">
      <alignment readingOrder="0" shrinkToFit="0" vertical="center" wrapText="1"/>
    </xf>
    <xf borderId="1" fillId="0" fontId="12" numFmtId="164" xfId="0" applyAlignment="1" applyBorder="1" applyFont="1" applyNumberFormat="1">
      <alignment horizontal="center" readingOrder="0" vertical="center"/>
    </xf>
    <xf borderId="1" fillId="0" fontId="12" numFmtId="165" xfId="0" applyAlignment="1" applyBorder="1" applyFont="1" applyNumberFormat="1">
      <alignment horizontal="center" readingOrder="0" vertical="center"/>
    </xf>
    <xf borderId="4" fillId="0" fontId="12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668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</xdr:row>
      <xdr:rowOff>0</xdr:rowOff>
    </xdr:from>
    <xdr:ext cx="12668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66825" cy="9525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668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</xdr:row>
      <xdr:rowOff>0</xdr:rowOff>
    </xdr:from>
    <xdr:ext cx="12668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66825" cy="9525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30.0" customHeight="1">
      <c r="A2" s="13" t="str">
        <f>IFERROR(__xludf.DUMMYFUNCTION("IMPORTRANGE(""https://docs.google.com/spreadsheets/d/1gkRepGJi8YSf_9GBJuQGTAy9KAk4_wUsZeeKx4jozwg/edit?usp=sharing"",""施設情報!A2"")"),"施設名")</f>
        <v>施設名</v>
      </c>
      <c r="B2" s="15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0" customHeight="1">
      <c r="A3" s="13" t="str">
        <f>IFERROR(__xludf.DUMMYFUNCTION("IMPORTRANGE(""https://docs.google.com/spreadsheets/d/1gkRepGJi8YSf_9GBJuQGTAy9KAk4_wUsZeeKx4jozwg/edit?usp=sharing"",""施設情報!A3"")"),"住所")</f>
        <v>住所</v>
      </c>
      <c r="B3" s="15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0.0" customHeight="1">
      <c r="A4" s="13" t="str">
        <f>IFERROR(__xludf.DUMMYFUNCTION("IMPORTRANGE(""https://docs.google.com/spreadsheets/d/1gkRepGJi8YSf_9GBJuQGTAy9KAk4_wUsZeeKx4jozwg/edit?usp=sharing"",""施設情報!A4"")"),"連絡先")</f>
        <v>連絡先</v>
      </c>
      <c r="B4" s="15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0.0" customHeight="1">
      <c r="A5" s="13" t="str">
        <f>IFERROR(__xludf.DUMMYFUNCTION("IMPORTRANGE(""https://docs.google.com/spreadsheets/d/1gkRepGJi8YSf_9GBJuQGTAy9KAk4_wUsZeeKx4jozwg/edit?usp=sharing"",""施設情報!A5"")"),"電話番号")</f>
        <v>電話番号</v>
      </c>
      <c r="B5" s="15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0.0" customHeight="1">
      <c r="A6" s="13" t="str">
        <f>IFERROR(__xludf.DUMMYFUNCTION("IMPORTRANGE(""https://docs.google.com/spreadsheets/d/1gkRepGJi8YSf_9GBJuQGTAy9KAk4_wUsZeeKx4jozwg/edit?usp=sharing"",""施設情報!A6"")"),"更新日")</f>
        <v>更新日</v>
      </c>
      <c r="B6" s="31">
        <v>46095.0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3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3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3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3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3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3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3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3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3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5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5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5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5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5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5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5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5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5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5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5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5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5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5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5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5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5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5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5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5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5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5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5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5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5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5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5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5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5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5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5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5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5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5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5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5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5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5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5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5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5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5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5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5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5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5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5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5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5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5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5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5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5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5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5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5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5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5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5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5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5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5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5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5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5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5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5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5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5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5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5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5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5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5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5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5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5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5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5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5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5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5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5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5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5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5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5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5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5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5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5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5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5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5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5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5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5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5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5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5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5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5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5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5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5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5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5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5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5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5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5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5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5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5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5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5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5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5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5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5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5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5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5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5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5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5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5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5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5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5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5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5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5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5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5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5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5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5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5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5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5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5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5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5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5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5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5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5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5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5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5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5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5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5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5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5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5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5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5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5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5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5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5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5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5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5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5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5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5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5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5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5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5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5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5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5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5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5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5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5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5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5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5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5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5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5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5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5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5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5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5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5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5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5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5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5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5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5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5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5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5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5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5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5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5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5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5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5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5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5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5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5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5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5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5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5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5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5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5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5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5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5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5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5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5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5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5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5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5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5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5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5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5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5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5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5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5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5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5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5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5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5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5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5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5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5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5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5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5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5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5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5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5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5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5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5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5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5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5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5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5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5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5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5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5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5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5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5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5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5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5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5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5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5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5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5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5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5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5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5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5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5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5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5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5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5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5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5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5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5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5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5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5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5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5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5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5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5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5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5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5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5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5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5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5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5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5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5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5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35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8" t="str">
        <f>IFERROR(__xludf.DUMMYFUNCTION("IMPORTRANGE(""https://docs.google.com/spreadsheets/d/1gkRepGJi8YSf_9GBJuQGTAy9KAk4_wUsZeeKx4jozwg/edit?usp=sharing"",""主食!A2"")"),"0j")</f>
        <v>0j</v>
      </c>
      <c r="B2" s="19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96" t="str">
        <f>IFERROR(__xludf.DUMMYFUNCTION("IMPORTRANGE(""https://docs.google.com/spreadsheets/d/1gkRepGJi8YSf_9GBJuQGTAy9KAk4_wUsZeeKx4jozwg/edit?usp=sharing"",""主食!C2"")"),"")</f>
        <v/>
      </c>
      <c r="D2" s="22"/>
      <c r="E2" s="24"/>
      <c r="F2" s="27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ht="75.0" customHeight="1">
      <c r="A3" s="18" t="str">
        <f>IFERROR(__xludf.DUMMYFUNCTION("IMPORTRANGE(""https://docs.google.com/spreadsheets/d/1gkRepGJi8YSf_9GBJuQGTAy9KAk4_wUsZeeKx4jozwg/edit?usp=sharing"",""主食!A3"")"),"1j")</f>
        <v>1j</v>
      </c>
      <c r="B3" s="19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9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6"/>
      <c r="E3" s="24" t="s">
        <v>11</v>
      </c>
      <c r="F3" s="27" t="s">
        <v>12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ht="75.0" customHeight="1">
      <c r="A4" s="37" t="str">
        <f>IFERROR(__xludf.DUMMYFUNCTION("IMPORTRANGE(""https://docs.google.com/spreadsheets/d/1gkRepGJi8YSf_9GBJuQGTAy9KAk4_wUsZeeKx4jozwg/edit?usp=sharing"",""主食!A4"")"),"2-1")</f>
        <v>2-1</v>
      </c>
      <c r="B4" s="38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9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6"/>
      <c r="E4" s="24"/>
      <c r="F4" s="27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ht="75.0" customHeight="1">
      <c r="A5" s="37" t="str">
        <f>IFERROR(__xludf.DUMMYFUNCTION("IMPORTRANGE(""https://docs.google.com/spreadsheets/d/1gkRepGJi8YSf_9GBJuQGTAy9KAk4_wUsZeeKx4jozwg/edit?usp=sharing"",""主食!A5"")"),"2-2")</f>
        <v>2-2</v>
      </c>
      <c r="B5" s="38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9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6"/>
      <c r="E5" s="24"/>
      <c r="F5" s="27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ht="75.0" customHeight="1">
      <c r="A6" s="37" t="str">
        <f>IFERROR(__xludf.DUMMYFUNCTION("IMPORTRANGE(""https://docs.google.com/spreadsheets/d/1gkRepGJi8YSf_9GBJuQGTAy9KAk4_wUsZeeKx4jozwg/edit?usp=sharing"",""主食!A6"")"),"3")</f>
        <v>3</v>
      </c>
      <c r="B6" s="38" t="str">
        <f>IFERROR(__xludf.DUMMYFUNCTION("IMPORTRANGE(""https://docs.google.com/spreadsheets/d/1gkRepGJi8YSf_9GBJuQGTAy9KAk4_wUsZeeKx4jozwg/edit?usp=sharing"",""主食!B6"")"),"舌でつぶせる")</f>
        <v>舌でつぶせる</v>
      </c>
      <c r="C6" s="9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6"/>
      <c r="E6" s="24"/>
      <c r="F6" s="27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ht="75.0" customHeight="1">
      <c r="A7" s="43" t="str">
        <f>IFERROR(__xludf.DUMMYFUNCTION("IMPORTRANGE(""https://docs.google.com/spreadsheets/d/1gkRepGJi8YSf_9GBJuQGTAy9KAk4_wUsZeeKx4jozwg/edit?usp=sharing"",""主食!A7"")"),"4")</f>
        <v>4</v>
      </c>
      <c r="B7" s="4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9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6"/>
      <c r="E7" s="24" t="s">
        <v>17</v>
      </c>
      <c r="F7" s="27" t="s">
        <v>18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ht="75.0" customHeight="1">
      <c r="A8" s="43" t="str">
        <f>IFERROR(__xludf.DUMMYFUNCTION("IMPORTRANGE(""https://docs.google.com/spreadsheets/d/1gkRepGJi8YSf_9GBJuQGTAy9KAk4_wUsZeeKx4jozwg/edit?usp=sharing"",""主食!A8"")"),"4")</f>
        <v>4</v>
      </c>
      <c r="B8" s="4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9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6"/>
      <c r="E8" s="24"/>
      <c r="F8" s="2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62.63"/>
  </cols>
  <sheetData>
    <row r="1" ht="30.0" customHeight="1">
      <c r="A1" s="97" t="str">
        <f>'水分とろみ'!A1</f>
        <v>とろみ調整食品</v>
      </c>
      <c r="B1" s="98"/>
      <c r="C1" s="55"/>
      <c r="D1" s="53"/>
      <c r="E1" s="99" t="str">
        <f>'水分とろみ'!E1</f>
        <v>備考</v>
      </c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ht="30.0" customHeight="1">
      <c r="A2" s="11"/>
      <c r="B2" s="101" t="str">
        <f>'水分とろみ'!B2</f>
        <v>小さじ1杯の量 (g)</v>
      </c>
      <c r="C2" s="102" t="s">
        <v>58</v>
      </c>
      <c r="D2" s="53"/>
      <c r="E2" s="103" t="s">
        <v>1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ht="30.0" customHeight="1">
      <c r="A3" s="104" t="str">
        <f>'水分とろみ'!A3</f>
        <v>学会分類</v>
      </c>
      <c r="B3" s="101" t="str">
        <f>'水分とろみ'!B3</f>
        <v>薄いとろみ</v>
      </c>
      <c r="C3" s="101" t="str">
        <f>'水分とろみ'!C3</f>
        <v>中間のとろみ</v>
      </c>
      <c r="D3" s="101" t="str">
        <f>'水分とろみ'!D3</f>
        <v>濃いとろみ</v>
      </c>
      <c r="E3" s="74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ht="45.0" customHeight="1">
      <c r="A4" s="104" t="str">
        <f>'水分とろみ'!A4</f>
        <v>使用目安量 (g)
水100mlあたり</v>
      </c>
      <c r="B4" s="105" t="s">
        <v>4</v>
      </c>
      <c r="C4" s="105" t="s">
        <v>5</v>
      </c>
      <c r="D4" s="105" t="s">
        <v>6</v>
      </c>
      <c r="E4" s="74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ht="45.0" customHeight="1">
      <c r="A5" s="106" t="str">
        <f>'水分とろみ'!A5</f>
        <v>使用目安量
(小さじ)
水100mlあたり</v>
      </c>
      <c r="B5" s="107" t="s">
        <v>8</v>
      </c>
      <c r="C5" s="107" t="s">
        <v>9</v>
      </c>
      <c r="D5" s="107" t="s">
        <v>10</v>
      </c>
      <c r="E5" s="53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ht="60.0" customHeight="1">
      <c r="A6" s="108"/>
      <c r="B6" s="109"/>
      <c r="C6" s="109"/>
      <c r="D6" s="109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</row>
    <row r="37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</row>
    <row r="38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</row>
    <row r="39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>
      <c r="A973" s="100"/>
      <c r="B973" s="100"/>
      <c r="C973" s="100"/>
      <c r="D973" s="100"/>
      <c r="E973" s="100"/>
      <c r="F973" s="100"/>
      <c r="G973" s="100"/>
      <c r="H973" s="100"/>
      <c r="I973" s="100"/>
      <c r="J973" s="100"/>
      <c r="K973" s="100"/>
      <c r="L973" s="100"/>
      <c r="M973" s="100"/>
      <c r="N973" s="100"/>
      <c r="O973" s="100"/>
      <c r="P973" s="100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>
      <c r="A974" s="100"/>
      <c r="B974" s="100"/>
      <c r="C974" s="100"/>
      <c r="D974" s="100"/>
      <c r="E974" s="100"/>
      <c r="F974" s="100"/>
      <c r="G974" s="100"/>
      <c r="H974" s="100"/>
      <c r="I974" s="100"/>
      <c r="J974" s="100"/>
      <c r="K974" s="100"/>
      <c r="L974" s="100"/>
      <c r="M974" s="100"/>
      <c r="N974" s="100"/>
      <c r="O974" s="100"/>
      <c r="P974" s="100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>
      <c r="A975" s="100"/>
      <c r="B975" s="100"/>
      <c r="C975" s="100"/>
      <c r="D975" s="100"/>
      <c r="E975" s="100"/>
      <c r="F975" s="100"/>
      <c r="G975" s="100"/>
      <c r="H975" s="100"/>
      <c r="I975" s="100"/>
      <c r="J975" s="100"/>
      <c r="K975" s="100"/>
      <c r="L975" s="100"/>
      <c r="M975" s="100"/>
      <c r="N975" s="100"/>
      <c r="O975" s="100"/>
      <c r="P975" s="100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>
      <c r="A976" s="100"/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  <c r="M976" s="100"/>
      <c r="N976" s="100"/>
      <c r="O976" s="100"/>
      <c r="P976" s="100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>
      <c r="A977" s="100"/>
      <c r="B977" s="100"/>
      <c r="C977" s="100"/>
      <c r="D977" s="100"/>
      <c r="E977" s="100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>
      <c r="A978" s="100"/>
      <c r="B978" s="100"/>
      <c r="C978" s="100"/>
      <c r="D978" s="100"/>
      <c r="E978" s="100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>
      <c r="A979" s="100"/>
      <c r="B979" s="100"/>
      <c r="C979" s="100"/>
      <c r="D979" s="100"/>
      <c r="E979" s="100"/>
      <c r="F979" s="100"/>
      <c r="G979" s="100"/>
      <c r="H979" s="100"/>
      <c r="I979" s="100"/>
      <c r="J979" s="100"/>
      <c r="K979" s="100"/>
      <c r="L979" s="100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>
      <c r="A980" s="100"/>
      <c r="B980" s="100"/>
      <c r="C980" s="100"/>
      <c r="D980" s="100"/>
      <c r="E980" s="100"/>
      <c r="F980" s="100"/>
      <c r="G980" s="100"/>
      <c r="H980" s="100"/>
      <c r="I980" s="100"/>
      <c r="J980" s="100"/>
      <c r="K980" s="100"/>
      <c r="L980" s="100"/>
      <c r="M980" s="100"/>
      <c r="N980" s="100"/>
      <c r="O980" s="100"/>
      <c r="P980" s="100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>
      <c r="A981" s="100"/>
      <c r="B981" s="100"/>
      <c r="C981" s="100"/>
      <c r="D981" s="100"/>
      <c r="E981" s="100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  <row r="982">
      <c r="A982" s="100"/>
      <c r="B982" s="100"/>
      <c r="C982" s="100"/>
      <c r="D982" s="100"/>
      <c r="E982" s="100"/>
      <c r="F982" s="100"/>
      <c r="G982" s="100"/>
      <c r="H982" s="100"/>
      <c r="I982" s="100"/>
      <c r="J982" s="100"/>
      <c r="K982" s="100"/>
      <c r="L982" s="100"/>
      <c r="M982" s="100"/>
      <c r="N982" s="100"/>
      <c r="O982" s="100"/>
      <c r="P982" s="100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</row>
    <row r="983">
      <c r="A983" s="100"/>
      <c r="B983" s="100"/>
      <c r="C983" s="100"/>
      <c r="D983" s="100"/>
      <c r="E983" s="100"/>
      <c r="F983" s="100"/>
      <c r="G983" s="100"/>
      <c r="H983" s="100"/>
      <c r="I983" s="100"/>
      <c r="J983" s="100"/>
      <c r="K983" s="100"/>
      <c r="L983" s="100"/>
      <c r="M983" s="100"/>
      <c r="N983" s="100"/>
      <c r="O983" s="100"/>
      <c r="P983" s="100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</row>
    <row r="984">
      <c r="A984" s="100"/>
      <c r="B984" s="100"/>
      <c r="C984" s="100"/>
      <c r="D984" s="100"/>
      <c r="E984" s="100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</row>
    <row r="985">
      <c r="A985" s="100"/>
      <c r="B985" s="100"/>
      <c r="C985" s="100"/>
      <c r="D985" s="100"/>
      <c r="E985" s="100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</row>
    <row r="986">
      <c r="A986" s="100"/>
      <c r="B986" s="100"/>
      <c r="C986" s="100"/>
      <c r="D986" s="100"/>
      <c r="E986" s="100"/>
      <c r="F986" s="100"/>
      <c r="G986" s="100"/>
      <c r="H986" s="100"/>
      <c r="I986" s="100"/>
      <c r="J986" s="100"/>
      <c r="K986" s="100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</row>
    <row r="987">
      <c r="A987" s="100"/>
      <c r="B987" s="100"/>
      <c r="C987" s="100"/>
      <c r="D987" s="100"/>
      <c r="E987" s="100"/>
      <c r="F987" s="100"/>
      <c r="G987" s="100"/>
      <c r="H987" s="100"/>
      <c r="I987" s="100"/>
      <c r="J987" s="100"/>
      <c r="K987" s="100"/>
      <c r="L987" s="100"/>
      <c r="M987" s="100"/>
      <c r="N987" s="100"/>
      <c r="O987" s="100"/>
      <c r="P987" s="100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</row>
    <row r="988">
      <c r="A988" s="100"/>
      <c r="B988" s="100"/>
      <c r="C988" s="100"/>
      <c r="D988" s="100"/>
      <c r="E988" s="100"/>
      <c r="F988" s="100"/>
      <c r="G988" s="100"/>
      <c r="H988" s="100"/>
      <c r="I988" s="100"/>
      <c r="J988" s="100"/>
      <c r="K988" s="100"/>
      <c r="L988" s="100"/>
      <c r="M988" s="100"/>
      <c r="N988" s="100"/>
      <c r="O988" s="100"/>
      <c r="P988" s="100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</row>
    <row r="989">
      <c r="A989" s="100"/>
      <c r="B989" s="100"/>
      <c r="C989" s="100"/>
      <c r="D989" s="100"/>
      <c r="E989" s="100"/>
      <c r="F989" s="100"/>
      <c r="G989" s="100"/>
      <c r="H989" s="100"/>
      <c r="I989" s="100"/>
      <c r="J989" s="100"/>
      <c r="K989" s="100"/>
      <c r="L989" s="100"/>
      <c r="M989" s="100"/>
      <c r="N989" s="100"/>
      <c r="O989" s="100"/>
      <c r="P989" s="100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</row>
    <row r="990">
      <c r="A990" s="100"/>
      <c r="B990" s="100"/>
      <c r="C990" s="100"/>
      <c r="D990" s="100"/>
      <c r="E990" s="100"/>
      <c r="F990" s="100"/>
      <c r="G990" s="100"/>
      <c r="H990" s="100"/>
      <c r="I990" s="100"/>
      <c r="J990" s="100"/>
      <c r="K990" s="100"/>
      <c r="L990" s="100"/>
      <c r="M990" s="100"/>
      <c r="N990" s="100"/>
      <c r="O990" s="100"/>
      <c r="P990" s="100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</row>
    <row r="991">
      <c r="A991" s="100"/>
      <c r="B991" s="100"/>
      <c r="C991" s="100"/>
      <c r="D991" s="100"/>
      <c r="E991" s="100"/>
      <c r="F991" s="100"/>
      <c r="G991" s="100"/>
      <c r="H991" s="100"/>
      <c r="I991" s="100"/>
      <c r="J991" s="100"/>
      <c r="K991" s="100"/>
      <c r="L991" s="100"/>
      <c r="M991" s="100"/>
      <c r="N991" s="100"/>
      <c r="O991" s="100"/>
      <c r="P991" s="100"/>
      <c r="Q991" s="100"/>
      <c r="R991" s="100"/>
      <c r="S991" s="100"/>
      <c r="T991" s="100"/>
      <c r="U991" s="100"/>
      <c r="V991" s="100"/>
      <c r="W991" s="100"/>
      <c r="X991" s="100"/>
      <c r="Y991" s="100"/>
      <c r="Z991" s="100"/>
    </row>
    <row r="992">
      <c r="A992" s="100"/>
      <c r="B992" s="100"/>
      <c r="C992" s="100"/>
      <c r="D992" s="100"/>
      <c r="E992" s="100"/>
      <c r="F992" s="100"/>
      <c r="G992" s="100"/>
      <c r="H992" s="100"/>
      <c r="I992" s="100"/>
      <c r="J992" s="100"/>
      <c r="K992" s="100"/>
      <c r="L992" s="100"/>
      <c r="M992" s="100"/>
      <c r="N992" s="100"/>
      <c r="O992" s="100"/>
      <c r="P992" s="100"/>
      <c r="Q992" s="100"/>
      <c r="R992" s="100"/>
      <c r="S992" s="100"/>
      <c r="T992" s="100"/>
      <c r="U992" s="100"/>
      <c r="V992" s="100"/>
      <c r="W992" s="100"/>
      <c r="X992" s="100"/>
      <c r="Y992" s="100"/>
      <c r="Z992" s="100"/>
    </row>
    <row r="993">
      <c r="A993" s="100"/>
      <c r="B993" s="100"/>
      <c r="C993" s="100"/>
      <c r="D993" s="100"/>
      <c r="E993" s="100"/>
      <c r="F993" s="100"/>
      <c r="G993" s="100"/>
      <c r="H993" s="100"/>
      <c r="I993" s="100"/>
      <c r="J993" s="100"/>
      <c r="K993" s="100"/>
      <c r="L993" s="100"/>
      <c r="M993" s="100"/>
      <c r="N993" s="100"/>
      <c r="O993" s="100"/>
      <c r="P993" s="100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</row>
    <row r="994">
      <c r="A994" s="100"/>
      <c r="B994" s="100"/>
      <c r="C994" s="100"/>
      <c r="D994" s="100"/>
      <c r="E994" s="100"/>
      <c r="F994" s="100"/>
      <c r="G994" s="100"/>
      <c r="H994" s="100"/>
      <c r="I994" s="100"/>
      <c r="J994" s="100"/>
      <c r="K994" s="100"/>
      <c r="L994" s="100"/>
      <c r="M994" s="100"/>
      <c r="N994" s="100"/>
      <c r="O994" s="100"/>
      <c r="P994" s="100"/>
      <c r="Q994" s="100"/>
      <c r="R994" s="100"/>
      <c r="S994" s="100"/>
      <c r="T994" s="100"/>
      <c r="U994" s="100"/>
      <c r="V994" s="100"/>
      <c r="W994" s="100"/>
      <c r="X994" s="100"/>
      <c r="Y994" s="100"/>
      <c r="Z994" s="100"/>
    </row>
    <row r="995">
      <c r="A995" s="100"/>
      <c r="B995" s="100"/>
      <c r="C995" s="100"/>
      <c r="D995" s="100"/>
      <c r="E995" s="100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</row>
    <row r="996">
      <c r="A996" s="100"/>
      <c r="B996" s="100"/>
      <c r="C996" s="100"/>
      <c r="D996" s="100"/>
      <c r="E996" s="100"/>
      <c r="F996" s="100"/>
      <c r="G996" s="100"/>
      <c r="H996" s="100"/>
      <c r="I996" s="100"/>
      <c r="J996" s="100"/>
      <c r="K996" s="100"/>
      <c r="L996" s="100"/>
      <c r="M996" s="100"/>
      <c r="N996" s="100"/>
      <c r="O996" s="100"/>
      <c r="P996" s="100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</row>
    <row r="997">
      <c r="A997" s="100"/>
      <c r="B997" s="100"/>
      <c r="C997" s="100"/>
      <c r="D997" s="100"/>
      <c r="E997" s="100"/>
      <c r="F997" s="100"/>
      <c r="G997" s="100"/>
      <c r="H997" s="100"/>
      <c r="I997" s="100"/>
      <c r="J997" s="100"/>
      <c r="K997" s="100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</row>
    <row r="998">
      <c r="A998" s="100"/>
      <c r="B998" s="100"/>
      <c r="C998" s="100"/>
      <c r="D998" s="100"/>
      <c r="E998" s="100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</row>
    <row r="999">
      <c r="A999" s="100"/>
      <c r="B999" s="100"/>
      <c r="C999" s="100"/>
      <c r="D999" s="100"/>
      <c r="E999" s="100"/>
      <c r="F999" s="100"/>
      <c r="G999" s="100"/>
      <c r="H999" s="100"/>
      <c r="I999" s="100"/>
      <c r="J999" s="100"/>
      <c r="K999" s="100"/>
      <c r="L999" s="100"/>
      <c r="M999" s="100"/>
      <c r="N999" s="100"/>
      <c r="O999" s="100"/>
      <c r="P999" s="100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</row>
    <row r="1000">
      <c r="A1000" s="100"/>
      <c r="B1000" s="100"/>
      <c r="C1000" s="100"/>
      <c r="D1000" s="100"/>
      <c r="E1000" s="100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100"/>
      <c r="P1000" s="100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5" t="s">
        <v>59</v>
      </c>
      <c r="B1" s="46" t="str">
        <f>'施設情報'!B2</f>
        <v>長岡三古老人福祉会 特別養護老人ホーム中之島</v>
      </c>
      <c r="C1" s="47"/>
      <c r="D1" s="48" t="s">
        <v>20</v>
      </c>
      <c r="E1" s="9"/>
      <c r="F1" s="49" t="str">
        <f>'施設情報'!B3</f>
        <v>〒954-0124 新潟県長岡市中之島2105番地6</v>
      </c>
      <c r="G1" s="8"/>
      <c r="H1" s="8"/>
      <c r="I1" s="8"/>
      <c r="J1" s="8"/>
      <c r="K1" s="9"/>
      <c r="L1" s="45" t="s">
        <v>21</v>
      </c>
      <c r="M1" s="50">
        <f>'施設情報'!B6</f>
        <v>46095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ht="22.5" customHeight="1">
      <c r="A2" s="11"/>
      <c r="B2" s="52"/>
      <c r="C2" s="53"/>
      <c r="D2" s="48" t="s">
        <v>22</v>
      </c>
      <c r="E2" s="9"/>
      <c r="F2" s="54" t="str">
        <f>'施設情報'!B4</f>
        <v>栄養科</v>
      </c>
      <c r="G2" s="55"/>
      <c r="H2" s="53"/>
      <c r="I2" s="56" t="s">
        <v>23</v>
      </c>
      <c r="J2" s="57" t="str">
        <f>'施設情報'!B5</f>
        <v>0258-61-2828</v>
      </c>
      <c r="K2" s="9"/>
      <c r="L2" s="11"/>
      <c r="M2" s="1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ht="7.5" customHeight="1">
      <c r="A3" s="51"/>
      <c r="B3" s="51"/>
      <c r="C3" s="110" t="s">
        <v>58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ht="22.5" customHeight="1">
      <c r="A4" s="58" t="s">
        <v>24</v>
      </c>
      <c r="B4" s="59"/>
      <c r="C4" s="59"/>
      <c r="D4" s="59"/>
      <c r="E4" s="59"/>
      <c r="F4" s="47"/>
      <c r="G4" s="60"/>
      <c r="H4" s="58" t="s">
        <v>25</v>
      </c>
      <c r="I4" s="59"/>
      <c r="J4" s="59"/>
      <c r="K4" s="59"/>
      <c r="L4" s="59"/>
      <c r="M4" s="47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0" customHeight="1">
      <c r="A5" s="4" t="s">
        <v>26</v>
      </c>
      <c r="B5" s="4" t="s">
        <v>27</v>
      </c>
      <c r="C5" s="4" t="s">
        <v>28</v>
      </c>
      <c r="D5" s="4" t="s">
        <v>29</v>
      </c>
      <c r="E5" s="62" t="s">
        <v>30</v>
      </c>
      <c r="F5" s="9"/>
      <c r="G5" s="60"/>
      <c r="H5" s="63" t="s">
        <v>26</v>
      </c>
      <c r="I5" s="63" t="s">
        <v>27</v>
      </c>
      <c r="J5" s="63" t="s">
        <v>28</v>
      </c>
      <c r="K5" s="63" t="s">
        <v>29</v>
      </c>
      <c r="L5" s="64" t="s">
        <v>30</v>
      </c>
      <c r="M5" s="9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90.0" customHeight="1">
      <c r="A6" s="18" t="s">
        <v>31</v>
      </c>
      <c r="B6" s="65" t="str">
        <f>'副食'!C2</f>
        <v>均質で、べたつきなどないゼリー。
離水が少なく、スライス状にすくうことが可能なもの。
たんぱく質含有量が少ないもの。</v>
      </c>
      <c r="C6" s="36" t="str">
        <f>'副食'!D2</f>
        <v/>
      </c>
      <c r="D6" s="24"/>
      <c r="E6" s="111"/>
      <c r="F6" s="9"/>
      <c r="G6" s="67"/>
      <c r="H6" s="18" t="s">
        <v>31</v>
      </c>
      <c r="I6" s="65" t="str">
        <f>'主食'!C2</f>
        <v/>
      </c>
      <c r="J6" s="36" t="str">
        <f>'主食'!D2</f>
        <v/>
      </c>
      <c r="K6" s="36"/>
      <c r="L6" s="66"/>
      <c r="M6" s="9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ht="90.0" customHeight="1">
      <c r="A7" s="18" t="s">
        <v>32</v>
      </c>
      <c r="B7" s="65" t="str">
        <f>'副食'!C3</f>
        <v>均質で、べたつきなどないゼリー・プリン・ムース。</v>
      </c>
      <c r="C7" s="36" t="str">
        <f>'副食'!D3</f>
        <v/>
      </c>
      <c r="D7" s="24"/>
      <c r="E7" s="111"/>
      <c r="F7" s="9"/>
      <c r="G7" s="67"/>
      <c r="H7" s="18" t="s">
        <v>32</v>
      </c>
      <c r="I7" s="65" t="str">
        <f>'主食'!C3</f>
        <v>ミキサーを使用したもの。
粒が残らずなめらかで均一な状態で、ゲル化剤を混ぜ、ゼリー状にした粥。　　　　　　　　</v>
      </c>
      <c r="J7" s="36" t="str">
        <f>'主食'!D3</f>
        <v/>
      </c>
      <c r="K7" s="24" t="s">
        <v>11</v>
      </c>
      <c r="L7" s="111" t="s">
        <v>12</v>
      </c>
      <c r="M7" s="9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ht="90.0" customHeight="1">
      <c r="A8" s="37" t="s">
        <v>60</v>
      </c>
      <c r="B8" s="65" t="str">
        <f>'副食'!C4</f>
        <v>ミキサーを使用し、粒が残らずなめらかに均一な状態。
ゲル化剤・とろみ剤でまとめたもの。</v>
      </c>
      <c r="C8" s="36" t="str">
        <f>'副食'!D4</f>
        <v/>
      </c>
      <c r="D8" s="36"/>
      <c r="E8" s="66"/>
      <c r="F8" s="9"/>
      <c r="G8" s="67"/>
      <c r="H8" s="37" t="s">
        <v>61</v>
      </c>
      <c r="I8" s="65" t="str">
        <f>'主食'!C4</f>
        <v>ミキサーを使用し、粒が残らずなめらかに均一な状態。ゲル化剤・とろみ剤でまとめたもの。</v>
      </c>
      <c r="J8" s="36" t="str">
        <f>'主食'!D4</f>
        <v/>
      </c>
      <c r="K8" s="24"/>
      <c r="L8" s="111"/>
      <c r="M8" s="9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ht="90.0" customHeight="1">
      <c r="A9" s="37" t="s">
        <v>62</v>
      </c>
      <c r="B9" s="65" t="str">
        <f>'副食'!C5</f>
        <v>フードプロセッサーやミキサー等を使用したもので、若干の粒が残った状態。
ゲル化剤・とろみ剤でまとめたもの。</v>
      </c>
      <c r="C9" s="36" t="str">
        <f>'副食'!D5</f>
        <v/>
      </c>
      <c r="D9" s="24" t="s">
        <v>13</v>
      </c>
      <c r="E9" s="111" t="s">
        <v>14</v>
      </c>
      <c r="F9" s="9"/>
      <c r="G9" s="67"/>
      <c r="H9" s="37" t="s">
        <v>63</v>
      </c>
      <c r="I9" s="65" t="str">
        <f>'主食'!C5</f>
        <v>フードプロセッサーやミキサー等を使用したもので、若干の粒が残った状態。離水や粘度、付着性に配慮した粥。</v>
      </c>
      <c r="J9" s="36" t="str">
        <f>'主食'!D5</f>
        <v/>
      </c>
      <c r="K9" s="36"/>
      <c r="L9" s="66"/>
      <c r="M9" s="9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ht="90.0" customHeight="1">
      <c r="A10" s="68" t="s">
        <v>37</v>
      </c>
      <c r="B10" s="65" t="str">
        <f>'副食'!C6</f>
        <v>フードプロセッサーやミキサー等を使用したものを、ゲル化剤で固めたもの。
舌や口蓋で押しつぶせる程度の硬さ。</v>
      </c>
      <c r="C10" s="36" t="str">
        <f>'副食'!D6</f>
        <v/>
      </c>
      <c r="D10" s="24" t="s">
        <v>15</v>
      </c>
      <c r="E10" s="111" t="s">
        <v>16</v>
      </c>
      <c r="F10" s="9"/>
      <c r="G10" s="67"/>
      <c r="H10" s="68" t="s">
        <v>37</v>
      </c>
      <c r="I10" s="65" t="str">
        <f>'主食'!C6</f>
        <v>全粥に離水防止のとろみ剤やゲル化剤を混ぜたもの。</v>
      </c>
      <c r="J10" s="36" t="str">
        <f>'主食'!D6</f>
        <v/>
      </c>
      <c r="K10" s="24"/>
      <c r="L10" s="111"/>
      <c r="M10" s="9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ht="90.0" customHeight="1">
      <c r="A11" s="69" t="s">
        <v>38</v>
      </c>
      <c r="B11" s="6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6" t="str">
        <f>'副食'!D7</f>
        <v/>
      </c>
      <c r="D11" s="24"/>
      <c r="E11" s="111"/>
      <c r="F11" s="9"/>
      <c r="G11" s="67"/>
      <c r="H11" s="69" t="s">
        <v>38</v>
      </c>
      <c r="I11" s="65" t="str">
        <f>'主食'!C7</f>
        <v>米重量に対し5倍の水分量。または、米飯重量の2倍の水分量で炊いた粥。粒が残っている不均一な状態。</v>
      </c>
      <c r="J11" s="36" t="str">
        <f>'主食'!D7</f>
        <v/>
      </c>
      <c r="K11" s="24" t="s">
        <v>17</v>
      </c>
      <c r="L11" s="111" t="s">
        <v>18</v>
      </c>
      <c r="M11" s="9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ht="90.0" customHeight="1">
      <c r="A12" s="11"/>
      <c r="B12" s="6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6" t="str">
        <f>'副食'!D8</f>
        <v/>
      </c>
      <c r="D12" s="24"/>
      <c r="E12" s="111"/>
      <c r="F12" s="9"/>
      <c r="G12" s="67"/>
      <c r="H12" s="11"/>
      <c r="I12" s="65" t="str">
        <f>'主食'!C8</f>
        <v>水分量をやや多めに、軟らかく炊いたご飯。</v>
      </c>
      <c r="J12" s="36" t="str">
        <f>'主食'!D8</f>
        <v/>
      </c>
      <c r="K12" s="24"/>
      <c r="L12" s="111"/>
      <c r="M12" s="9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ht="7.5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ht="22.5" customHeight="1">
      <c r="A14" s="70" t="s">
        <v>39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ht="22.5" customHeight="1">
      <c r="A15" s="71" t="s">
        <v>40</v>
      </c>
      <c r="B15" s="49"/>
      <c r="C15" s="8"/>
      <c r="D15" s="8"/>
      <c r="E15" s="9"/>
      <c r="F15" s="64" t="s">
        <v>30</v>
      </c>
      <c r="G15" s="8"/>
      <c r="H15" s="8"/>
      <c r="I15" s="8"/>
      <c r="J15" s="8"/>
      <c r="K15" s="8"/>
      <c r="L15" s="8"/>
      <c r="M15" s="9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ht="22.5" customHeight="1">
      <c r="A16" s="11"/>
      <c r="B16" s="63" t="s">
        <v>41</v>
      </c>
      <c r="C16" s="72"/>
      <c r="D16" s="8"/>
      <c r="E16" s="9"/>
      <c r="F16" s="112" t="s">
        <v>1</v>
      </c>
      <c r="M16" s="74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22.5" customHeight="1">
      <c r="A17" s="63" t="s">
        <v>42</v>
      </c>
      <c r="B17" s="63" t="s">
        <v>43</v>
      </c>
      <c r="C17" s="63" t="s">
        <v>44</v>
      </c>
      <c r="D17" s="64" t="s">
        <v>45</v>
      </c>
      <c r="E17" s="9"/>
      <c r="F17" s="75"/>
      <c r="M17" s="74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ht="37.5" customHeight="1">
      <c r="A18" s="4" t="s">
        <v>46</v>
      </c>
      <c r="B18" s="113" t="s">
        <v>4</v>
      </c>
      <c r="C18" s="113" t="s">
        <v>5</v>
      </c>
      <c r="D18" s="72" t="s">
        <v>6</v>
      </c>
      <c r="E18" s="9"/>
      <c r="F18" s="75"/>
      <c r="M18" s="74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ht="37.5" customHeight="1">
      <c r="A19" s="78" t="s">
        <v>47</v>
      </c>
      <c r="B19" s="114" t="s">
        <v>8</v>
      </c>
      <c r="C19" s="114" t="s">
        <v>9</v>
      </c>
      <c r="D19" s="115" t="s">
        <v>10</v>
      </c>
      <c r="E19" s="9"/>
      <c r="F19" s="52"/>
      <c r="G19" s="55"/>
      <c r="H19" s="55"/>
      <c r="I19" s="55"/>
      <c r="J19" s="55"/>
      <c r="K19" s="55"/>
      <c r="L19" s="55"/>
      <c r="M19" s="53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  <row r="979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</row>
    <row r="980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</row>
    <row r="98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</row>
    <row r="982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</row>
    <row r="983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</row>
    <row r="98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</row>
    <row r="98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</row>
    <row r="986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</row>
    <row r="987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</row>
    <row r="988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</row>
    <row r="989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</row>
    <row r="990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</row>
    <row r="99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</row>
    <row r="992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</row>
    <row r="993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</row>
    <row r="99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</row>
    <row r="99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</row>
    <row r="996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</row>
    <row r="997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</row>
    <row r="998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</row>
    <row r="999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</row>
    <row r="1000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</row>
    <row r="1001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  <c r="AA1001" s="51"/>
    </row>
    <row r="1002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  <c r="AA1002" s="5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8" t="str">
        <f>IFERROR(__xludf.DUMMYFUNCTION("IMPORTRANGE(""https://docs.google.com/spreadsheets/d/1gkRepGJi8YSf_9GBJuQGTAy9KAk4_wUsZeeKx4jozwg/edit?usp=sharing"",""副食!A2"")"),"0j")</f>
        <v>0j</v>
      </c>
      <c r="B2" s="19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20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3"/>
      <c r="E2" s="25"/>
      <c r="F2" s="28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ht="75.0" customHeight="1">
      <c r="A3" s="18" t="str">
        <f>IFERROR(__xludf.DUMMYFUNCTION("IMPORTRANGE(""https://docs.google.com/spreadsheets/d/1gkRepGJi8YSf_9GBJuQGTAy9KAk4_wUsZeeKx4jozwg/edit?usp=sharing"",""副食!A3"")"),"1j")</f>
        <v>1j</v>
      </c>
      <c r="B3" s="19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20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2"/>
      <c r="E3" s="33"/>
      <c r="F3" s="34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ht="75.0" customHeight="1">
      <c r="A4" s="37" t="str">
        <f>IFERROR(__xludf.DUMMYFUNCTION("IMPORTRANGE(""https://docs.google.com/spreadsheets/d/1gkRepGJi8YSf_9GBJuQGTAy9KAk4_wUsZeeKx4jozwg/edit?usp=sharing"",""副食!A4"")"),"2-1")</f>
        <v>2-1</v>
      </c>
      <c r="B4" s="38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20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9"/>
      <c r="E4" s="40"/>
      <c r="F4" s="40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ht="75.0" customHeight="1">
      <c r="A5" s="37" t="str">
        <f>IFERROR(__xludf.DUMMYFUNCTION("IMPORTRANGE(""https://docs.google.com/spreadsheets/d/1gkRepGJi8YSf_9GBJuQGTAy9KAk4_wUsZeeKx4jozwg/edit?usp=sharing"",""副食!A5"")"),"2-2")</f>
        <v>2-2</v>
      </c>
      <c r="B5" s="38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20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2"/>
      <c r="E5" s="41" t="s">
        <v>13</v>
      </c>
      <c r="F5" s="42" t="s">
        <v>14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ht="75.0" customHeight="1">
      <c r="A6" s="37" t="str">
        <f>IFERROR(__xludf.DUMMYFUNCTION("IMPORTRANGE(""https://docs.google.com/spreadsheets/d/1gkRepGJi8YSf_9GBJuQGTAy9KAk4_wUsZeeKx4jozwg/edit?usp=sharing"",""副食!A6"")"),"3")</f>
        <v>3</v>
      </c>
      <c r="B6" s="38" t="str">
        <f>IFERROR(__xludf.DUMMYFUNCTION("IMPORTRANGE(""https://docs.google.com/spreadsheets/d/1gkRepGJi8YSf_9GBJuQGTAy9KAk4_wUsZeeKx4jozwg/edit?usp=sharing"",""副食!B6"")"),"舌でつぶせる")</f>
        <v>舌でつぶせる</v>
      </c>
      <c r="C6" s="20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2"/>
      <c r="E6" s="41" t="s">
        <v>15</v>
      </c>
      <c r="F6" s="42" t="s">
        <v>16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ht="75.0" customHeight="1">
      <c r="A7" s="43" t="str">
        <f>IFERROR(__xludf.DUMMYFUNCTION("IMPORTRANGE(""https://docs.google.com/spreadsheets/d/1gkRepGJi8YSf_9GBJuQGTAy9KAk4_wUsZeeKx4jozwg/edit?usp=sharing"",""副食!A7"")"),"4")</f>
        <v>4</v>
      </c>
      <c r="B7" s="4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20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2"/>
      <c r="E7" s="25"/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ht="75.0" customHeight="1">
      <c r="A8" s="43" t="str">
        <f>IFERROR(__xludf.DUMMYFUNCTION("IMPORTRANGE(""https://docs.google.com/spreadsheets/d/1gkRepGJi8YSf_9GBJuQGTAy9KAk4_wUsZeeKx4jozwg/edit?usp=sharing"",""副食!A8"")"),"4")</f>
        <v>4</v>
      </c>
      <c r="B8" s="4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20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2"/>
      <c r="E8" s="25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8" t="str">
        <f>IFERROR(__xludf.DUMMYFUNCTION("IMPORTRANGE(""https://docs.google.com/spreadsheets/d/1gkRepGJi8YSf_9GBJuQGTAy9KAk4_wUsZeeKx4jozwg/edit?usp=sharing"",""主食!A2"")"),"0j")</f>
        <v>0j</v>
      </c>
      <c r="B2" s="19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20" t="str">
        <f>IFERROR(__xludf.DUMMYFUNCTION("IMPORTRANGE(""https://docs.google.com/spreadsheets/d/1gkRepGJi8YSf_9GBJuQGTAy9KAk4_wUsZeeKx4jozwg/edit?usp=sharing"",""主食!C2"")"),"")</f>
        <v/>
      </c>
      <c r="D2" s="22"/>
      <c r="E2" s="24"/>
      <c r="F2" s="27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ht="75.0" customHeight="1">
      <c r="A3" s="18" t="str">
        <f>IFERROR(__xludf.DUMMYFUNCTION("IMPORTRANGE(""https://docs.google.com/spreadsheets/d/1gkRepGJi8YSf_9GBJuQGTAy9KAk4_wUsZeeKx4jozwg/edit?usp=sharing"",""主食!A3"")"),"1j")</f>
        <v>1j</v>
      </c>
      <c r="B3" s="19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20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6"/>
      <c r="E3" s="24" t="s">
        <v>11</v>
      </c>
      <c r="F3" s="27" t="s">
        <v>12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ht="75.0" customHeight="1">
      <c r="A4" s="37" t="str">
        <f>IFERROR(__xludf.DUMMYFUNCTION("IMPORTRANGE(""https://docs.google.com/spreadsheets/d/1gkRepGJi8YSf_9GBJuQGTAy9KAk4_wUsZeeKx4jozwg/edit?usp=sharing"",""主食!A4"")"),"2-1")</f>
        <v>2-1</v>
      </c>
      <c r="B4" s="38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20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6"/>
      <c r="E4" s="24"/>
      <c r="F4" s="27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ht="75.0" customHeight="1">
      <c r="A5" s="37" t="str">
        <f>IFERROR(__xludf.DUMMYFUNCTION("IMPORTRANGE(""https://docs.google.com/spreadsheets/d/1gkRepGJi8YSf_9GBJuQGTAy9KAk4_wUsZeeKx4jozwg/edit?usp=sharing"",""主食!A5"")"),"2-2")</f>
        <v>2-2</v>
      </c>
      <c r="B5" s="38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20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6"/>
      <c r="E5" s="24"/>
      <c r="F5" s="27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ht="75.0" customHeight="1">
      <c r="A6" s="37" t="str">
        <f>IFERROR(__xludf.DUMMYFUNCTION("IMPORTRANGE(""https://docs.google.com/spreadsheets/d/1gkRepGJi8YSf_9GBJuQGTAy9KAk4_wUsZeeKx4jozwg/edit?usp=sharing"",""主食!A6"")"),"3")</f>
        <v>3</v>
      </c>
      <c r="B6" s="38" t="str">
        <f>IFERROR(__xludf.DUMMYFUNCTION("IMPORTRANGE(""https://docs.google.com/spreadsheets/d/1gkRepGJi8YSf_9GBJuQGTAy9KAk4_wUsZeeKx4jozwg/edit?usp=sharing"",""主食!B6"")"),"舌でつぶせる")</f>
        <v>舌でつぶせる</v>
      </c>
      <c r="C6" s="20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6"/>
      <c r="E6" s="24"/>
      <c r="F6" s="27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ht="75.0" customHeight="1">
      <c r="A7" s="43" t="str">
        <f>IFERROR(__xludf.DUMMYFUNCTION("IMPORTRANGE(""https://docs.google.com/spreadsheets/d/1gkRepGJi8YSf_9GBJuQGTAy9KAk4_wUsZeeKx4jozwg/edit?usp=sharing"",""主食!A7"")"),"4")</f>
        <v>4</v>
      </c>
      <c r="B7" s="4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20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6"/>
      <c r="E7" s="24" t="s">
        <v>17</v>
      </c>
      <c r="F7" s="27" t="s">
        <v>18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ht="75.0" customHeight="1">
      <c r="A8" s="43" t="str">
        <f>IFERROR(__xludf.DUMMYFUNCTION("IMPORTRANGE(""https://docs.google.com/spreadsheets/d/1gkRepGJi8YSf_9GBJuQGTAy9KAk4_wUsZeeKx4jozwg/edit?usp=sharing"",""主食!A8"")"),"4")</f>
        <v>4</v>
      </c>
      <c r="B8" s="4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20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6"/>
      <c r="E8" s="24"/>
      <c r="F8" s="2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3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6"/>
      <c r="C1" s="8"/>
      <c r="D1" s="9"/>
      <c r="E1" s="10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1"/>
      <c r="B2" s="14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6"/>
      <c r="D2" s="9"/>
      <c r="E2" s="17" t="s">
        <v>1</v>
      </c>
    </row>
    <row r="3" ht="30.0" customHeight="1">
      <c r="A3" s="10" t="str">
        <f>IFERROR(__xludf.DUMMYFUNCTION("IMPORTRANGE(""https://docs.google.com/spreadsheets/d/1gkRepGJi8YSf_9GBJuQGTAy9KAk4_wUsZeeKx4jozwg/edit?usp=sharing"",""水分とろみ!A3"")"),"学会分類")</f>
        <v>学会分類</v>
      </c>
      <c r="B3" s="10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0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0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1"/>
    </row>
    <row r="4" ht="45.0" customHeight="1">
      <c r="A4" s="14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6" t="s">
        <v>4</v>
      </c>
      <c r="C4" s="26" t="s">
        <v>5</v>
      </c>
      <c r="D4" s="26" t="s">
        <v>6</v>
      </c>
      <c r="E4" s="21"/>
    </row>
    <row r="5" ht="45.0" customHeight="1">
      <c r="A5" s="14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30" t="s">
        <v>8</v>
      </c>
      <c r="C5" s="30" t="s">
        <v>9</v>
      </c>
      <c r="D5" s="30" t="s">
        <v>10</v>
      </c>
      <c r="E5" s="11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5" t="s">
        <v>19</v>
      </c>
      <c r="B1" s="46" t="str">
        <f>'施設情報'!B2</f>
        <v>長岡三古老人福祉会 特別養護老人ホーム中之島</v>
      </c>
      <c r="C1" s="47"/>
      <c r="D1" s="48" t="s">
        <v>20</v>
      </c>
      <c r="E1" s="9"/>
      <c r="F1" s="49" t="str">
        <f>'施設情報'!B3</f>
        <v>〒954-0124 新潟県長岡市中之島2105番地6</v>
      </c>
      <c r="G1" s="8"/>
      <c r="H1" s="8"/>
      <c r="I1" s="8"/>
      <c r="J1" s="8"/>
      <c r="K1" s="9"/>
      <c r="L1" s="45" t="s">
        <v>21</v>
      </c>
      <c r="M1" s="50">
        <f>'施設情報'!B6</f>
        <v>46095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ht="22.5" customHeight="1">
      <c r="A2" s="11"/>
      <c r="B2" s="52"/>
      <c r="C2" s="53"/>
      <c r="D2" s="48" t="s">
        <v>22</v>
      </c>
      <c r="E2" s="9"/>
      <c r="F2" s="54" t="str">
        <f>'施設情報'!B4</f>
        <v>栄養科</v>
      </c>
      <c r="G2" s="55"/>
      <c r="H2" s="53"/>
      <c r="I2" s="56" t="s">
        <v>23</v>
      </c>
      <c r="J2" s="57" t="str">
        <f>'施設情報'!B5</f>
        <v>0258-61-2828</v>
      </c>
      <c r="K2" s="9"/>
      <c r="L2" s="11"/>
      <c r="M2" s="1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ht="7.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ht="22.5" customHeight="1">
      <c r="A4" s="58" t="s">
        <v>24</v>
      </c>
      <c r="B4" s="59"/>
      <c r="C4" s="59"/>
      <c r="D4" s="59"/>
      <c r="E4" s="59"/>
      <c r="F4" s="47"/>
      <c r="G4" s="60"/>
      <c r="H4" s="58" t="s">
        <v>25</v>
      </c>
      <c r="I4" s="59"/>
      <c r="J4" s="59"/>
      <c r="K4" s="59"/>
      <c r="L4" s="59"/>
      <c r="M4" s="47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0" customHeight="1">
      <c r="A5" s="4" t="s">
        <v>26</v>
      </c>
      <c r="B5" s="4" t="s">
        <v>27</v>
      </c>
      <c r="C5" s="4" t="s">
        <v>28</v>
      </c>
      <c r="D5" s="4" t="s">
        <v>29</v>
      </c>
      <c r="E5" s="62" t="s">
        <v>30</v>
      </c>
      <c r="F5" s="9"/>
      <c r="G5" s="60"/>
      <c r="H5" s="63" t="s">
        <v>26</v>
      </c>
      <c r="I5" s="63" t="s">
        <v>27</v>
      </c>
      <c r="J5" s="63" t="s">
        <v>28</v>
      </c>
      <c r="K5" s="63" t="s">
        <v>29</v>
      </c>
      <c r="L5" s="64" t="s">
        <v>30</v>
      </c>
      <c r="M5" s="9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90.0" customHeight="1">
      <c r="A6" s="18" t="s">
        <v>31</v>
      </c>
      <c r="B6" s="65" t="str">
        <f>'副食'!C2</f>
        <v>均質で、べたつきなどないゼリー。
離水が少なく、スライス状にすくうことが可能なもの。
たんぱく質含有量が少ないもの。</v>
      </c>
      <c r="C6" s="36" t="str">
        <f>'副食'!D2</f>
        <v/>
      </c>
      <c r="D6" s="36" t="str">
        <f>'副食'!E2</f>
        <v/>
      </c>
      <c r="E6" s="66" t="str">
        <f>'副食'!F2</f>
        <v/>
      </c>
      <c r="F6" s="9"/>
      <c r="G6" s="67"/>
      <c r="H6" s="18" t="s">
        <v>31</v>
      </c>
      <c r="I6" s="65" t="str">
        <f>'主食'!C2</f>
        <v/>
      </c>
      <c r="J6" s="36" t="str">
        <f>'主食'!D2</f>
        <v/>
      </c>
      <c r="K6" s="36" t="str">
        <f>'主食'!E2</f>
        <v/>
      </c>
      <c r="L6" s="66" t="str">
        <f>'主食'!F2</f>
        <v/>
      </c>
      <c r="M6" s="9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ht="90.0" customHeight="1">
      <c r="A7" s="18" t="s">
        <v>32</v>
      </c>
      <c r="B7" s="65" t="str">
        <f>'副食'!C3</f>
        <v>均質で、べたつきなどないゼリー・プリン・ムース。</v>
      </c>
      <c r="C7" s="36" t="str">
        <f>'副食'!D3</f>
        <v/>
      </c>
      <c r="D7" s="36" t="str">
        <f>'副食'!E3</f>
        <v/>
      </c>
      <c r="E7" s="66" t="str">
        <f>'副食'!F3</f>
        <v/>
      </c>
      <c r="F7" s="9"/>
      <c r="G7" s="67"/>
      <c r="H7" s="18" t="s">
        <v>32</v>
      </c>
      <c r="I7" s="65" t="str">
        <f>'主食'!C3</f>
        <v>ミキサーを使用したもの。
粒が残らずなめらかで均一な状態で、ゲル化剤を混ぜ、ゼリー状にした粥。　　　　　　　　</v>
      </c>
      <c r="J7" s="36" t="str">
        <f>'主食'!D3</f>
        <v/>
      </c>
      <c r="K7" s="36" t="str">
        <f>'主食'!E3</f>
        <v>ゼリー粥</v>
      </c>
      <c r="L7" s="66" t="str">
        <f>'主食'!F3</f>
        <v>「スベラカーゼライト」使用。</v>
      </c>
      <c r="M7" s="9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ht="90.0" customHeight="1">
      <c r="A8" s="37" t="s">
        <v>33</v>
      </c>
      <c r="B8" s="65" t="str">
        <f>'副食'!C4</f>
        <v>ミキサーを使用し、粒が残らずなめらかに均一な状態。
ゲル化剤・とろみ剤でまとめたもの。</v>
      </c>
      <c r="C8" s="36" t="str">
        <f>'副食'!D4</f>
        <v/>
      </c>
      <c r="D8" s="36" t="str">
        <f>'副食'!E4</f>
        <v/>
      </c>
      <c r="E8" s="66" t="str">
        <f>'副食'!F4</f>
        <v/>
      </c>
      <c r="F8" s="9"/>
      <c r="G8" s="67"/>
      <c r="H8" s="37" t="s">
        <v>34</v>
      </c>
      <c r="I8" s="65" t="str">
        <f>'主食'!C4</f>
        <v>ミキサーを使用し、粒が残らずなめらかに均一な状態。ゲル化剤・とろみ剤でまとめたもの。</v>
      </c>
      <c r="J8" s="36" t="str">
        <f>'主食'!D4</f>
        <v/>
      </c>
      <c r="K8" s="36" t="str">
        <f>'主食'!E4</f>
        <v/>
      </c>
      <c r="L8" s="66" t="str">
        <f>'主食'!F4</f>
        <v/>
      </c>
      <c r="M8" s="9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ht="90.0" customHeight="1">
      <c r="A9" s="37" t="s">
        <v>35</v>
      </c>
      <c r="B9" s="65" t="str">
        <f>'副食'!C5</f>
        <v>フードプロセッサーやミキサー等を使用したもので、若干の粒が残った状態。
ゲル化剤・とろみ剤でまとめたもの。</v>
      </c>
      <c r="C9" s="36" t="str">
        <f>'副食'!D5</f>
        <v/>
      </c>
      <c r="D9" s="36" t="str">
        <f>'副食'!E5</f>
        <v>ペースト</v>
      </c>
      <c r="E9" s="66" t="str">
        <f>'副食'!F5</f>
        <v>ミキサーにかけて、なめらかにし、ゲル化剤を加えた、べたつかず、まとまりやすい食事。</v>
      </c>
      <c r="F9" s="9"/>
      <c r="G9" s="67"/>
      <c r="H9" s="37" t="s">
        <v>36</v>
      </c>
      <c r="I9" s="65" t="str">
        <f>'主食'!C5</f>
        <v>フードプロセッサーやミキサー等を使用したもので、若干の粒が残った状態。離水や粘度、付着性に配慮した粥。</v>
      </c>
      <c r="J9" s="36" t="str">
        <f>'主食'!D5</f>
        <v/>
      </c>
      <c r="K9" s="36" t="str">
        <f>'主食'!E5</f>
        <v/>
      </c>
      <c r="L9" s="66" t="str">
        <f>'主食'!F5</f>
        <v/>
      </c>
      <c r="M9" s="9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ht="90.0" customHeight="1">
      <c r="A10" s="68" t="s">
        <v>37</v>
      </c>
      <c r="B10" s="65" t="str">
        <f>'副食'!C6</f>
        <v>フードプロセッサーやミキサー等を使用したものを、ゲル化剤で固めたもの。
舌や口蓋で押しつぶせる程度の硬さ。</v>
      </c>
      <c r="C10" s="36" t="str">
        <f>'副食'!D6</f>
        <v/>
      </c>
      <c r="D10" s="36" t="str">
        <f>'副食'!E6</f>
        <v>きざみよせ</v>
      </c>
      <c r="E10" s="66" t="str">
        <f>'副食'!F6</f>
        <v>フードプロセッサーにかけて、大きさは5㎜前後にし、ゲル化剤を加え、まとまりやすくした食事。</v>
      </c>
      <c r="F10" s="9"/>
      <c r="G10" s="67"/>
      <c r="H10" s="68" t="s">
        <v>37</v>
      </c>
      <c r="I10" s="65" t="str">
        <f>'主食'!C6</f>
        <v>全粥に離水防止のとろみ剤やゲル化剤を混ぜたもの。</v>
      </c>
      <c r="J10" s="36" t="str">
        <f>'主食'!D6</f>
        <v/>
      </c>
      <c r="K10" s="36" t="str">
        <f>'主食'!E6</f>
        <v/>
      </c>
      <c r="L10" s="66" t="str">
        <f>'主食'!F6</f>
        <v/>
      </c>
      <c r="M10" s="9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ht="90.0" customHeight="1">
      <c r="A11" s="69" t="s">
        <v>38</v>
      </c>
      <c r="B11" s="6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6" t="str">
        <f>'副食'!D7</f>
        <v/>
      </c>
      <c r="D11" s="36" t="str">
        <f>'副食'!E7</f>
        <v/>
      </c>
      <c r="E11" s="66" t="str">
        <f>'副食'!F7</f>
        <v/>
      </c>
      <c r="F11" s="9"/>
      <c r="G11" s="67"/>
      <c r="H11" s="69" t="s">
        <v>38</v>
      </c>
      <c r="I11" s="65" t="str">
        <f>'主食'!C7</f>
        <v>米重量に対し5倍の水分量。または、米飯重量の2倍の水分量で炊いた粥。粒が残っている不均一な状態。</v>
      </c>
      <c r="J11" s="36" t="str">
        <f>'主食'!D7</f>
        <v/>
      </c>
      <c r="K11" s="36" t="str">
        <f>'主食'!E7</f>
        <v>全粥</v>
      </c>
      <c r="L11" s="66" t="str">
        <f>'主食'!F7</f>
        <v>米重量に対し5倍の水分量で炊いた粥。</v>
      </c>
      <c r="M11" s="9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ht="90.0" customHeight="1">
      <c r="A12" s="11"/>
      <c r="B12" s="6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6" t="str">
        <f>'副食'!D8</f>
        <v/>
      </c>
      <c r="D12" s="36" t="str">
        <f>'副食'!E8</f>
        <v/>
      </c>
      <c r="E12" s="66" t="str">
        <f>'副食'!F8</f>
        <v/>
      </c>
      <c r="F12" s="9"/>
      <c r="G12" s="67"/>
      <c r="H12" s="11"/>
      <c r="I12" s="65" t="str">
        <f>'主食'!C8</f>
        <v>水分量をやや多めに、軟らかく炊いたご飯。</v>
      </c>
      <c r="J12" s="36" t="str">
        <f>'主食'!D8</f>
        <v/>
      </c>
      <c r="K12" s="36" t="str">
        <f>'主食'!E8</f>
        <v/>
      </c>
      <c r="L12" s="66" t="str">
        <f>'主食'!F8</f>
        <v/>
      </c>
      <c r="M12" s="9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ht="7.5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ht="22.5" customHeight="1">
      <c r="A14" s="70" t="s">
        <v>39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ht="22.5" customHeight="1">
      <c r="A15" s="71" t="s">
        <v>40</v>
      </c>
      <c r="B15" s="57" t="str">
        <f>'水分とろみ'!B1</f>
        <v/>
      </c>
      <c r="C15" s="8"/>
      <c r="D15" s="8"/>
      <c r="E15" s="9"/>
      <c r="F15" s="64" t="s">
        <v>30</v>
      </c>
      <c r="G15" s="8"/>
      <c r="H15" s="8"/>
      <c r="I15" s="8"/>
      <c r="J15" s="8"/>
      <c r="K15" s="8"/>
      <c r="L15" s="8"/>
      <c r="M15" s="9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ht="22.5" customHeight="1">
      <c r="A16" s="11"/>
      <c r="B16" s="63" t="s">
        <v>41</v>
      </c>
      <c r="C16" s="72" t="str">
        <f>'水分とろみ'!C2</f>
        <v/>
      </c>
      <c r="D16" s="8"/>
      <c r="E16" s="9"/>
      <c r="F16" s="73" t="str">
        <f>'水分とろみ'!E2</f>
        <v>・「濃いとろみ」は明らかにとろみが付いていて、送り込みに力が必要。ストローで吸うことは困難。付着性が増強し嚥下しにくくなるためゼリーやジュレ等の変更を検討する。
・学会分類2021（とろみ）の粘度に幅があるように、トロミ剤の使用目安量においても幅がある。「さじ」での軽量は容積になり重さ（ｇ）の幅あり。</v>
      </c>
      <c r="M16" s="74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22.5" customHeight="1">
      <c r="A17" s="63" t="s">
        <v>42</v>
      </c>
      <c r="B17" s="63" t="s">
        <v>43</v>
      </c>
      <c r="C17" s="63" t="s">
        <v>44</v>
      </c>
      <c r="D17" s="64" t="s">
        <v>45</v>
      </c>
      <c r="E17" s="9"/>
      <c r="F17" s="75"/>
      <c r="M17" s="74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ht="37.5" customHeight="1">
      <c r="A18" s="4" t="s">
        <v>46</v>
      </c>
      <c r="B18" s="76" t="str">
        <f>'水分とろみ'!B4</f>
        <v>1.0</v>
      </c>
      <c r="C18" s="76" t="str">
        <f>'水分とろみ'!C4</f>
        <v>2.0</v>
      </c>
      <c r="D18" s="77" t="str">
        <f>'水分とろみ'!D4</f>
        <v>3.0</v>
      </c>
      <c r="E18" s="9"/>
      <c r="F18" s="75"/>
      <c r="M18" s="74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ht="37.5" customHeight="1">
      <c r="A19" s="78" t="s">
        <v>47</v>
      </c>
      <c r="B19" s="79" t="str">
        <f>'水分とろみ'!B5</f>
        <v>1/2</v>
      </c>
      <c r="C19" s="79" t="str">
        <f>'水分とろみ'!C5</f>
        <v>1</v>
      </c>
      <c r="D19" s="80" t="str">
        <f>'水分とろみ'!D5</f>
        <v>2</v>
      </c>
      <c r="E19" s="9"/>
      <c r="F19" s="52"/>
      <c r="G19" s="55"/>
      <c r="H19" s="55"/>
      <c r="I19" s="55"/>
      <c r="J19" s="55"/>
      <c r="K19" s="55"/>
      <c r="L19" s="55"/>
      <c r="M19" s="53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  <row r="979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</row>
    <row r="980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</row>
    <row r="98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</row>
    <row r="982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</row>
    <row r="983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</row>
    <row r="98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</row>
    <row r="98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</row>
    <row r="986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</row>
    <row r="987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</row>
    <row r="988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</row>
    <row r="989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</row>
    <row r="990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</row>
    <row r="99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</row>
    <row r="992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</row>
    <row r="993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</row>
    <row r="99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</row>
    <row r="99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</row>
    <row r="996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</row>
    <row r="997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</row>
    <row r="998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</row>
    <row r="999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</row>
    <row r="1000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</row>
    <row r="1001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  <c r="AA1001" s="51"/>
    </row>
    <row r="1002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  <c r="AA1002" s="5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1" t="s">
        <v>48</v>
      </c>
      <c r="B1" s="81"/>
      <c r="C1" s="81"/>
      <c r="D1" s="81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>
      <c r="A2" s="83" t="s">
        <v>49</v>
      </c>
      <c r="B2" s="84"/>
      <c r="C2" s="85" t="s">
        <v>50</v>
      </c>
      <c r="D2" s="85" t="s">
        <v>51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>
      <c r="A3" s="86" t="s">
        <v>52</v>
      </c>
      <c r="B3" s="87"/>
      <c r="C3" s="88" t="b">
        <v>0</v>
      </c>
      <c r="D3" s="89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>
      <c r="A5" s="90" t="s">
        <v>53</v>
      </c>
      <c r="B5" s="90" t="s">
        <v>54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>
      <c r="A6" s="91">
        <v>46095.51150451389</v>
      </c>
      <c r="B6" s="92" t="s">
        <v>55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>
      <c r="A7" s="91">
        <v>46095.51351063658</v>
      </c>
      <c r="B7" s="92" t="s">
        <v>55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>
      <c r="A8" s="91"/>
      <c r="B8" s="9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>
      <c r="A9" s="91"/>
      <c r="B9" s="9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>
      <c r="A10" s="91"/>
      <c r="B10" s="9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>
      <c r="A11" s="91"/>
      <c r="B11" s="9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>
      <c r="A12" s="91"/>
      <c r="B12" s="9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93" t="s">
        <v>56</v>
      </c>
    </row>
    <row r="2">
      <c r="A2" s="93" t="s">
        <v>53</v>
      </c>
      <c r="B2" s="93" t="s">
        <v>57</v>
      </c>
    </row>
    <row r="3">
      <c r="A3" s="94">
        <v>46076.44345475694</v>
      </c>
      <c r="B3" s="93" t="s">
        <v>55</v>
      </c>
    </row>
    <row r="4">
      <c r="A4" s="94">
        <v>46087.38127377315</v>
      </c>
      <c r="B4" s="93" t="s">
        <v>55</v>
      </c>
    </row>
    <row r="5">
      <c r="A5" s="94">
        <v>46095.50899858796</v>
      </c>
      <c r="B5" s="93" t="s">
        <v>55</v>
      </c>
    </row>
    <row r="6">
      <c r="A6" s="94">
        <v>46095.51292461806</v>
      </c>
      <c r="B6" s="93" t="s">
        <v>55</v>
      </c>
    </row>
    <row r="7">
      <c r="A7" s="94"/>
    </row>
    <row r="8">
      <c r="A8" s="94"/>
    </row>
    <row r="9">
      <c r="A9" s="94"/>
    </row>
    <row r="10">
      <c r="A10" s="94"/>
    </row>
    <row r="11">
      <c r="A11" s="94"/>
    </row>
    <row r="12">
      <c r="A12" s="94"/>
    </row>
    <row r="13">
      <c r="A13" s="9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30.0" customHeight="1">
      <c r="A2" s="13" t="str">
        <f>IFERROR(__xludf.DUMMYFUNCTION("IMPORTRANGE(""https://docs.google.com/spreadsheets/d/1gkRepGJi8YSf_9GBJuQGTAy9KAk4_wUsZeeKx4jozwg/edit?usp=sharing"",""施設情報!A2"")"),"施設名")</f>
        <v>施設名</v>
      </c>
      <c r="B2" s="15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0" customHeight="1">
      <c r="A3" s="13" t="str">
        <f>IFERROR(__xludf.DUMMYFUNCTION("IMPORTRANGE(""https://docs.google.com/spreadsheets/d/1gkRepGJi8YSf_9GBJuQGTAy9KAk4_wUsZeeKx4jozwg/edit?usp=sharing"",""施設情報!A3"")"),"住所")</f>
        <v>住所</v>
      </c>
      <c r="B3" s="15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0.0" customHeight="1">
      <c r="A4" s="13" t="str">
        <f>IFERROR(__xludf.DUMMYFUNCTION("IMPORTRANGE(""https://docs.google.com/spreadsheets/d/1gkRepGJi8YSf_9GBJuQGTAy9KAk4_wUsZeeKx4jozwg/edit?usp=sharing"",""施設情報!A4"")"),"連絡先")</f>
        <v>連絡先</v>
      </c>
      <c r="B4" s="15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0.0" customHeight="1">
      <c r="A5" s="13" t="str">
        <f>IFERROR(__xludf.DUMMYFUNCTION("IMPORTRANGE(""https://docs.google.com/spreadsheets/d/1gkRepGJi8YSf_9GBJuQGTAy9KAk4_wUsZeeKx4jozwg/edit?usp=sharing"",""施設情報!A5"")"),"電話番号")</f>
        <v>電話番号</v>
      </c>
      <c r="B5" s="15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0.0" customHeight="1">
      <c r="A6" s="13" t="str">
        <f>IFERROR(__xludf.DUMMYFUNCTION("IMPORTRANGE(""https://docs.google.com/spreadsheets/d/1gkRepGJi8YSf_9GBJuQGTAy9KAk4_wUsZeeKx4jozwg/edit?usp=sharing"",""施設情報!A6"")"),"更新日")</f>
        <v>更新日</v>
      </c>
      <c r="B6" s="95">
        <v>46095.0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3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3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3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3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3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3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3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3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3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5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5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5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5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5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5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5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5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5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5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5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5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5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5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5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5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5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5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5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5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5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5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5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5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5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5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5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5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5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5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5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5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5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5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5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5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5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5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5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5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5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5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5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5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5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5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5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5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5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5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5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5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5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5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5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5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5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5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5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5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5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5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5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5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5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5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5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5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5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5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5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5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5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5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5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5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5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5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5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5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5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5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5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5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5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5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5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5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5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5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5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5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5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5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5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5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5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5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5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5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5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5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5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5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5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5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5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5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5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5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5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5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5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5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5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5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5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5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5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5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5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5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5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5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5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5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5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5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5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5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5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5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5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5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5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5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5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5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5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5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5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5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5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5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5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5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5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5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5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5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5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5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5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5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5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5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5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5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5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5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5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5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5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5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5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5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5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5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5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5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5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5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5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5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5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5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5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5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5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5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5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5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5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5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5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5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5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5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5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5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5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5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5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5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5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5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5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5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5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5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5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5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5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5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5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5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5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5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5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5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5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5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5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5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5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5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5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5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5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5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5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5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5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5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5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5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5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5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5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5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5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5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5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5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5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5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5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5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5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5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5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5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5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5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5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5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5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5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5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5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5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5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5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5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5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5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5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5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5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5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5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5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5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5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5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5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5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5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5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5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5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5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5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5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5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5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5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5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5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5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5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5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5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5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5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5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5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5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5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5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5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5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5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5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5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5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5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5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5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5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5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5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5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5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5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5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5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5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5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35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8" t="str">
        <f>IFERROR(__xludf.DUMMYFUNCTION("IMPORTRANGE(""https://docs.google.com/spreadsheets/d/1gkRepGJi8YSf_9GBJuQGTAy9KAk4_wUsZeeKx4jozwg/edit?usp=sharing"",""副食!A2"")"),"0j")</f>
        <v>0j</v>
      </c>
      <c r="B2" s="19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9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3"/>
      <c r="E2" s="24"/>
      <c r="F2" s="27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ht="75.0" customHeight="1">
      <c r="A3" s="18" t="str">
        <f>IFERROR(__xludf.DUMMYFUNCTION("IMPORTRANGE(""https://docs.google.com/spreadsheets/d/1gkRepGJi8YSf_9GBJuQGTAy9KAk4_wUsZeeKx4jozwg/edit?usp=sharing"",""副食!A3"")"),"1j")</f>
        <v>1j</v>
      </c>
      <c r="B3" s="19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9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2"/>
      <c r="E3" s="24"/>
      <c r="F3" s="27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ht="75.0" customHeight="1">
      <c r="A4" s="37" t="str">
        <f>IFERROR(__xludf.DUMMYFUNCTION("IMPORTRANGE(""https://docs.google.com/spreadsheets/d/1gkRepGJi8YSf_9GBJuQGTAy9KAk4_wUsZeeKx4jozwg/edit?usp=sharing"",""副食!A4"")"),"2-1")</f>
        <v>2-1</v>
      </c>
      <c r="B4" s="38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9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9"/>
      <c r="E4" s="24"/>
      <c r="F4" s="27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ht="75.0" customHeight="1">
      <c r="A5" s="37" t="str">
        <f>IFERROR(__xludf.DUMMYFUNCTION("IMPORTRANGE(""https://docs.google.com/spreadsheets/d/1gkRepGJi8YSf_9GBJuQGTAy9KAk4_wUsZeeKx4jozwg/edit?usp=sharing"",""副食!A5"")"),"2-2")</f>
        <v>2-2</v>
      </c>
      <c r="B5" s="38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9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2"/>
      <c r="E5" s="24" t="s">
        <v>13</v>
      </c>
      <c r="F5" s="27" t="s">
        <v>14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ht="75.0" customHeight="1">
      <c r="A6" s="37" t="str">
        <f>IFERROR(__xludf.DUMMYFUNCTION("IMPORTRANGE(""https://docs.google.com/spreadsheets/d/1gkRepGJi8YSf_9GBJuQGTAy9KAk4_wUsZeeKx4jozwg/edit?usp=sharing"",""副食!A6"")"),"3")</f>
        <v>3</v>
      </c>
      <c r="B6" s="38" t="str">
        <f>IFERROR(__xludf.DUMMYFUNCTION("IMPORTRANGE(""https://docs.google.com/spreadsheets/d/1gkRepGJi8YSf_9GBJuQGTAy9KAk4_wUsZeeKx4jozwg/edit?usp=sharing"",""副食!B6"")"),"舌でつぶせる")</f>
        <v>舌でつぶせる</v>
      </c>
      <c r="C6" s="9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2"/>
      <c r="E6" s="24" t="s">
        <v>15</v>
      </c>
      <c r="F6" s="27" t="s">
        <v>16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ht="75.0" customHeight="1">
      <c r="A7" s="43" t="str">
        <f>IFERROR(__xludf.DUMMYFUNCTION("IMPORTRANGE(""https://docs.google.com/spreadsheets/d/1gkRepGJi8YSf_9GBJuQGTAy9KAk4_wUsZeeKx4jozwg/edit?usp=sharing"",""副食!A7"")"),"4")</f>
        <v>4</v>
      </c>
      <c r="B7" s="4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9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2"/>
      <c r="E7" s="24"/>
      <c r="F7" s="27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ht="75.0" customHeight="1">
      <c r="A8" s="43" t="str">
        <f>IFERROR(__xludf.DUMMYFUNCTION("IMPORTRANGE(""https://docs.google.com/spreadsheets/d/1gkRepGJi8YSf_9GBJuQGTAy9KAk4_wUsZeeKx4jozwg/edit?usp=sharing"",""副食!A8"")"),"4")</f>
        <v>4</v>
      </c>
      <c r="B8" s="4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9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2"/>
      <c r="E8" s="24"/>
      <c r="F8" s="2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</row>
  </sheetData>
  <drawing r:id="rId1"/>
</worksheet>
</file>