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000000"/>
      <name val="&quot;Google Sans Mono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1" xfId="0" applyFont="1" applyNumberFormat="1"/>
    <xf borderId="0" fillId="2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19.0"/>
  </cols>
  <sheetData>
    <row r="1">
      <c r="A1" s="1" t="str">
        <f>IFERROR(__xludf.DUMMYFUNCTION("importrange(""https://docs.google.com/spreadsheets/d/16etMiCSq41Rn7DWKSWghqLgxoy8HpI5jFaJL1EOScpg/edit?usp=sharing"",""Kesehatan!A102:M122"")"),"Jumlah Penderita Penyakit Tertentu di Kelurahan Pantai Amal Januari-Juni 2024")</f>
        <v>Jumlah Penderita Penyakit Tertentu di Kelurahan Pantai Amal Januari-Juni 2024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1" t="str">
        <f>IFERROR(__xludf.DUMMYFUNCTION("""COMPUTED_VALUE"""),"Jenis Penyakit")</f>
        <v>Jenis Penyakit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1" t="str">
        <f>IFERROR(__xludf.DUMMYFUNCTION("""COMPUTED_VALUE"""),"Nama SLS")</f>
        <v>Nama SLS</v>
      </c>
      <c r="B3" s="1" t="str">
        <f>IFERROR(__xludf.DUMMYFUNCTION("""COMPUTED_VALUE"""),"Diare")</f>
        <v>Diare</v>
      </c>
      <c r="C3" s="1" t="str">
        <f>IFERROR(__xludf.DUMMYFUNCTION("""COMPUTED_VALUE"""),"Kematian Ibu")</f>
        <v>Kematian Ibu</v>
      </c>
      <c r="D3" s="1" t="str">
        <f>IFERROR(__xludf.DUMMYFUNCTION("""COMPUTED_VALUE"""),"Kematian Bayi")</f>
        <v>Kematian Bayi</v>
      </c>
      <c r="E3" s="1" t="str">
        <f>IFERROR(__xludf.DUMMYFUNCTION("""COMPUTED_VALUE"""),"Bumil Anemia")</f>
        <v>Bumil Anemia</v>
      </c>
      <c r="F3" s="1" t="str">
        <f>IFERROR(__xludf.DUMMYFUNCTION("""COMPUTED_VALUE"""),"Ibu Hamil KEK")</f>
        <v>Ibu Hamil KEK</v>
      </c>
      <c r="G3" s="1" t="str">
        <f>IFERROR(__xludf.DUMMYFUNCTION("""COMPUTED_VALUE"""),"Ibu Hamil Risiko
 Tinggi")</f>
        <v>Ibu Hamil Risiko
 Tinggi</v>
      </c>
      <c r="H3" s="1" t="str">
        <f>IFERROR(__xludf.DUMMYFUNCTION("""COMPUTED_VALUE"""),"Pneumonia")</f>
        <v>Pneumonia</v>
      </c>
      <c r="I3" s="1" t="str">
        <f>IFERROR(__xludf.DUMMYFUNCTION("""COMPUTED_VALUE"""),"Kecacingan")</f>
        <v>Kecacingan</v>
      </c>
      <c r="J3" s="1" t="str">
        <f>IFERROR(__xludf.DUMMYFUNCTION("""COMPUTED_VALUE"""),"Tuberkulosis")</f>
        <v>Tuberkulosis</v>
      </c>
      <c r="K3" s="1" t="str">
        <f>IFERROR(__xludf.DUMMYFUNCTION("""COMPUTED_VALUE"""),"Gizi Buruk")</f>
        <v>Gizi Buruk</v>
      </c>
      <c r="L3" s="1" t="str">
        <f>IFERROR(__xludf.DUMMYFUNCTION("""COMPUTED_VALUE"""),"Gizi kurang")</f>
        <v>Gizi kurang</v>
      </c>
      <c r="M3" s="1" t="str">
        <f>IFERROR(__xludf.DUMMYFUNCTION("""COMPUTED_VALUE"""),"Total")</f>
        <v>Total</v>
      </c>
    </row>
    <row r="4">
      <c r="A4" s="1" t="str">
        <f>IFERROR(__xludf.DUMMYFUNCTION("""COMPUTED_VALUE"""),"(1)")</f>
        <v>(1)</v>
      </c>
      <c r="B4" s="1" t="str">
        <f>IFERROR(__xludf.DUMMYFUNCTION("""COMPUTED_VALUE"""),"(2)")</f>
        <v>(2)</v>
      </c>
      <c r="C4" s="1" t="str">
        <f>IFERROR(__xludf.DUMMYFUNCTION("""COMPUTED_VALUE"""),"(3)")</f>
        <v>(3)</v>
      </c>
      <c r="D4" s="1" t="str">
        <f>IFERROR(__xludf.DUMMYFUNCTION("""COMPUTED_VALUE"""),"(4)")</f>
        <v>(4)</v>
      </c>
      <c r="E4" s="1" t="str">
        <f>IFERROR(__xludf.DUMMYFUNCTION("""COMPUTED_VALUE"""),"(5)")</f>
        <v>(5)</v>
      </c>
      <c r="F4" s="1" t="str">
        <f>IFERROR(__xludf.DUMMYFUNCTION("""COMPUTED_VALUE"""),"(6)")</f>
        <v>(6)</v>
      </c>
      <c r="G4" s="1" t="str">
        <f>IFERROR(__xludf.DUMMYFUNCTION("""COMPUTED_VALUE"""),"(7)")</f>
        <v>(7)</v>
      </c>
      <c r="H4" s="1" t="str">
        <f>IFERROR(__xludf.DUMMYFUNCTION("""COMPUTED_VALUE"""),"(8)")</f>
        <v>(8)</v>
      </c>
      <c r="I4" s="1" t="str">
        <f>IFERROR(__xludf.DUMMYFUNCTION("""COMPUTED_VALUE"""),"(9)")</f>
        <v>(9)</v>
      </c>
      <c r="J4" s="1" t="str">
        <f>IFERROR(__xludf.DUMMYFUNCTION("""COMPUTED_VALUE"""),"(10)")</f>
        <v>(10)</v>
      </c>
      <c r="K4" s="1" t="str">
        <f>IFERROR(__xludf.DUMMYFUNCTION("""COMPUTED_VALUE"""),"(11)")</f>
        <v>(11)</v>
      </c>
      <c r="L4" s="1" t="str">
        <f>IFERROR(__xludf.DUMMYFUNCTION("""COMPUTED_VALUE"""),"(12)")</f>
        <v>(12)</v>
      </c>
      <c r="M4" s="1" t="str">
        <f>IFERROR(__xludf.DUMMYFUNCTION("""COMPUTED_VALUE"""),"(13)")</f>
        <v>(13)</v>
      </c>
    </row>
    <row r="5">
      <c r="A5" s="1" t="str">
        <f>IFERROR(__xludf.DUMMYFUNCTION("""COMPUTED_VALUE"""),"RT 1")</f>
        <v>RT 1</v>
      </c>
      <c r="B5" s="2">
        <f>IFERROR(__xludf.DUMMYFUNCTION("""COMPUTED_VALUE"""),6.0)</f>
        <v>6</v>
      </c>
      <c r="C5" s="2">
        <f>IFERROR(__xludf.DUMMYFUNCTION("""COMPUTED_VALUE"""),0.0)</f>
        <v>0</v>
      </c>
      <c r="D5" s="2">
        <f>IFERROR(__xludf.DUMMYFUNCTION("""COMPUTED_VALUE"""),0.0)</f>
        <v>0</v>
      </c>
      <c r="E5" s="2">
        <f>IFERROR(__xludf.DUMMYFUNCTION("""COMPUTED_VALUE"""),0.0)</f>
        <v>0</v>
      </c>
      <c r="F5" s="2">
        <f>IFERROR(__xludf.DUMMYFUNCTION("""COMPUTED_VALUE"""),0.0)</f>
        <v>0</v>
      </c>
      <c r="G5" s="2">
        <f>IFERROR(__xludf.DUMMYFUNCTION("""COMPUTED_VALUE"""),0.0)</f>
        <v>0</v>
      </c>
      <c r="H5" s="2">
        <f>IFERROR(__xludf.DUMMYFUNCTION("""COMPUTED_VALUE"""),0.0)</f>
        <v>0</v>
      </c>
      <c r="I5" s="2">
        <f>IFERROR(__xludf.DUMMYFUNCTION("""COMPUTED_VALUE"""),1.0)</f>
        <v>1</v>
      </c>
      <c r="J5" s="2">
        <f>IFERROR(__xludf.DUMMYFUNCTION("""COMPUTED_VALUE"""),1.0)</f>
        <v>1</v>
      </c>
      <c r="K5" s="2">
        <f>IFERROR(__xludf.DUMMYFUNCTION("""COMPUTED_VALUE"""),0.0)</f>
        <v>0</v>
      </c>
      <c r="L5" s="2">
        <f>IFERROR(__xludf.DUMMYFUNCTION("""COMPUTED_VALUE"""),1.0)</f>
        <v>1</v>
      </c>
      <c r="M5" s="2">
        <f>IFERROR(__xludf.DUMMYFUNCTION("""COMPUTED_VALUE"""),9.0)</f>
        <v>9</v>
      </c>
    </row>
    <row r="6">
      <c r="A6" s="1" t="str">
        <f>IFERROR(__xludf.DUMMYFUNCTION("""COMPUTED_VALUE"""),"RT 2")</f>
        <v>RT 2</v>
      </c>
      <c r="B6" s="2">
        <f>IFERROR(__xludf.DUMMYFUNCTION("""COMPUTED_VALUE"""),7.0)</f>
        <v>7</v>
      </c>
      <c r="C6" s="2">
        <f>IFERROR(__xludf.DUMMYFUNCTION("""COMPUTED_VALUE"""),0.0)</f>
        <v>0</v>
      </c>
      <c r="D6" s="2">
        <f>IFERROR(__xludf.DUMMYFUNCTION("""COMPUTED_VALUE"""),0.0)</f>
        <v>0</v>
      </c>
      <c r="E6" s="2">
        <f>IFERROR(__xludf.DUMMYFUNCTION("""COMPUTED_VALUE"""),1.0)</f>
        <v>1</v>
      </c>
      <c r="F6" s="2">
        <f>IFERROR(__xludf.DUMMYFUNCTION("""COMPUTED_VALUE"""),0.0)</f>
        <v>0</v>
      </c>
      <c r="G6" s="2">
        <f>IFERROR(__xludf.DUMMYFUNCTION("""COMPUTED_VALUE"""),1.0)</f>
        <v>1</v>
      </c>
      <c r="H6" s="2">
        <f>IFERROR(__xludf.DUMMYFUNCTION("""COMPUTED_VALUE"""),0.0)</f>
        <v>0</v>
      </c>
      <c r="I6" s="2">
        <f>IFERROR(__xludf.DUMMYFUNCTION("""COMPUTED_VALUE"""),1.0)</f>
        <v>1</v>
      </c>
      <c r="J6" s="2">
        <f>IFERROR(__xludf.DUMMYFUNCTION("""COMPUTED_VALUE"""),0.0)</f>
        <v>0</v>
      </c>
      <c r="K6" s="2">
        <f>IFERROR(__xludf.DUMMYFUNCTION("""COMPUTED_VALUE"""),0.0)</f>
        <v>0</v>
      </c>
      <c r="L6" s="2">
        <f>IFERROR(__xludf.DUMMYFUNCTION("""COMPUTED_VALUE"""),0.0)</f>
        <v>0</v>
      </c>
      <c r="M6" s="2">
        <f>IFERROR(__xludf.DUMMYFUNCTION("""COMPUTED_VALUE"""),10.0)</f>
        <v>10</v>
      </c>
    </row>
    <row r="7">
      <c r="A7" s="1" t="str">
        <f>IFERROR(__xludf.DUMMYFUNCTION("""COMPUTED_VALUE"""),"RT 3")</f>
        <v>RT 3</v>
      </c>
      <c r="B7" s="2">
        <f>IFERROR(__xludf.DUMMYFUNCTION("""COMPUTED_VALUE"""),7.0)</f>
        <v>7</v>
      </c>
      <c r="C7" s="2">
        <f>IFERROR(__xludf.DUMMYFUNCTION("""COMPUTED_VALUE"""),0.0)</f>
        <v>0</v>
      </c>
      <c r="D7" s="2">
        <f>IFERROR(__xludf.DUMMYFUNCTION("""COMPUTED_VALUE"""),0.0)</f>
        <v>0</v>
      </c>
      <c r="E7" s="2">
        <f>IFERROR(__xludf.DUMMYFUNCTION("""COMPUTED_VALUE"""),1.0)</f>
        <v>1</v>
      </c>
      <c r="F7" s="2">
        <f>IFERROR(__xludf.DUMMYFUNCTION("""COMPUTED_VALUE"""),1.0)</f>
        <v>1</v>
      </c>
      <c r="G7" s="2">
        <f>IFERROR(__xludf.DUMMYFUNCTION("""COMPUTED_VALUE"""),0.0)</f>
        <v>0</v>
      </c>
      <c r="H7" s="2">
        <f>IFERROR(__xludf.DUMMYFUNCTION("""COMPUTED_VALUE"""),0.0)</f>
        <v>0</v>
      </c>
      <c r="I7" s="2">
        <f>IFERROR(__xludf.DUMMYFUNCTION("""COMPUTED_VALUE"""),1.0)</f>
        <v>1</v>
      </c>
      <c r="J7" s="2">
        <f>IFERROR(__xludf.DUMMYFUNCTION("""COMPUTED_VALUE"""),1.0)</f>
        <v>1</v>
      </c>
      <c r="K7" s="2">
        <f>IFERROR(__xludf.DUMMYFUNCTION("""COMPUTED_VALUE"""),0.0)</f>
        <v>0</v>
      </c>
      <c r="L7" s="2">
        <f>IFERROR(__xludf.DUMMYFUNCTION("""COMPUTED_VALUE"""),0.0)</f>
        <v>0</v>
      </c>
      <c r="M7" s="2">
        <f>IFERROR(__xludf.DUMMYFUNCTION("""COMPUTED_VALUE"""),11.0)</f>
        <v>11</v>
      </c>
    </row>
    <row r="8">
      <c r="A8" s="1" t="str">
        <f>IFERROR(__xludf.DUMMYFUNCTION("""COMPUTED_VALUE"""),"RT 4")</f>
        <v>RT 4</v>
      </c>
      <c r="B8" s="2">
        <f>IFERROR(__xludf.DUMMYFUNCTION("""COMPUTED_VALUE"""),11.0)</f>
        <v>11</v>
      </c>
      <c r="C8" s="2">
        <f>IFERROR(__xludf.DUMMYFUNCTION("""COMPUTED_VALUE"""),0.0)</f>
        <v>0</v>
      </c>
      <c r="D8" s="2">
        <f>IFERROR(__xludf.DUMMYFUNCTION("""COMPUTED_VALUE"""),0.0)</f>
        <v>0</v>
      </c>
      <c r="E8" s="2">
        <f>IFERROR(__xludf.DUMMYFUNCTION("""COMPUTED_VALUE"""),1.0)</f>
        <v>1</v>
      </c>
      <c r="F8" s="2">
        <f>IFERROR(__xludf.DUMMYFUNCTION("""COMPUTED_VALUE"""),2.0)</f>
        <v>2</v>
      </c>
      <c r="G8" s="2">
        <f>IFERROR(__xludf.DUMMYFUNCTION("""COMPUTED_VALUE"""),3.0)</f>
        <v>3</v>
      </c>
      <c r="H8" s="2">
        <f>IFERROR(__xludf.DUMMYFUNCTION("""COMPUTED_VALUE"""),0.0)</f>
        <v>0</v>
      </c>
      <c r="I8" s="2">
        <f>IFERROR(__xludf.DUMMYFUNCTION("""COMPUTED_VALUE"""),2.0)</f>
        <v>2</v>
      </c>
      <c r="J8" s="2">
        <f>IFERROR(__xludf.DUMMYFUNCTION("""COMPUTED_VALUE"""),1.0)</f>
        <v>1</v>
      </c>
      <c r="K8" s="2">
        <f>IFERROR(__xludf.DUMMYFUNCTION("""COMPUTED_VALUE"""),0.0)</f>
        <v>0</v>
      </c>
      <c r="L8" s="2">
        <f>IFERROR(__xludf.DUMMYFUNCTION("""COMPUTED_VALUE"""),6.0)</f>
        <v>6</v>
      </c>
      <c r="M8" s="2">
        <f>IFERROR(__xludf.DUMMYFUNCTION("""COMPUTED_VALUE"""),26.0)</f>
        <v>26</v>
      </c>
    </row>
    <row r="9">
      <c r="A9" s="1" t="str">
        <f>IFERROR(__xludf.DUMMYFUNCTION("""COMPUTED_VALUE"""),"RT 5")</f>
        <v>RT 5</v>
      </c>
      <c r="B9" s="2">
        <f>IFERROR(__xludf.DUMMYFUNCTION("""COMPUTED_VALUE"""),12.0)</f>
        <v>12</v>
      </c>
      <c r="C9" s="2">
        <f>IFERROR(__xludf.DUMMYFUNCTION("""COMPUTED_VALUE"""),0.0)</f>
        <v>0</v>
      </c>
      <c r="D9" s="2">
        <f>IFERROR(__xludf.DUMMYFUNCTION("""COMPUTED_VALUE"""),0.0)</f>
        <v>0</v>
      </c>
      <c r="E9" s="2">
        <f>IFERROR(__xludf.DUMMYFUNCTION("""COMPUTED_VALUE"""),1.0)</f>
        <v>1</v>
      </c>
      <c r="F9" s="2">
        <f>IFERROR(__xludf.DUMMYFUNCTION("""COMPUTED_VALUE"""),0.0)</f>
        <v>0</v>
      </c>
      <c r="G9" s="2">
        <f>IFERROR(__xludf.DUMMYFUNCTION("""COMPUTED_VALUE"""),0.0)</f>
        <v>0</v>
      </c>
      <c r="H9" s="2">
        <f>IFERROR(__xludf.DUMMYFUNCTION("""COMPUTED_VALUE"""),0.0)</f>
        <v>0</v>
      </c>
      <c r="I9" s="2">
        <f>IFERROR(__xludf.DUMMYFUNCTION("""COMPUTED_VALUE"""),0.0)</f>
        <v>0</v>
      </c>
      <c r="J9" s="2">
        <f>IFERROR(__xludf.DUMMYFUNCTION("""COMPUTED_VALUE"""),1.0)</f>
        <v>1</v>
      </c>
      <c r="K9" s="2">
        <f>IFERROR(__xludf.DUMMYFUNCTION("""COMPUTED_VALUE"""),0.0)</f>
        <v>0</v>
      </c>
      <c r="L9" s="2">
        <f>IFERROR(__xludf.DUMMYFUNCTION("""COMPUTED_VALUE"""),0.0)</f>
        <v>0</v>
      </c>
      <c r="M9" s="2">
        <f>IFERROR(__xludf.DUMMYFUNCTION("""COMPUTED_VALUE"""),14.0)</f>
        <v>14</v>
      </c>
    </row>
    <row r="10">
      <c r="A10" s="1" t="str">
        <f>IFERROR(__xludf.DUMMYFUNCTION("""COMPUTED_VALUE"""),"RT 6")</f>
        <v>RT 6</v>
      </c>
      <c r="B10" s="2">
        <f>IFERROR(__xludf.DUMMYFUNCTION("""COMPUTED_VALUE"""),10.0)</f>
        <v>10</v>
      </c>
      <c r="C10" s="2">
        <f>IFERROR(__xludf.DUMMYFUNCTION("""COMPUTED_VALUE"""),0.0)</f>
        <v>0</v>
      </c>
      <c r="D10" s="2">
        <f>IFERROR(__xludf.DUMMYFUNCTION("""COMPUTED_VALUE"""),0.0)</f>
        <v>0</v>
      </c>
      <c r="E10" s="2">
        <f>IFERROR(__xludf.DUMMYFUNCTION("""COMPUTED_VALUE"""),1.0)</f>
        <v>1</v>
      </c>
      <c r="F10" s="2">
        <f>IFERROR(__xludf.DUMMYFUNCTION("""COMPUTED_VALUE"""),2.0)</f>
        <v>2</v>
      </c>
      <c r="G10" s="2">
        <f>IFERROR(__xludf.DUMMYFUNCTION("""COMPUTED_VALUE"""),2.0)</f>
        <v>2</v>
      </c>
      <c r="H10" s="2">
        <f>IFERROR(__xludf.DUMMYFUNCTION("""COMPUTED_VALUE"""),1.0)</f>
        <v>1</v>
      </c>
      <c r="I10" s="2">
        <f>IFERROR(__xludf.DUMMYFUNCTION("""COMPUTED_VALUE"""),0.0)</f>
        <v>0</v>
      </c>
      <c r="J10" s="2">
        <f>IFERROR(__xludf.DUMMYFUNCTION("""COMPUTED_VALUE"""),0.0)</f>
        <v>0</v>
      </c>
      <c r="K10" s="2">
        <f>IFERROR(__xludf.DUMMYFUNCTION("""COMPUTED_VALUE"""),0.0)</f>
        <v>0</v>
      </c>
      <c r="L10" s="2">
        <f>IFERROR(__xludf.DUMMYFUNCTION("""COMPUTED_VALUE"""),0.0)</f>
        <v>0</v>
      </c>
      <c r="M10" s="2">
        <f>IFERROR(__xludf.DUMMYFUNCTION("""COMPUTED_VALUE"""),16.0)</f>
        <v>16</v>
      </c>
    </row>
    <row r="11">
      <c r="A11" s="1" t="str">
        <f>IFERROR(__xludf.DUMMYFUNCTION("""COMPUTED_VALUE"""),"RT 7")</f>
        <v>RT 7</v>
      </c>
      <c r="B11" s="2">
        <f>IFERROR(__xludf.DUMMYFUNCTION("""COMPUTED_VALUE"""),10.0)</f>
        <v>10</v>
      </c>
      <c r="C11" s="2">
        <f>IFERROR(__xludf.DUMMYFUNCTION("""COMPUTED_VALUE"""),1.0)</f>
        <v>1</v>
      </c>
      <c r="D11" s="2">
        <f>IFERROR(__xludf.DUMMYFUNCTION("""COMPUTED_VALUE"""),0.0)</f>
        <v>0</v>
      </c>
      <c r="E11" s="2">
        <f>IFERROR(__xludf.DUMMYFUNCTION("""COMPUTED_VALUE"""),0.0)</f>
        <v>0</v>
      </c>
      <c r="F11" s="2">
        <f>IFERROR(__xludf.DUMMYFUNCTION("""COMPUTED_VALUE"""),1.0)</f>
        <v>1</v>
      </c>
      <c r="G11" s="2">
        <f>IFERROR(__xludf.DUMMYFUNCTION("""COMPUTED_VALUE"""),3.0)</f>
        <v>3</v>
      </c>
      <c r="H11" s="2">
        <f>IFERROR(__xludf.DUMMYFUNCTION("""COMPUTED_VALUE"""),0.0)</f>
        <v>0</v>
      </c>
      <c r="I11" s="2">
        <f>IFERROR(__xludf.DUMMYFUNCTION("""COMPUTED_VALUE"""),0.0)</f>
        <v>0</v>
      </c>
      <c r="J11" s="2">
        <f>IFERROR(__xludf.DUMMYFUNCTION("""COMPUTED_VALUE"""),0.0)</f>
        <v>0</v>
      </c>
      <c r="K11" s="2">
        <f>IFERROR(__xludf.DUMMYFUNCTION("""COMPUTED_VALUE"""),1.0)</f>
        <v>1</v>
      </c>
      <c r="L11" s="2">
        <f>IFERROR(__xludf.DUMMYFUNCTION("""COMPUTED_VALUE"""),1.0)</f>
        <v>1</v>
      </c>
      <c r="M11" s="2">
        <f>IFERROR(__xludf.DUMMYFUNCTION("""COMPUTED_VALUE"""),17.0)</f>
        <v>17</v>
      </c>
    </row>
    <row r="12">
      <c r="A12" s="1" t="str">
        <f>IFERROR(__xludf.DUMMYFUNCTION("""COMPUTED_VALUE"""),"RT 8")</f>
        <v>RT 8</v>
      </c>
      <c r="B12" s="2">
        <f>IFERROR(__xludf.DUMMYFUNCTION("""COMPUTED_VALUE"""),5.0)</f>
        <v>5</v>
      </c>
      <c r="C12" s="2">
        <f>IFERROR(__xludf.DUMMYFUNCTION("""COMPUTED_VALUE"""),0.0)</f>
        <v>0</v>
      </c>
      <c r="D12" s="2">
        <f>IFERROR(__xludf.DUMMYFUNCTION("""COMPUTED_VALUE"""),0.0)</f>
        <v>0</v>
      </c>
      <c r="E12" s="2">
        <f>IFERROR(__xludf.DUMMYFUNCTION("""COMPUTED_VALUE"""),0.0)</f>
        <v>0</v>
      </c>
      <c r="F12" s="2">
        <f>IFERROR(__xludf.DUMMYFUNCTION("""COMPUTED_VALUE"""),0.0)</f>
        <v>0</v>
      </c>
      <c r="G12" s="2">
        <f>IFERROR(__xludf.DUMMYFUNCTION("""COMPUTED_VALUE"""),0.0)</f>
        <v>0</v>
      </c>
      <c r="H12" s="2">
        <f>IFERROR(__xludf.DUMMYFUNCTION("""COMPUTED_VALUE"""),0.0)</f>
        <v>0</v>
      </c>
      <c r="I12" s="2">
        <f>IFERROR(__xludf.DUMMYFUNCTION("""COMPUTED_VALUE"""),0.0)</f>
        <v>0</v>
      </c>
      <c r="J12" s="2">
        <f>IFERROR(__xludf.DUMMYFUNCTION("""COMPUTED_VALUE"""),0.0)</f>
        <v>0</v>
      </c>
      <c r="K12" s="2">
        <f>IFERROR(__xludf.DUMMYFUNCTION("""COMPUTED_VALUE"""),0.0)</f>
        <v>0</v>
      </c>
      <c r="L12" s="2">
        <f>IFERROR(__xludf.DUMMYFUNCTION("""COMPUTED_VALUE"""),0.0)</f>
        <v>0</v>
      </c>
      <c r="M12" s="2">
        <f>IFERROR(__xludf.DUMMYFUNCTION("""COMPUTED_VALUE"""),5.0)</f>
        <v>5</v>
      </c>
    </row>
    <row r="13">
      <c r="A13" s="1" t="str">
        <f>IFERROR(__xludf.DUMMYFUNCTION("""COMPUTED_VALUE"""),"RT 9")</f>
        <v>RT 9</v>
      </c>
      <c r="B13" s="2">
        <f>IFERROR(__xludf.DUMMYFUNCTION("""COMPUTED_VALUE"""),15.0)</f>
        <v>15</v>
      </c>
      <c r="C13" s="2">
        <f>IFERROR(__xludf.DUMMYFUNCTION("""COMPUTED_VALUE"""),0.0)</f>
        <v>0</v>
      </c>
      <c r="D13" s="2">
        <f>IFERROR(__xludf.DUMMYFUNCTION("""COMPUTED_VALUE"""),0.0)</f>
        <v>0</v>
      </c>
      <c r="E13" s="2">
        <f>IFERROR(__xludf.DUMMYFUNCTION("""COMPUTED_VALUE"""),0.0)</f>
        <v>0</v>
      </c>
      <c r="F13" s="2">
        <f>IFERROR(__xludf.DUMMYFUNCTION("""COMPUTED_VALUE"""),2.0)</f>
        <v>2</v>
      </c>
      <c r="G13" s="2">
        <f>IFERROR(__xludf.DUMMYFUNCTION("""COMPUTED_VALUE"""),3.0)</f>
        <v>3</v>
      </c>
      <c r="H13" s="2">
        <f>IFERROR(__xludf.DUMMYFUNCTION("""COMPUTED_VALUE"""),1.0)</f>
        <v>1</v>
      </c>
      <c r="I13" s="2">
        <f>IFERROR(__xludf.DUMMYFUNCTION("""COMPUTED_VALUE"""),2.0)</f>
        <v>2</v>
      </c>
      <c r="J13" s="2">
        <f>IFERROR(__xludf.DUMMYFUNCTION("""COMPUTED_VALUE"""),2.0)</f>
        <v>2</v>
      </c>
      <c r="K13" s="2">
        <f>IFERROR(__xludf.DUMMYFUNCTION("""COMPUTED_VALUE"""),0.0)</f>
        <v>0</v>
      </c>
      <c r="L13" s="2">
        <f>IFERROR(__xludf.DUMMYFUNCTION("""COMPUTED_VALUE"""),2.0)</f>
        <v>2</v>
      </c>
      <c r="M13" s="2">
        <f>IFERROR(__xludf.DUMMYFUNCTION("""COMPUTED_VALUE"""),27.0)</f>
        <v>27</v>
      </c>
    </row>
    <row r="14">
      <c r="A14" s="1" t="str">
        <f>IFERROR(__xludf.DUMMYFUNCTION("""COMPUTED_VALUE"""),"RT 10")</f>
        <v>RT 10</v>
      </c>
      <c r="B14" s="2">
        <f>IFERROR(__xludf.DUMMYFUNCTION("""COMPUTED_VALUE"""),19.0)</f>
        <v>19</v>
      </c>
      <c r="C14" s="2" t="str">
        <f>IFERROR(__xludf.DUMMYFUNCTION("""COMPUTED_VALUE""")," - ")</f>
        <v>-</v>
      </c>
      <c r="D14" s="2">
        <f>IFERROR(__xludf.DUMMYFUNCTION("""COMPUTED_VALUE"""),0.0)</f>
        <v>0</v>
      </c>
      <c r="E14" s="2">
        <f>IFERROR(__xludf.DUMMYFUNCTION("""COMPUTED_VALUE"""),1.0)</f>
        <v>1</v>
      </c>
      <c r="F14" s="2">
        <f>IFERROR(__xludf.DUMMYFUNCTION("""COMPUTED_VALUE"""),2.0)</f>
        <v>2</v>
      </c>
      <c r="G14" s="2">
        <f>IFERROR(__xludf.DUMMYFUNCTION("""COMPUTED_VALUE"""),3.0)</f>
        <v>3</v>
      </c>
      <c r="H14" s="2">
        <f>IFERROR(__xludf.DUMMYFUNCTION("""COMPUTED_VALUE"""),2.0)</f>
        <v>2</v>
      </c>
      <c r="I14" s="2">
        <f>IFERROR(__xludf.DUMMYFUNCTION("""COMPUTED_VALUE"""),0.0)</f>
        <v>0</v>
      </c>
      <c r="J14" s="2">
        <f>IFERROR(__xludf.DUMMYFUNCTION("""COMPUTED_VALUE"""),3.0)</f>
        <v>3</v>
      </c>
      <c r="K14" s="2">
        <f>IFERROR(__xludf.DUMMYFUNCTION("""COMPUTED_VALUE"""),0.0)</f>
        <v>0</v>
      </c>
      <c r="L14" s="2">
        <f>IFERROR(__xludf.DUMMYFUNCTION("""COMPUTED_VALUE"""),4.0)</f>
        <v>4</v>
      </c>
      <c r="M14" s="2">
        <f>IFERROR(__xludf.DUMMYFUNCTION("""COMPUTED_VALUE"""),34.0)</f>
        <v>34</v>
      </c>
    </row>
    <row r="15">
      <c r="A15" s="1" t="str">
        <f>IFERROR(__xludf.DUMMYFUNCTION("""COMPUTED_VALUE"""),"RT 11")</f>
        <v>RT 11</v>
      </c>
      <c r="B15" s="2">
        <f>IFERROR(__xludf.DUMMYFUNCTION("""COMPUTED_VALUE"""),13.0)</f>
        <v>13</v>
      </c>
      <c r="C15" s="2">
        <f>IFERROR(__xludf.DUMMYFUNCTION("""COMPUTED_VALUE"""),0.0)</f>
        <v>0</v>
      </c>
      <c r="D15" s="2">
        <f>IFERROR(__xludf.DUMMYFUNCTION("""COMPUTED_VALUE"""),0.0)</f>
        <v>0</v>
      </c>
      <c r="E15" s="2">
        <f>IFERROR(__xludf.DUMMYFUNCTION("""COMPUTED_VALUE"""),2.0)</f>
        <v>2</v>
      </c>
      <c r="F15" s="2">
        <f>IFERROR(__xludf.DUMMYFUNCTION("""COMPUTED_VALUE"""),3.0)</f>
        <v>3</v>
      </c>
      <c r="G15" s="2">
        <f>IFERROR(__xludf.DUMMYFUNCTION("""COMPUTED_VALUE"""),3.0)</f>
        <v>3</v>
      </c>
      <c r="H15" s="2">
        <f>IFERROR(__xludf.DUMMYFUNCTION("""COMPUTED_VALUE"""),0.0)</f>
        <v>0</v>
      </c>
      <c r="I15" s="2">
        <f>IFERROR(__xludf.DUMMYFUNCTION("""COMPUTED_VALUE"""),0.0)</f>
        <v>0</v>
      </c>
      <c r="J15" s="2">
        <f>IFERROR(__xludf.DUMMYFUNCTION("""COMPUTED_VALUE"""),0.0)</f>
        <v>0</v>
      </c>
      <c r="K15" s="2">
        <f>IFERROR(__xludf.DUMMYFUNCTION("""COMPUTED_VALUE"""),0.0)</f>
        <v>0</v>
      </c>
      <c r="L15" s="2">
        <f>IFERROR(__xludf.DUMMYFUNCTION("""COMPUTED_VALUE"""),5.0)</f>
        <v>5</v>
      </c>
      <c r="M15" s="2">
        <f>IFERROR(__xludf.DUMMYFUNCTION("""COMPUTED_VALUE"""),26.0)</f>
        <v>26</v>
      </c>
    </row>
    <row r="16">
      <c r="A16" s="1" t="str">
        <f>IFERROR(__xludf.DUMMYFUNCTION("""COMPUTED_VALUE"""),"RT 12")</f>
        <v>RT 12</v>
      </c>
      <c r="B16" s="2">
        <f>IFERROR(__xludf.DUMMYFUNCTION("""COMPUTED_VALUE"""),19.0)</f>
        <v>19</v>
      </c>
      <c r="C16" s="2">
        <f>IFERROR(__xludf.DUMMYFUNCTION("""COMPUTED_VALUE"""),0.0)</f>
        <v>0</v>
      </c>
      <c r="D16" s="2">
        <f>IFERROR(__xludf.DUMMYFUNCTION("""COMPUTED_VALUE"""),0.0)</f>
        <v>0</v>
      </c>
      <c r="E16" s="2">
        <f>IFERROR(__xludf.DUMMYFUNCTION("""COMPUTED_VALUE"""),3.0)</f>
        <v>3</v>
      </c>
      <c r="F16" s="2">
        <f>IFERROR(__xludf.DUMMYFUNCTION("""COMPUTED_VALUE"""),3.0)</f>
        <v>3</v>
      </c>
      <c r="G16" s="2">
        <f>IFERROR(__xludf.DUMMYFUNCTION("""COMPUTED_VALUE"""),2.0)</f>
        <v>2</v>
      </c>
      <c r="H16" s="2">
        <f>IFERROR(__xludf.DUMMYFUNCTION("""COMPUTED_VALUE"""),0.0)</f>
        <v>0</v>
      </c>
      <c r="I16" s="2">
        <f>IFERROR(__xludf.DUMMYFUNCTION("""COMPUTED_VALUE"""),1.0)</f>
        <v>1</v>
      </c>
      <c r="J16" s="2">
        <f>IFERROR(__xludf.DUMMYFUNCTION("""COMPUTED_VALUE"""),0.0)</f>
        <v>0</v>
      </c>
      <c r="K16" s="2">
        <f>IFERROR(__xludf.DUMMYFUNCTION("""COMPUTED_VALUE"""),1.0)</f>
        <v>1</v>
      </c>
      <c r="L16" s="2">
        <f>IFERROR(__xludf.DUMMYFUNCTION("""COMPUTED_VALUE"""),1.0)</f>
        <v>1</v>
      </c>
      <c r="M16" s="2">
        <f>IFERROR(__xludf.DUMMYFUNCTION("""COMPUTED_VALUE"""),30.0)</f>
        <v>30</v>
      </c>
    </row>
    <row r="17">
      <c r="A17" s="1" t="str">
        <f>IFERROR(__xludf.DUMMYFUNCTION("""COMPUTED_VALUE"""),"RT 13")</f>
        <v>RT 13</v>
      </c>
      <c r="B17" s="2">
        <f>IFERROR(__xludf.DUMMYFUNCTION("""COMPUTED_VALUE"""),13.0)</f>
        <v>13</v>
      </c>
      <c r="C17" s="2">
        <f>IFERROR(__xludf.DUMMYFUNCTION("""COMPUTED_VALUE"""),0.0)</f>
        <v>0</v>
      </c>
      <c r="D17" s="2">
        <f>IFERROR(__xludf.DUMMYFUNCTION("""COMPUTED_VALUE"""),0.0)</f>
        <v>0</v>
      </c>
      <c r="E17" s="2">
        <f>IFERROR(__xludf.DUMMYFUNCTION("""COMPUTED_VALUE"""),0.0)</f>
        <v>0</v>
      </c>
      <c r="F17" s="2">
        <f>IFERROR(__xludf.DUMMYFUNCTION("""COMPUTED_VALUE"""),0.0)</f>
        <v>0</v>
      </c>
      <c r="G17" s="2">
        <f>IFERROR(__xludf.DUMMYFUNCTION("""COMPUTED_VALUE"""),4.0)</f>
        <v>4</v>
      </c>
      <c r="H17" s="2">
        <f>IFERROR(__xludf.DUMMYFUNCTION("""COMPUTED_VALUE"""),0.0)</f>
        <v>0</v>
      </c>
      <c r="I17" s="2">
        <f>IFERROR(__xludf.DUMMYFUNCTION("""COMPUTED_VALUE"""),1.0)</f>
        <v>1</v>
      </c>
      <c r="J17" s="2">
        <f>IFERROR(__xludf.DUMMYFUNCTION("""COMPUTED_VALUE"""),0.0)</f>
        <v>0</v>
      </c>
      <c r="K17" s="2">
        <f>IFERROR(__xludf.DUMMYFUNCTION("""COMPUTED_VALUE"""),1.0)</f>
        <v>1</v>
      </c>
      <c r="L17" s="2">
        <f>IFERROR(__xludf.DUMMYFUNCTION("""COMPUTED_VALUE"""),0.0)</f>
        <v>0</v>
      </c>
      <c r="M17" s="2">
        <f>IFERROR(__xludf.DUMMYFUNCTION("""COMPUTED_VALUE"""),19.0)</f>
        <v>19</v>
      </c>
    </row>
    <row r="18">
      <c r="A18" s="1" t="str">
        <f>IFERROR(__xludf.DUMMYFUNCTION("""COMPUTED_VALUE"""),"RT 14")</f>
        <v>RT 14</v>
      </c>
      <c r="B18" s="2">
        <f>IFERROR(__xludf.DUMMYFUNCTION("""COMPUTED_VALUE"""),35.0)</f>
        <v>35</v>
      </c>
      <c r="C18" s="2">
        <f>IFERROR(__xludf.DUMMYFUNCTION("""COMPUTED_VALUE"""),1.0)</f>
        <v>1</v>
      </c>
      <c r="D18" s="2">
        <f>IFERROR(__xludf.DUMMYFUNCTION("""COMPUTED_VALUE"""),0.0)</f>
        <v>0</v>
      </c>
      <c r="E18" s="2">
        <f>IFERROR(__xludf.DUMMYFUNCTION("""COMPUTED_VALUE"""),3.0)</f>
        <v>3</v>
      </c>
      <c r="F18" s="2">
        <f>IFERROR(__xludf.DUMMYFUNCTION("""COMPUTED_VALUE"""),3.0)</f>
        <v>3</v>
      </c>
      <c r="G18" s="2">
        <f>IFERROR(__xludf.DUMMYFUNCTION("""COMPUTED_VALUE"""),5.0)</f>
        <v>5</v>
      </c>
      <c r="H18" s="2">
        <f>IFERROR(__xludf.DUMMYFUNCTION("""COMPUTED_VALUE"""),3.0)</f>
        <v>3</v>
      </c>
      <c r="I18" s="2">
        <f>IFERROR(__xludf.DUMMYFUNCTION("""COMPUTED_VALUE"""),1.0)</f>
        <v>1</v>
      </c>
      <c r="J18" s="2">
        <f>IFERROR(__xludf.DUMMYFUNCTION("""COMPUTED_VALUE"""),1.0)</f>
        <v>1</v>
      </c>
      <c r="K18" s="2">
        <f>IFERROR(__xludf.DUMMYFUNCTION("""COMPUTED_VALUE"""),0.0)</f>
        <v>0</v>
      </c>
      <c r="L18" s="2">
        <f>IFERROR(__xludf.DUMMYFUNCTION("""COMPUTED_VALUE"""),2.0)</f>
        <v>2</v>
      </c>
      <c r="M18" s="2">
        <f>IFERROR(__xludf.DUMMYFUNCTION("""COMPUTED_VALUE"""),54.0)</f>
        <v>54</v>
      </c>
    </row>
    <row r="19">
      <c r="A19" s="1" t="str">
        <f>IFERROR(__xludf.DUMMYFUNCTION("""COMPUTED_VALUE"""),"RT 15")</f>
        <v>RT 15</v>
      </c>
      <c r="B19" s="2">
        <f>IFERROR(__xludf.DUMMYFUNCTION("""COMPUTED_VALUE"""),13.0)</f>
        <v>13</v>
      </c>
      <c r="C19" s="2">
        <f>IFERROR(__xludf.DUMMYFUNCTION("""COMPUTED_VALUE"""),0.0)</f>
        <v>0</v>
      </c>
      <c r="D19" s="2">
        <f>IFERROR(__xludf.DUMMYFUNCTION("""COMPUTED_VALUE"""),0.0)</f>
        <v>0</v>
      </c>
      <c r="E19" s="2">
        <f>IFERROR(__xludf.DUMMYFUNCTION("""COMPUTED_VALUE"""),1.0)</f>
        <v>1</v>
      </c>
      <c r="F19" s="2">
        <f>IFERROR(__xludf.DUMMYFUNCTION("""COMPUTED_VALUE"""),5.0)</f>
        <v>5</v>
      </c>
      <c r="G19" s="2">
        <f>IFERROR(__xludf.DUMMYFUNCTION("""COMPUTED_VALUE"""),1.0)</f>
        <v>1</v>
      </c>
      <c r="H19" s="2">
        <f>IFERROR(__xludf.DUMMYFUNCTION("""COMPUTED_VALUE"""),0.0)</f>
        <v>0</v>
      </c>
      <c r="I19" s="2">
        <f>IFERROR(__xludf.DUMMYFUNCTION("""COMPUTED_VALUE"""),2.0)</f>
        <v>2</v>
      </c>
      <c r="J19" s="2">
        <f>IFERROR(__xludf.DUMMYFUNCTION("""COMPUTED_VALUE"""),0.0)</f>
        <v>0</v>
      </c>
      <c r="K19" s="2">
        <f>IFERROR(__xludf.DUMMYFUNCTION("""COMPUTED_VALUE"""),0.0)</f>
        <v>0</v>
      </c>
      <c r="L19" s="2">
        <f>IFERROR(__xludf.DUMMYFUNCTION("""COMPUTED_VALUE"""),5.0)</f>
        <v>5</v>
      </c>
      <c r="M19" s="2">
        <f>IFERROR(__xludf.DUMMYFUNCTION("""COMPUTED_VALUE"""),27.0)</f>
        <v>27</v>
      </c>
    </row>
    <row r="20">
      <c r="A20" s="1" t="str">
        <f>IFERROR(__xludf.DUMMYFUNCTION("""COMPUTED_VALUE"""),"Kelurahan Pantai Amal")</f>
        <v>Kelurahan Pantai Amal</v>
      </c>
      <c r="B20" s="2">
        <f>IFERROR(__xludf.DUMMYFUNCTION("""COMPUTED_VALUE"""),195.0)</f>
        <v>195</v>
      </c>
      <c r="C20" s="2">
        <f>IFERROR(__xludf.DUMMYFUNCTION("""COMPUTED_VALUE"""),2.0)</f>
        <v>2</v>
      </c>
      <c r="D20" s="2">
        <f>IFERROR(__xludf.DUMMYFUNCTION("""COMPUTED_VALUE"""),0.0)</f>
        <v>0</v>
      </c>
      <c r="E20" s="2">
        <f>IFERROR(__xludf.DUMMYFUNCTION("""COMPUTED_VALUE"""),15.0)</f>
        <v>15</v>
      </c>
      <c r="F20" s="2">
        <f>IFERROR(__xludf.DUMMYFUNCTION("""COMPUTED_VALUE"""),24.0)</f>
        <v>24</v>
      </c>
      <c r="G20" s="2">
        <f>IFERROR(__xludf.DUMMYFUNCTION("""COMPUTED_VALUE"""),30.0)</f>
        <v>30</v>
      </c>
      <c r="H20" s="2">
        <f>IFERROR(__xludf.DUMMYFUNCTION("""COMPUTED_VALUE"""),7.0)</f>
        <v>7</v>
      </c>
      <c r="I20" s="2">
        <f>IFERROR(__xludf.DUMMYFUNCTION("""COMPUTED_VALUE"""),12.0)</f>
        <v>12</v>
      </c>
      <c r="J20" s="2">
        <f>IFERROR(__xludf.DUMMYFUNCTION("""COMPUTED_VALUE"""),10.0)</f>
        <v>10</v>
      </c>
      <c r="K20" s="2">
        <f>IFERROR(__xludf.DUMMYFUNCTION("""COMPUTED_VALUE"""),3.0)</f>
        <v>3</v>
      </c>
      <c r="L20" s="2">
        <f>IFERROR(__xludf.DUMMYFUNCTION("""COMPUTED_VALUE"""),27.0)</f>
        <v>27</v>
      </c>
      <c r="M20" s="2">
        <f>IFERROR(__xludf.DUMMYFUNCTION("""COMPUTED_VALUE"""),325.0)</f>
        <v>325</v>
      </c>
    </row>
    <row r="21">
      <c r="A21" s="1" t="str">
        <f>IFERROR(__xludf.DUMMYFUNCTION("""COMPUTED_VALUE"""),"Sumber: Puskesmas Kelurahan Pantai Amal, 2024")</f>
        <v>Sumber: Puskesmas Kelurahan Pantai Amal, 2024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5">
      <c r="A25" s="3"/>
    </row>
  </sheetData>
  <drawing r:id="rId1"/>
</worksheet>
</file>