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シート10" sheetId="5" r:id="rId9"/>
    <sheet state="visible" name="濃厚流動食・補助食品" sheetId="6" r:id="rId10"/>
    <sheet state="visible" name="PDF出力" sheetId="7" r:id="rId11"/>
    <sheet state="visible" name="更新記録" sheetId="8" r:id="rId12"/>
    <sheet state="visible" name="作業記録" sheetId="9" r:id="rId13"/>
    <sheet state="visible" name="施設概要ウェブ出力" sheetId="10" r:id="rId14"/>
    <sheet state="visible" name="おかず形態一覧表ウェブ出力" sheetId="11" r:id="rId15"/>
    <sheet state="visible" name="主食一覧ウェブ出力" sheetId="12" r:id="rId16"/>
    <sheet state="visible" name="シート9" sheetId="13" r:id="rId17"/>
    <sheet state="visible" name="水分とろみの基準・水分ゼリーウェブ出力" sheetId="14" r:id="rId18"/>
    <sheet state="visible" name="濃厚流動食・補助食品ウェブ出力" sheetId="15" r:id="rId19"/>
    <sheet state="visible" name="PDFウェブ出力" sheetId="16" r:id="rId20"/>
  </sheets>
  <definedNames/>
  <calcPr/>
</workbook>
</file>

<file path=xl/sharedStrings.xml><?xml version="1.0" encoding="utf-8"?>
<sst xmlns="http://schemas.openxmlformats.org/spreadsheetml/2006/main" count="289" uniqueCount="78">
  <si>
    <t>特別養護老人ホーム　シンパシー</t>
  </si>
  <si>
    <t>〒959-2004 阿賀野市南安野町8-20</t>
  </si>
  <si>
    <t>シンパシーは全館“ユニットケア'です。地域の方が住み慣れた場所で、自分らしく最期を迎えられる体制を整えています。
【本館】地域密着定員29名•デイサービス定員25名•ショートステイ定員20名
【新館】地域密着定員20名•広域型特養定員50名•ショートステイ定員10名</t>
  </si>
  <si>
    <t>なし</t>
  </si>
  <si>
    <t>0250-62-9180（代）</t>
  </si>
  <si>
    <t>0250-62-9181（代）</t>
  </si>
  <si>
    <t>常食</t>
  </si>
  <si>
    <t>一口大</t>
  </si>
  <si>
    <t>きざみ食</t>
  </si>
  <si>
    <t>ムース食</t>
  </si>
  <si>
    <t>極きざみ食</t>
  </si>
  <si>
    <t>ミキサー</t>
  </si>
  <si>
    <t>鶏肉のカレー風味焼き</t>
  </si>
  <si>
    <t>赤魚の味噌煮</t>
  </si>
  <si>
    <t>青菜の和え物</t>
  </si>
  <si>
    <t>一般的な食事</t>
  </si>
  <si>
    <t>食べやすく一口大に切った食事</t>
  </si>
  <si>
    <t>肉•魚：ロブクープで刻む又は手でほぐした物に全体の1/3量ムース状をつなぎとし混ぜ食塊を形成。葉物：刻み増粘剤でまとめる。又は ペースト状のつなぎでまとめる。</t>
  </si>
  <si>
    <t>食材を其々ミキサーにかけ、凝固剤を入れ型に流し固める。切り出して盛り付ける。一部ペースト状を添えることもあ り。でんぷん質の食材には分解酵素入りゲル化剤を使用。</t>
  </si>
  <si>
    <t>食材を其々、極小粒がある半ペースト状にし、増粘剤を加えまとめる。でんぷん質の食材には分解酵素入りゲル化剤を使用。</t>
  </si>
  <si>
    <t>食材を其々ミキサーにかけ、増粘剤でとろみをつける。でんぷん質の食材には分解酵素入りゲル化剤を使用。</t>
  </si>
  <si>
    <t>通常の大きさ</t>
  </si>
  <si>
    <t>トロミ付き刻み状</t>
  </si>
  <si>
    <t>ゼリームース状</t>
  </si>
  <si>
    <t>粗ペースト状</t>
  </si>
  <si>
    <t>ペースト状</t>
  </si>
  <si>
    <t>歯茎でつぶせる</t>
  </si>
  <si>
    <t>舌でつぶせる</t>
  </si>
  <si>
    <t>噛まなくてよい</t>
  </si>
  <si>
    <t>4</t>
  </si>
  <si>
    <t>3</t>
  </si>
  <si>
    <t>2-2</t>
  </si>
  <si>
    <t>2-1</t>
  </si>
  <si>
    <t>米飯140</t>
  </si>
  <si>
    <t>全粥250</t>
  </si>
  <si>
    <t>ムース粥250</t>
  </si>
  <si>
    <t>ミキサー粥200</t>
  </si>
  <si>
    <t>ご飯</t>
  </si>
  <si>
    <t>軟飯</t>
  </si>
  <si>
    <t>全粥</t>
  </si>
  <si>
    <t>粒粥ゼリー</t>
  </si>
  <si>
    <t>ﾐｷｻｰ粥</t>
  </si>
  <si>
    <t>ムース粥</t>
  </si>
  <si>
    <t>通常ご飯</t>
  </si>
  <si>
    <t>全粥とご飯を混ぜたもの</t>
  </si>
  <si>
    <t>6倍の水で炊飯</t>
  </si>
  <si>
    <t>全粥にミキサーゲルを1％添加</t>
  </si>
  <si>
    <t>お粥をミキサーにかけソフティアU0.3％添加</t>
  </si>
  <si>
    <t>お粥をミキサーにかけソフティアU0.7％添加</t>
  </si>
  <si>
    <t>1ｊ</t>
  </si>
  <si>
    <t>水分ゼリー①</t>
  </si>
  <si>
    <t>トロメイクコンパクト</t>
  </si>
  <si>
    <t>ソフティアG</t>
  </si>
  <si>
    <t>1/4</t>
  </si>
  <si>
    <t>1/2</t>
  </si>
  <si>
    <t>4/5</t>
  </si>
  <si>
    <t>小さじ</t>
  </si>
  <si>
    <t>ハイネックスイーゲル</t>
  </si>
  <si>
    <t>０ｊ・１ｊ対応：可</t>
  </si>
  <si>
    <t>可</t>
  </si>
  <si>
    <t>メイバランスブリックゼリー•アイソカルジェリー•MCTゼリー・メイバランスソフトジェリー•メイバランスミニ•ニュートリーコンク•VクレスcplO</t>
  </si>
  <si>
    <t>社会福祉法人 飛翔福祉会 特別養護老人ホーム</t>
  </si>
  <si>
    <t>シンパシー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</si>
  <si>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</si>
  <si>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</si>
  <si>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</si>
  <si>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</si>
  <si>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</si>
  <si>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江口公子</t>
  </si>
  <si>
    <t>日時</t>
  </si>
  <si>
    <t>氏名</t>
  </si>
  <si>
    <t>作業記録</t>
  </si>
  <si>
    <t>名前</t>
  </si>
  <si>
    <t>江口　公子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</si>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</sst>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"/>
    <numFmt numFmtId="170" formatCode="m/d/yyyy h:mm:ss"/>
    <numFmt numFmtId="171" formatCode="m-d"/>
    <numFmt numFmtId="172" formatCode="@ &quot;g&quot;"/>
    <numFmt numFmtId="173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readingOrder="0"/>
    </xf>
    <xf borderId="1" fillId="3" fontId="3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3" numFmtId="0" xfId="0" applyAlignment="1" applyBorder="1" applyFont="1">
      <alignment horizontal="center" readingOrder="0" vertical="center"/>
    </xf>
    <xf borderId="1" fillId="4" fontId="2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0" fillId="0" fontId="2" numFmtId="0" xfId="0" applyFont="1"/>
    <xf borderId="6" fillId="6" fontId="3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3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9" fillId="6" fontId="3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3" numFmtId="0" xfId="0" applyAlignment="1" applyBorder="1" applyFont="1">
      <alignment horizontal="center" vertical="center"/>
    </xf>
    <xf borderId="6" fillId="0" fontId="2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3" numFmtId="0" xfId="0" applyAlignment="1" applyBorder="1" applyFill="1" applyFont="1">
      <alignment horizontal="center" vertical="center"/>
    </xf>
    <xf borderId="13" fillId="0" fontId="2" numFmtId="0" xfId="0" applyAlignment="1" applyBorder="1" applyFont="1">
      <alignment horizontal="center" readingOrder="0" shrinkToFit="0" vertical="center" wrapText="0"/>
    </xf>
    <xf borderId="13" fillId="0" fontId="2" numFmtId="0" xfId="0" applyAlignment="1" applyBorder="1" applyFont="1">
      <alignment horizontal="center" shrinkToFit="0" vertical="center" wrapText="0"/>
    </xf>
    <xf borderId="13" fillId="0" fontId="2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3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3" numFmtId="0" xfId="0" applyAlignment="1" applyBorder="1" applyFont="1">
      <alignment horizontal="center" readingOrder="0" vertical="center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6" fillId="0" fontId="2" numFmtId="167" xfId="0" applyAlignment="1" applyBorder="1" applyFont="1" applyNumberFormat="1">
      <alignment horizontal="center" shrinkToFit="0" vertical="center" wrapText="0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5" fillId="10" fontId="3" numFmtId="0" xfId="0" applyAlignment="1" applyBorder="1" applyFont="1">
      <alignment horizontal="center" readingOrder="0" vertical="center"/>
    </xf>
    <xf borderId="15" fillId="0" fontId="2" numFmtId="168" xfId="0" applyAlignment="1" applyBorder="1" applyFont="1" applyNumberFormat="1">
      <alignment horizontal="center" readingOrder="0" shrinkToFit="0" vertical="center" wrapText="0"/>
    </xf>
    <xf borderId="15" fillId="0" fontId="2" numFmtId="168" xfId="0" applyAlignment="1" applyBorder="1" applyFont="1" applyNumberFormat="1">
      <alignment horizontal="center" shrinkToFit="0" vertical="center" wrapText="0"/>
    </xf>
    <xf borderId="0" fillId="0" fontId="2" numFmtId="169" xfId="0" applyAlignment="1" applyFont="1" applyNumberFormat="1">
      <alignment readingOrder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2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center"/>
    </xf>
    <xf borderId="27" fillId="0" fontId="14" numFmtId="0" xfId="0" applyAlignment="1" applyBorder="1" applyFont="1">
      <alignment horizontal="left" vertical="center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2" numFmtId="0" xfId="0" applyBorder="1" applyFont="1"/>
    <xf borderId="6" fillId="0" fontId="2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2" numFmtId="165" xfId="0" applyAlignment="1" applyBorder="1" applyFont="1" applyNumberFormat="1">
      <alignment horizontal="center" shrinkToFit="0" vertical="center" wrapText="0"/>
    </xf>
    <xf borderId="9" fillId="0" fontId="2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2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167" xfId="0" applyAlignment="1" applyBorder="1" applyFont="1" applyNumberFormat="1">
      <alignment horizontal="center" shrinkToFit="0" vertical="center" wrapText="0"/>
    </xf>
    <xf borderId="20" fillId="11" fontId="1" numFmtId="0" xfId="0" applyAlignment="1" applyBorder="1" applyFont="1">
      <alignment vertical="center"/>
    </xf>
    <xf borderId="33" fillId="11" fontId="2" numFmtId="0" xfId="0" applyBorder="1" applyFont="1"/>
    <xf borderId="0" fillId="12" fontId="1" numFmtId="0" xfId="0" applyAlignment="1" applyFont="1">
      <alignment vertical="center"/>
    </xf>
    <xf borderId="0" fillId="12" fontId="2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2" numFmtId="0" xfId="0" applyBorder="1" applyFont="1"/>
    <xf borderId="38" fillId="0" fontId="2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2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readingOrder="0" vertical="center"/>
    </xf>
    <xf borderId="38" fillId="0" fontId="2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2" numFmtId="170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46" fillId="3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readingOrder="0" shrinkToFit="0" vertical="center" wrapText="0"/>
    </xf>
    <xf borderId="6" fillId="0" fontId="2" numFmtId="0" xfId="0" applyAlignment="1" applyBorder="1" applyFont="1">
      <alignment readingOrder="0" shrinkToFit="0" vertical="center" wrapText="1"/>
    </xf>
    <xf borderId="46" fillId="0" fontId="2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2" numFmtId="0" xfId="0" applyAlignment="1" applyBorder="1" applyFont="1">
      <alignment readingOrder="0" shrinkToFit="0" vertical="center" wrapText="0"/>
    </xf>
    <xf borderId="41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1" xfId="0" applyAlignment="1" applyBorder="1" applyFont="1" applyNumberFormat="1">
      <alignment horizontal="center" readingOrder="0" shrinkToFit="0" vertical="center" wrapText="0"/>
    </xf>
    <xf borderId="12" fillId="6" fontId="3" numFmtId="0" xfId="0" applyAlignment="1" applyBorder="1" applyFont="1">
      <alignment horizontal="center" readingOrder="0" vertical="center"/>
    </xf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2" numFmtId="172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2" numFmtId="173" xfId="0" applyAlignment="1" applyBorder="1" applyFont="1" applyNumberFormat="1">
      <alignment horizontal="center" readingOrder="0" shrinkToFit="0" vertical="center" wrapText="0"/>
    </xf>
    <xf borderId="15" fillId="0" fontId="2" numFmtId="173" xfId="0" applyAlignment="1" applyBorder="1" applyFont="1" applyNumberFormat="1">
      <alignment horizontal="center" shrinkToFit="0" vertical="center" wrapText="0"/>
    </xf>
    <xf borderId="15" fillId="0" fontId="2" numFmtId="173" xfId="0" applyAlignment="1" applyBorder="1" applyFont="1" applyNumberFormat="1">
      <alignment horizontal="center" readingOrder="0" shrinkToFit="0" vertical="center" wrapText="0"/>
    </xf>
    <xf borderId="15" fillId="0" fontId="2" numFmtId="173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2" numFmtId="0" xfId="0" applyAlignment="1" applyBorder="1" applyFont="1">
      <alignment readingOrder="0" shrinkToFit="0" vertical="center" wrapText="1"/>
    </xf>
    <xf borderId="38" fillId="0" fontId="2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1.xml.rels><?xml version="1.0" encoding="UTF-8" standalone="yes"?><Relationships xmlns="http://schemas.openxmlformats.org/package/2006/relationships"><Relationship Id="rId11" Type="http://schemas.openxmlformats.org/officeDocument/2006/relationships/image" Target="../media/image20.jpg"/><Relationship Id="rId10" Type="http://schemas.openxmlformats.org/officeDocument/2006/relationships/image" Target="../media/image2.jpg"/><Relationship Id="rId13" Type="http://schemas.openxmlformats.org/officeDocument/2006/relationships/image" Target="../media/image7.jpg"/><Relationship Id="rId12" Type="http://schemas.openxmlformats.org/officeDocument/2006/relationships/image" Target="../media/image3.jpg"/><Relationship Id="rId1" Type="http://schemas.openxmlformats.org/officeDocument/2006/relationships/image" Target="../media/image16.jpg"/><Relationship Id="rId2" Type="http://schemas.openxmlformats.org/officeDocument/2006/relationships/image" Target="../media/image4.jpg"/><Relationship Id="rId3" Type="http://schemas.openxmlformats.org/officeDocument/2006/relationships/image" Target="../media/image8.jpg"/><Relationship Id="rId4" Type="http://schemas.openxmlformats.org/officeDocument/2006/relationships/image" Target="../media/image15.jpg"/><Relationship Id="rId9" Type="http://schemas.openxmlformats.org/officeDocument/2006/relationships/image" Target="../media/image5.jpg"/><Relationship Id="rId15" Type="http://schemas.openxmlformats.org/officeDocument/2006/relationships/image" Target="../media/image21.jpg"/><Relationship Id="rId14" Type="http://schemas.openxmlformats.org/officeDocument/2006/relationships/image" Target="../media/image24.jpg"/><Relationship Id="rId17" Type="http://schemas.openxmlformats.org/officeDocument/2006/relationships/image" Target="../media/image1.jpg"/><Relationship Id="rId16" Type="http://schemas.openxmlformats.org/officeDocument/2006/relationships/image" Target="../media/image10.jpg"/><Relationship Id="rId5" Type="http://schemas.openxmlformats.org/officeDocument/2006/relationships/image" Target="../media/image11.jpg"/><Relationship Id="rId19" Type="http://schemas.openxmlformats.org/officeDocument/2006/relationships/image" Target="../media/image17.jpg"/><Relationship Id="rId6" Type="http://schemas.openxmlformats.org/officeDocument/2006/relationships/image" Target="../media/image23.jpg"/><Relationship Id="rId18" Type="http://schemas.openxmlformats.org/officeDocument/2006/relationships/image" Target="../media/image6.jpg"/><Relationship Id="rId7" Type="http://schemas.openxmlformats.org/officeDocument/2006/relationships/image" Target="../media/image13.jpg"/><Relationship Id="rId8" Type="http://schemas.openxmlformats.org/officeDocument/2006/relationships/image" Target="../media/image14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19.jpg"/><Relationship Id="rId3" Type="http://schemas.openxmlformats.org/officeDocument/2006/relationships/image" Target="../media/image22.jpg"/><Relationship Id="rId4" Type="http://schemas.openxmlformats.org/officeDocument/2006/relationships/image" Target="../media/image25.jpg"/><Relationship Id="rId5" Type="http://schemas.openxmlformats.org/officeDocument/2006/relationships/image" Target="../media/image18.jpg"/><Relationship Id="rId6" Type="http://schemas.openxmlformats.org/officeDocument/2006/relationships/image" Target="../media/image12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20.jpg"/><Relationship Id="rId10" Type="http://schemas.openxmlformats.org/officeDocument/2006/relationships/image" Target="../media/image2.jpg"/><Relationship Id="rId13" Type="http://schemas.openxmlformats.org/officeDocument/2006/relationships/image" Target="../media/image7.jpg"/><Relationship Id="rId12" Type="http://schemas.openxmlformats.org/officeDocument/2006/relationships/image" Target="../media/image3.jpg"/><Relationship Id="rId1" Type="http://schemas.openxmlformats.org/officeDocument/2006/relationships/image" Target="../media/image16.jpg"/><Relationship Id="rId2" Type="http://schemas.openxmlformats.org/officeDocument/2006/relationships/image" Target="../media/image4.jpg"/><Relationship Id="rId3" Type="http://schemas.openxmlformats.org/officeDocument/2006/relationships/image" Target="../media/image8.jpg"/><Relationship Id="rId4" Type="http://schemas.openxmlformats.org/officeDocument/2006/relationships/image" Target="../media/image15.jpg"/><Relationship Id="rId9" Type="http://schemas.openxmlformats.org/officeDocument/2006/relationships/image" Target="../media/image5.jpg"/><Relationship Id="rId15" Type="http://schemas.openxmlformats.org/officeDocument/2006/relationships/image" Target="../media/image21.jpg"/><Relationship Id="rId14" Type="http://schemas.openxmlformats.org/officeDocument/2006/relationships/image" Target="../media/image24.jpg"/><Relationship Id="rId17" Type="http://schemas.openxmlformats.org/officeDocument/2006/relationships/image" Target="../media/image1.jpg"/><Relationship Id="rId16" Type="http://schemas.openxmlformats.org/officeDocument/2006/relationships/image" Target="../media/image10.jpg"/><Relationship Id="rId5" Type="http://schemas.openxmlformats.org/officeDocument/2006/relationships/image" Target="../media/image11.jpg"/><Relationship Id="rId19" Type="http://schemas.openxmlformats.org/officeDocument/2006/relationships/image" Target="../media/image17.jpg"/><Relationship Id="rId6" Type="http://schemas.openxmlformats.org/officeDocument/2006/relationships/image" Target="../media/image23.jpg"/><Relationship Id="rId18" Type="http://schemas.openxmlformats.org/officeDocument/2006/relationships/image" Target="../media/image6.jpg"/><Relationship Id="rId7" Type="http://schemas.openxmlformats.org/officeDocument/2006/relationships/image" Target="../media/image13.jpg"/><Relationship Id="rId8" Type="http://schemas.openxmlformats.org/officeDocument/2006/relationships/image" Target="../media/image14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19.jpg"/><Relationship Id="rId3" Type="http://schemas.openxmlformats.org/officeDocument/2006/relationships/image" Target="../media/image22.jpg"/><Relationship Id="rId4" Type="http://schemas.openxmlformats.org/officeDocument/2006/relationships/image" Target="../media/image25.jpg"/><Relationship Id="rId5" Type="http://schemas.openxmlformats.org/officeDocument/2006/relationships/image" Target="../media/image18.jpg"/><Relationship Id="rId6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0</xdr:row>
      <xdr:rowOff>0</xdr:rowOff>
    </xdr:from>
    <xdr:ext cx="381000" cy="285750"/>
    <xdr:pic>
      <xdr:nvPicPr>
        <xdr:cNvPr id="0" name="image1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057275" cy="85725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04900" cy="85725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066800" cy="857250"/>
    <xdr:pic>
      <xdr:nvPicPr>
        <xdr:cNvPr id="0" name="image1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076325" cy="857250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085850" cy="857250"/>
    <xdr:pic>
      <xdr:nvPicPr>
        <xdr:cNvPr id="0" name="image2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104900" cy="8572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23950" cy="857250"/>
    <xdr:pic>
      <xdr:nvPicPr>
        <xdr:cNvPr id="0" name="image1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085850" cy="85725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095375" cy="857250"/>
    <xdr:pic>
      <xdr:nvPicPr>
        <xdr:cNvPr id="0" name="image2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047750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047750" cy="857250"/>
    <xdr:pic>
      <xdr:nvPicPr>
        <xdr:cNvPr id="0" name="image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2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2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076325" cy="857250"/>
    <xdr:pic>
      <xdr:nvPicPr>
        <xdr:cNvPr id="0" name="image10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028700" cy="857250"/>
    <xdr:pic>
      <xdr:nvPicPr>
        <xdr:cNvPr id="0" name="image1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038225" cy="857250"/>
    <xdr:pic>
      <xdr:nvPicPr>
        <xdr:cNvPr id="0" name="image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14425" cy="857250"/>
    <xdr:pic>
      <xdr:nvPicPr>
        <xdr:cNvPr id="0" name="image1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076325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066800" cy="857250"/>
    <xdr:pic>
      <xdr:nvPicPr>
        <xdr:cNvPr id="0" name="image1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152525" cy="857250"/>
    <xdr:pic>
      <xdr:nvPicPr>
        <xdr:cNvPr id="0" name="image2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38225" cy="857250"/>
    <xdr:pic>
      <xdr:nvPicPr>
        <xdr:cNvPr id="0" name="image2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104900" cy="857250"/>
    <xdr:pic>
      <xdr:nvPicPr>
        <xdr:cNvPr id="0" name="image1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</xdr:row>
      <xdr:rowOff>0</xdr:rowOff>
    </xdr:from>
    <xdr:ext cx="1038225" cy="857250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0</xdr:row>
      <xdr:rowOff>0</xdr:rowOff>
    </xdr:from>
    <xdr:ext cx="381000" cy="285750"/>
    <xdr:pic>
      <xdr:nvPicPr>
        <xdr:cNvPr id="0" name="image1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057275" cy="85725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04900" cy="85725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066800" cy="857250"/>
    <xdr:pic>
      <xdr:nvPicPr>
        <xdr:cNvPr id="0" name="image1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076325" cy="857250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085850" cy="857250"/>
    <xdr:pic>
      <xdr:nvPicPr>
        <xdr:cNvPr id="0" name="image2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104900" cy="8572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23950" cy="857250"/>
    <xdr:pic>
      <xdr:nvPicPr>
        <xdr:cNvPr id="0" name="image1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085850" cy="85725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095375" cy="857250"/>
    <xdr:pic>
      <xdr:nvPicPr>
        <xdr:cNvPr id="0" name="image2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047750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047750" cy="857250"/>
    <xdr:pic>
      <xdr:nvPicPr>
        <xdr:cNvPr id="0" name="image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2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2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076325" cy="857250"/>
    <xdr:pic>
      <xdr:nvPicPr>
        <xdr:cNvPr id="0" name="image10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028700" cy="857250"/>
    <xdr:pic>
      <xdr:nvPicPr>
        <xdr:cNvPr id="0" name="image1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038225" cy="857250"/>
    <xdr:pic>
      <xdr:nvPicPr>
        <xdr:cNvPr id="0" name="image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14425" cy="857250"/>
    <xdr:pic>
      <xdr:nvPicPr>
        <xdr:cNvPr id="0" name="image1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076325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066800" cy="857250"/>
    <xdr:pic>
      <xdr:nvPicPr>
        <xdr:cNvPr id="0" name="image1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152525" cy="857250"/>
    <xdr:pic>
      <xdr:nvPicPr>
        <xdr:cNvPr id="0" name="image2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38225" cy="857250"/>
    <xdr:pic>
      <xdr:nvPicPr>
        <xdr:cNvPr id="0" name="image2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104900" cy="857250"/>
    <xdr:pic>
      <xdr:nvPicPr>
        <xdr:cNvPr id="0" name="image1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</xdr:row>
      <xdr:rowOff>0</xdr:rowOff>
    </xdr:from>
    <xdr:ext cx="1038225" cy="857250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  <c r="B1" s="2" t="s">
        <v>0</v>
      </c>
    </row>
    <row r="2" ht="22.5" customHeight="1">
      <c r="A2" s="3" t="str">
        <f>IFERROR(__xludf.DUMMYFUNCTION("IMPORTRANGE(""https://docs.google.com/spreadsheets/d/1vsTcEcugRZXGU84Ng3dXvNCAOD3CAaUTEbnnM7tyUJg/edit?usp=sharing"",""施設概要!A2"")"),"所在地")</f>
        <v>所在地</v>
      </c>
      <c r="B2" s="4" t="s">
        <v>1</v>
      </c>
      <c r="C2" s="5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4" t="s">
        <v>3</v>
      </c>
      <c r="C3" s="6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4" t="s">
        <v>4</v>
      </c>
      <c r="C4" s="6"/>
    </row>
    <row r="5" ht="22.5" customHeight="1">
      <c r="A5" s="3" t="str">
        <f>IFERROR(__xludf.DUMMYFUNCTION("IMPORTRANGE(""https://docs.google.com/spreadsheets/d/1vsTcEcugRZXGU84Ng3dXvNCAOD3CAaUTEbnnM7tyUJg/edit?usp=sharing"",""施設概要!A5"")"),"FAX")</f>
        <v>FAX</v>
      </c>
      <c r="B5" s="4" t="s">
        <v>5</v>
      </c>
      <c r="C5" s="6"/>
    </row>
    <row r="6" ht="22.5" customHeight="1">
      <c r="A6" s="7" t="str">
        <f>IFERROR(__xludf.DUMMYFUNCTION("IMPORTRANGE(""https://docs.google.com/spreadsheets/d/1vsTcEcugRZXGU84Ng3dXvNCAOD3CAaUTEbnnM7tyUJg/edit?usp=sharing"",""施設概要!A6"")"),"更新日")</f>
        <v>更新日</v>
      </c>
      <c r="B6" s="8">
        <v>46110.35643881944</v>
      </c>
      <c r="C6" s="9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30" t="str">
        <f>IFERROR(__xludf.DUMMYFUNCTION("IMPORTRANGE(""https://docs.google.com/spreadsheets/d/1vsTcEcugRZXGU84Ng3dXvNCAOD3CAaUTEbnnM7tyUJg/edit?usp=sharing"",""施設概要!A1"")"),"施設概要")</f>
        <v>施設概要</v>
      </c>
      <c r="B1" s="131" t="s">
        <v>0</v>
      </c>
      <c r="C1" s="132"/>
    </row>
    <row r="2" ht="22.5" customHeight="1">
      <c r="A2" s="133" t="str">
        <f>IFERROR(__xludf.DUMMYFUNCTION("IMPORTRANGE(""https://docs.google.com/spreadsheets/d/1vsTcEcugRZXGU84Ng3dXvNCAOD3CAaUTEbnnM7tyUJg/edit?usp=sharing"",""施設概要!A2"")"),"所在地")</f>
        <v>所在地</v>
      </c>
      <c r="B2" s="134" t="s">
        <v>1</v>
      </c>
      <c r="C2" s="135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136" t="s">
        <v>3</v>
      </c>
      <c r="C3" s="137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138" t="s">
        <v>4</v>
      </c>
      <c r="C4" s="137"/>
    </row>
    <row r="5" ht="22.5" customHeight="1">
      <c r="A5" s="110" t="str">
        <f>IFERROR(__xludf.DUMMYFUNCTION("IMPORTRANGE(""https://docs.google.com/spreadsheets/d/1vsTcEcugRZXGU84Ng3dXvNCAOD3CAaUTEbnnM7tyUJg/edit?usp=sharing"",""施設概要!A5"")"),"FAX")</f>
        <v>FAX</v>
      </c>
      <c r="B5" s="139" t="s">
        <v>5</v>
      </c>
      <c r="C5" s="137"/>
    </row>
    <row r="6" ht="22.5" customHeight="1">
      <c r="A6" s="111" t="str">
        <f>IFERROR(__xludf.DUMMYFUNCTION("IMPORTRANGE(""https://docs.google.com/spreadsheets/d/1vsTcEcugRZXGU84Ng3dXvNCAOD3CAaUTEbnnM7tyUJg/edit?usp=sharing"",""施設概要!A6"")"),"更新日")</f>
        <v>更新日</v>
      </c>
      <c r="B6" s="140">
        <v>46110.35618710648</v>
      </c>
      <c r="C6" s="141"/>
    </row>
  </sheetData>
  <mergeCells count="1">
    <mergeCell ref="C2:C6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2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32"/>
      <c r="C1" s="132"/>
      <c r="D1" s="132"/>
      <c r="E1" s="132"/>
      <c r="F1" s="132"/>
      <c r="G1" s="132"/>
      <c r="H1" s="132"/>
    </row>
    <row r="2" ht="22.5" customHeight="1">
      <c r="A2" s="12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/>
    </row>
    <row r="3" ht="18.75" customHeight="1">
      <c r="A3" s="14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5" t="s">
        <v>12</v>
      </c>
      <c r="C3" s="15" t="s">
        <v>12</v>
      </c>
      <c r="D3" s="15" t="s">
        <v>12</v>
      </c>
      <c r="E3" s="15" t="s">
        <v>12</v>
      </c>
      <c r="F3" s="15" t="s">
        <v>12</v>
      </c>
      <c r="G3" s="15" t="s">
        <v>12</v>
      </c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4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13</v>
      </c>
      <c r="C5" s="15" t="s">
        <v>13</v>
      </c>
      <c r="D5" s="15" t="s">
        <v>13</v>
      </c>
      <c r="E5" s="15" t="s">
        <v>13</v>
      </c>
      <c r="F5" s="15" t="s">
        <v>13</v>
      </c>
      <c r="G5" s="15" t="s">
        <v>13</v>
      </c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8"/>
      <c r="C6" s="17"/>
      <c r="D6" s="17"/>
      <c r="E6" s="17"/>
      <c r="F6" s="17"/>
      <c r="G6" s="17"/>
      <c r="H6" s="17"/>
    </row>
    <row r="7" ht="18.75" customHeight="1">
      <c r="A7" s="14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5" t="s">
        <v>14</v>
      </c>
      <c r="H7" s="15"/>
    </row>
    <row r="8" ht="67.5" customHeight="1">
      <c r="A8" s="19" t="str">
        <f>IFERROR(__xludf.DUMMYFUNCTION("IMPORTRANGE(""https://docs.google.com/spreadsheets/d/1vsTcEcugRZXGU84Ng3dXvNCAOD3CAaUTEbnnM7tyUJg/edit?usp=sharing"",""おかず形態一覧表!A8"")"),"画像")</f>
        <v>画像</v>
      </c>
      <c r="B8" s="20"/>
      <c r="C8" s="21"/>
      <c r="D8" s="21"/>
      <c r="E8" s="21"/>
      <c r="F8" s="21"/>
      <c r="G8" s="21"/>
      <c r="H8" s="21"/>
    </row>
    <row r="9" ht="112.5" customHeight="1">
      <c r="A9" s="19" t="str">
        <f>IFERROR(__xludf.DUMMYFUNCTION("IMPORTRANGE(""https://docs.google.com/spreadsheets/d/1vsTcEcugRZXGU84Ng3dXvNCAOD3CAaUTEbnnM7tyUJg/edit?usp=sharing"",""おかず形態一覧表!A9"")"),"内容")</f>
        <v>内容</v>
      </c>
      <c r="B9" s="22" t="s">
        <v>15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20</v>
      </c>
      <c r="H9" s="22"/>
    </row>
    <row r="10" ht="45.0" customHeight="1">
      <c r="A10" s="23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4" t="s">
        <v>21</v>
      </c>
      <c r="C10" s="24" t="s">
        <v>7</v>
      </c>
      <c r="D10" s="24" t="s">
        <v>22</v>
      </c>
      <c r="E10" s="24" t="s">
        <v>23</v>
      </c>
      <c r="F10" s="24" t="s">
        <v>24</v>
      </c>
      <c r="G10" s="24" t="s">
        <v>25</v>
      </c>
      <c r="H10" s="24"/>
    </row>
    <row r="11" ht="45.0" customHeight="1">
      <c r="A11" s="23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5"/>
      <c r="C11" s="24"/>
      <c r="D11" s="24" t="s">
        <v>26</v>
      </c>
      <c r="E11" s="24" t="s">
        <v>27</v>
      </c>
      <c r="F11" s="24" t="s">
        <v>28</v>
      </c>
      <c r="G11" s="24" t="s">
        <v>28</v>
      </c>
      <c r="H11" s="24"/>
    </row>
    <row r="12" ht="22.5" customHeight="1">
      <c r="A12" s="23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43"/>
      <c r="C12" s="144"/>
      <c r="D12" s="144">
        <v>4.0</v>
      </c>
      <c r="E12" s="144">
        <v>3.0</v>
      </c>
      <c r="F12" s="145">
        <v>46055.0</v>
      </c>
      <c r="G12" s="145">
        <v>46054.0</v>
      </c>
      <c r="H12" s="145"/>
    </row>
    <row r="13" ht="22.5" customHeight="1">
      <c r="A13" s="28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9" t="s">
        <v>33</v>
      </c>
      <c r="C13" s="29" t="s">
        <v>34</v>
      </c>
      <c r="D13" s="29" t="s">
        <v>34</v>
      </c>
      <c r="E13" s="29" t="s">
        <v>35</v>
      </c>
      <c r="F13" s="29" t="s">
        <v>34</v>
      </c>
      <c r="G13" s="29" t="s">
        <v>36</v>
      </c>
      <c r="H13" s="29"/>
    </row>
    <row r="14" ht="22.5" customHeight="1">
      <c r="A14" s="146" t="s">
        <v>74</v>
      </c>
      <c r="B14" s="147">
        <v>1400.0</v>
      </c>
      <c r="C14" s="147">
        <v>1200.0</v>
      </c>
      <c r="D14" s="147">
        <v>1200.0</v>
      </c>
      <c r="E14" s="147">
        <v>1200.0</v>
      </c>
      <c r="F14" s="147">
        <v>1200.0</v>
      </c>
      <c r="G14" s="147">
        <v>1100.0</v>
      </c>
      <c r="H14" s="147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8" t="str">
        <f>IFERROR(__xludf.DUMMYFUNCTION("IMPORTRANGE(""https://docs.google.com/spreadsheets/d/1vsTcEcugRZXGU84Ng3dXvNCAOD3CAaUTEbnnM7tyUJg/edit?usp=sharing"",""主食一覧!A1"")"),"2. 主食一覧")</f>
        <v>2. 主食一覧</v>
      </c>
      <c r="B1" s="132"/>
      <c r="C1" s="132"/>
      <c r="D1" s="132"/>
      <c r="E1" s="132"/>
      <c r="F1" s="132"/>
      <c r="G1" s="132"/>
      <c r="H1" s="132"/>
    </row>
    <row r="2" ht="22.5" customHeight="1">
      <c r="A2" s="33" t="str">
        <f>IFERROR(__xludf.DUMMYFUNCTION("IMPORTRANGE(""https://docs.google.com/spreadsheets/d/1vsTcEcugRZXGU84Ng3dXvNCAOD3CAaUTEbnnM7tyUJg/edit?usp=sharing"",""主食一覧!A2"")"),"主食名称")</f>
        <v>主食名称</v>
      </c>
      <c r="B2" s="34" t="s">
        <v>37</v>
      </c>
      <c r="C2" s="34" t="s">
        <v>38</v>
      </c>
      <c r="D2" s="34" t="s">
        <v>39</v>
      </c>
      <c r="E2" s="34" t="s">
        <v>40</v>
      </c>
      <c r="F2" s="34" t="s">
        <v>41</v>
      </c>
      <c r="G2" s="34" t="s">
        <v>42</v>
      </c>
      <c r="H2" s="35"/>
    </row>
    <row r="3" ht="67.5" customHeight="1">
      <c r="A3" s="33" t="str">
        <f>IFERROR(__xludf.DUMMYFUNCTION("IMPORTRANGE(""https://docs.google.com/spreadsheets/d/1vsTcEcugRZXGU84Ng3dXvNCAOD3CAaUTEbnnM7tyUJg/edit?usp=sharing"",""主食一覧!A3"")"),"画像")</f>
        <v>画像</v>
      </c>
      <c r="B3" s="36"/>
      <c r="C3" s="36"/>
      <c r="D3" s="36"/>
      <c r="E3" s="36"/>
      <c r="F3" s="36"/>
      <c r="G3" s="36"/>
      <c r="H3" s="36"/>
    </row>
    <row r="4" ht="45.0" customHeight="1">
      <c r="A4" s="33" t="str">
        <f>IFERROR(__xludf.DUMMYFUNCTION("IMPORTRANGE(""https://docs.google.com/spreadsheets/d/1vsTcEcugRZXGU84Ng3dXvNCAOD3CAaUTEbnnM7tyUJg/edit?usp=sharing"",""主食一覧!A4"")"),"内容")</f>
        <v>内容</v>
      </c>
      <c r="B4" s="37" t="s">
        <v>43</v>
      </c>
      <c r="C4" s="37" t="s">
        <v>44</v>
      </c>
      <c r="D4" s="37" t="s">
        <v>45</v>
      </c>
      <c r="E4" s="37" t="s">
        <v>46</v>
      </c>
      <c r="F4" s="37" t="s">
        <v>47</v>
      </c>
      <c r="G4" s="37" t="s">
        <v>48</v>
      </c>
      <c r="H4" s="38"/>
    </row>
    <row r="5" ht="22.5" customHeight="1">
      <c r="A5" s="33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9"/>
      <c r="C5" s="149" t="s">
        <v>29</v>
      </c>
      <c r="D5" s="149" t="s">
        <v>29</v>
      </c>
      <c r="E5" s="149" t="s">
        <v>30</v>
      </c>
      <c r="F5" s="149" t="s">
        <v>32</v>
      </c>
      <c r="G5" s="149" t="s">
        <v>49</v>
      </c>
      <c r="H5" s="149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5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32"/>
      <c r="C1" s="132"/>
      <c r="D1" s="132"/>
      <c r="E1" s="132"/>
      <c r="F1" s="151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32"/>
      <c r="H1" s="132"/>
    </row>
    <row r="2" ht="30.0" customHeight="1">
      <c r="A2" s="42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3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3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3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3" t="str">
        <f>IFERROR(__xludf.DUMMYFUNCTION("IMPORTRANGE(""https://docs.google.com/spreadsheets/d/1vsTcEcugRZXGU84Ng3dXvNCAOD3CAaUTEbnnM7tyUJg/edit?usp=sharing"",""水分とろみの基準・水分ゼリー!E2"")"),"")</f>
        <v/>
      </c>
      <c r="F2" s="44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5" t="s">
        <v>50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51</v>
      </c>
      <c r="C3" s="47" t="s">
        <v>51</v>
      </c>
      <c r="D3" s="47" t="s">
        <v>51</v>
      </c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52</v>
      </c>
      <c r="H3" s="47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2">
        <v>0.4</v>
      </c>
      <c r="C4" s="52">
        <v>0.8</v>
      </c>
      <c r="D4" s="52">
        <v>1.2</v>
      </c>
      <c r="E4" s="52" t="s">
        <v>75</v>
      </c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0.7</v>
      </c>
      <c r="H4" s="89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53</v>
      </c>
      <c r="C5" s="54" t="s">
        <v>54</v>
      </c>
      <c r="D5" s="54" t="s">
        <v>55</v>
      </c>
      <c r="E5" s="54" t="s">
        <v>75</v>
      </c>
      <c r="F5" s="53" t="s">
        <v>56</v>
      </c>
      <c r="G5" s="54" t="s">
        <v>53</v>
      </c>
      <c r="H5" s="55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52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32"/>
      <c r="C1" s="132"/>
      <c r="D1" s="132"/>
      <c r="E1" s="132"/>
      <c r="F1" s="153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32"/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57</v>
      </c>
      <c r="C2" s="60"/>
      <c r="D2" s="60"/>
      <c r="E2" s="61"/>
      <c r="F2" s="62" t="s">
        <v>58</v>
      </c>
      <c r="G2" s="154" t="s">
        <v>59</v>
      </c>
    </row>
    <row r="3" ht="22.5" customHeight="1">
      <c r="A3" s="64"/>
      <c r="B3" s="60"/>
      <c r="C3" s="60"/>
      <c r="D3" s="60"/>
      <c r="E3" s="61"/>
      <c r="F3" s="65" t="s">
        <v>60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61</v>
      </c>
      <c r="B1" s="72"/>
      <c r="C1" s="73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2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5" t="s">
        <v>6</v>
      </c>
      <c r="C4" s="155" t="s">
        <v>7</v>
      </c>
      <c r="D4" s="155" t="s">
        <v>8</v>
      </c>
      <c r="E4" s="155" t="s">
        <v>9</v>
      </c>
      <c r="F4" s="155" t="s">
        <v>10</v>
      </c>
      <c r="G4" s="155" t="s">
        <v>11</v>
      </c>
      <c r="H4" s="155"/>
    </row>
    <row r="5" ht="22.5" customHeight="1">
      <c r="A5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6" t="s">
        <v>12</v>
      </c>
      <c r="C5" s="156" t="s">
        <v>12</v>
      </c>
      <c r="D5" s="156" t="s">
        <v>12</v>
      </c>
      <c r="E5" s="156" t="s">
        <v>12</v>
      </c>
      <c r="F5" s="156" t="s">
        <v>12</v>
      </c>
      <c r="G5" s="156" t="s">
        <v>12</v>
      </c>
      <c r="H5" s="156"/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8" t="str">
        <f>'おかず形態一覧表'!B4</f>
        <v/>
      </c>
      <c r="C6" s="18" t="str">
        <f>'おかず形態一覧表'!C4</f>
        <v/>
      </c>
      <c r="D6" s="18" t="str">
        <f>'おかず形態一覧表'!D4</f>
        <v/>
      </c>
      <c r="E6" s="18" t="str">
        <f>'おかず形態一覧表'!E4</f>
        <v/>
      </c>
      <c r="F6" s="18" t="str">
        <f>'おかず形態一覧表'!F4</f>
        <v/>
      </c>
      <c r="G6" s="18" t="str">
        <f>'おかず形態一覧表'!G4</f>
        <v/>
      </c>
      <c r="H6" s="18" t="str">
        <f>'おかず形態一覧表'!H4</f>
        <v/>
      </c>
    </row>
    <row r="7" ht="22.5" customHeight="1">
      <c r="A7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6" t="s">
        <v>13</v>
      </c>
      <c r="C7" s="156" t="s">
        <v>13</v>
      </c>
      <c r="D7" s="156" t="s">
        <v>13</v>
      </c>
      <c r="E7" s="156" t="s">
        <v>13</v>
      </c>
      <c r="F7" s="156" t="s">
        <v>13</v>
      </c>
      <c r="G7" s="156" t="s">
        <v>13</v>
      </c>
      <c r="H7" s="156"/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8" t="str">
        <f>'おかず形態一覧表'!B6</f>
        <v/>
      </c>
      <c r="C8" s="18" t="str">
        <f>'おかず形態一覧表'!C6</f>
        <v/>
      </c>
      <c r="D8" s="18" t="str">
        <f>'おかず形態一覧表'!D6</f>
        <v/>
      </c>
      <c r="E8" s="18" t="str">
        <f>'おかず形態一覧表'!E6</f>
        <v/>
      </c>
      <c r="F8" s="18" t="str">
        <f>'おかず形態一覧表'!F6</f>
        <v/>
      </c>
      <c r="G8" s="18" t="str">
        <f>'おかず形態一覧表'!G6</f>
        <v/>
      </c>
      <c r="H8" s="18" t="str">
        <f>'おかず形態一覧表'!H6</f>
        <v/>
      </c>
    </row>
    <row r="9" ht="22.5" customHeight="1">
      <c r="A9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6" t="s">
        <v>14</v>
      </c>
      <c r="C9" s="156" t="s">
        <v>14</v>
      </c>
      <c r="D9" s="156" t="s">
        <v>14</v>
      </c>
      <c r="E9" s="156" t="s">
        <v>14</v>
      </c>
      <c r="F9" s="156" t="s">
        <v>14</v>
      </c>
      <c r="G9" s="156" t="s">
        <v>14</v>
      </c>
      <c r="H9" s="156"/>
    </row>
    <row r="10" ht="67.5" customHeight="1">
      <c r="A10" s="19" t="str">
        <f>IFERROR(__xludf.DUMMYFUNCTION("IMPORTRANGE(""https://docs.google.com/spreadsheets/d/1vsTcEcugRZXGU84Ng3dXvNCAOD3CAaUTEbnnM7tyUJg/edit?usp=sharing"",""おかず形態一覧表!A8"")"),"画像")</f>
        <v>画像</v>
      </c>
      <c r="B10" s="20" t="str">
        <f>'おかず形態一覧表'!B8</f>
        <v/>
      </c>
      <c r="C10" s="20" t="str">
        <f>'おかず形態一覧表'!C8</f>
        <v/>
      </c>
      <c r="D10" s="20" t="str">
        <f>'おかず形態一覧表'!D8</f>
        <v/>
      </c>
      <c r="E10" s="20" t="str">
        <f>'おかず形態一覧表'!E8</f>
        <v/>
      </c>
      <c r="F10" s="20" t="str">
        <f>'おかず形態一覧表'!F8</f>
        <v/>
      </c>
      <c r="G10" s="20" t="str">
        <f>'おかず形態一覧表'!G8</f>
        <v/>
      </c>
      <c r="H10" s="20" t="str">
        <f>'おかず形態一覧表'!H8</f>
        <v/>
      </c>
    </row>
    <row r="11" ht="112.5" customHeight="1">
      <c r="A11" s="19" t="str">
        <f>IFERROR(__xludf.DUMMYFUNCTION("IMPORTRANGE(""https://docs.google.com/spreadsheets/d/1vsTcEcugRZXGU84Ng3dXvNCAOD3CAaUTEbnnM7tyUJg/edit?usp=sharing"",""おかず形態一覧表!A9"")"),"内容")</f>
        <v>内容</v>
      </c>
      <c r="B11" s="157" t="s">
        <v>15</v>
      </c>
      <c r="C11" s="157" t="s">
        <v>16</v>
      </c>
      <c r="D11" s="157" t="s">
        <v>17</v>
      </c>
      <c r="E11" s="157" t="s">
        <v>18</v>
      </c>
      <c r="F11" s="157" t="s">
        <v>19</v>
      </c>
      <c r="G11" s="157" t="s">
        <v>20</v>
      </c>
      <c r="H11" s="157"/>
    </row>
    <row r="12" ht="45.0" customHeight="1">
      <c r="A12" s="23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4" t="s">
        <v>21</v>
      </c>
      <c r="C12" s="24" t="s">
        <v>7</v>
      </c>
      <c r="D12" s="24" t="s">
        <v>22</v>
      </c>
      <c r="E12" s="24" t="s">
        <v>23</v>
      </c>
      <c r="F12" s="24" t="s">
        <v>24</v>
      </c>
      <c r="G12" s="24" t="s">
        <v>25</v>
      </c>
      <c r="H12" s="24"/>
    </row>
    <row r="13" ht="45.0" customHeight="1">
      <c r="A13" s="23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5"/>
      <c r="C13" s="24"/>
      <c r="D13" s="24" t="s">
        <v>26</v>
      </c>
      <c r="E13" s="24" t="s">
        <v>27</v>
      </c>
      <c r="F13" s="24" t="s">
        <v>28</v>
      </c>
      <c r="G13" s="24" t="s">
        <v>28</v>
      </c>
      <c r="H13" s="24"/>
    </row>
    <row r="14" ht="22.5" customHeight="1">
      <c r="A14" s="23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8"/>
      <c r="C14" s="159"/>
      <c r="D14" s="159" t="s">
        <v>29</v>
      </c>
      <c r="E14" s="159" t="s">
        <v>30</v>
      </c>
      <c r="F14" s="159" t="s">
        <v>31</v>
      </c>
      <c r="G14" s="159" t="s">
        <v>32</v>
      </c>
      <c r="H14" s="159"/>
    </row>
    <row r="15" ht="22.5" customHeight="1">
      <c r="A15" s="28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60" t="s">
        <v>33</v>
      </c>
      <c r="C15" s="160" t="s">
        <v>34</v>
      </c>
      <c r="D15" s="160" t="s">
        <v>34</v>
      </c>
      <c r="E15" s="160" t="s">
        <v>35</v>
      </c>
      <c r="F15" s="160" t="s">
        <v>34</v>
      </c>
      <c r="G15" s="160" t="s">
        <v>36</v>
      </c>
      <c r="H15" s="160"/>
    </row>
    <row r="16" ht="22.5" customHeight="1">
      <c r="A16" s="30"/>
      <c r="B16" s="147">
        <v>1400.0</v>
      </c>
      <c r="C16" s="147">
        <v>1200.0</v>
      </c>
      <c r="D16" s="147">
        <v>1200.0</v>
      </c>
      <c r="E16" s="147">
        <v>1200.0</v>
      </c>
      <c r="F16" s="147">
        <v>1200.0</v>
      </c>
      <c r="G16" s="147">
        <v>1100.0</v>
      </c>
      <c r="H16" s="147"/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3" t="str">
        <f>IFERROR(__xludf.DUMMYFUNCTION("IMPORTRANGE(""https://docs.google.com/spreadsheets/d/1vsTcEcugRZXGU84Ng3dXvNCAOD3CAaUTEbnnM7tyUJg/edit?usp=sharing"",""主食一覧!A2"")"),"主食名称")</f>
        <v>主食名称</v>
      </c>
      <c r="B19" s="34" t="s">
        <v>37</v>
      </c>
      <c r="C19" s="34" t="s">
        <v>38</v>
      </c>
      <c r="D19" s="34" t="s">
        <v>39</v>
      </c>
      <c r="E19" s="34" t="s">
        <v>40</v>
      </c>
      <c r="F19" s="34" t="s">
        <v>41</v>
      </c>
      <c r="G19" s="34" t="s">
        <v>42</v>
      </c>
      <c r="H19" s="35"/>
    </row>
    <row r="20" ht="67.5" customHeight="1">
      <c r="A20" s="33" t="str">
        <f>IFERROR(__xludf.DUMMYFUNCTION("IMPORTRANGE(""https://docs.google.com/spreadsheets/d/1vsTcEcugRZXGU84Ng3dXvNCAOD3CAaUTEbnnM7tyUJg/edit?usp=sharing"",""主食一覧!A3"")"),"画像")</f>
        <v>画像</v>
      </c>
      <c r="B20" s="36" t="str">
        <f>'主食一覧'!B3</f>
        <v/>
      </c>
      <c r="C20" s="36" t="str">
        <f>'主食一覧'!C3</f>
        <v/>
      </c>
      <c r="D20" s="36" t="str">
        <f>'主食一覧'!D3</f>
        <v/>
      </c>
      <c r="E20" s="36" t="str">
        <f>'主食一覧'!E3</f>
        <v/>
      </c>
      <c r="F20" s="36" t="str">
        <f>'主食一覧'!F3</f>
        <v/>
      </c>
      <c r="G20" s="36" t="str">
        <f>'主食一覧'!G3</f>
        <v/>
      </c>
      <c r="H20" s="36" t="str">
        <f>'主食一覧'!H3</f>
        <v/>
      </c>
    </row>
    <row r="21" ht="45.0" customHeight="1">
      <c r="A21" s="33" t="str">
        <f>IFERROR(__xludf.DUMMYFUNCTION("IMPORTRANGE(""https://docs.google.com/spreadsheets/d/1vsTcEcugRZXGU84Ng3dXvNCAOD3CAaUTEbnnM7tyUJg/edit?usp=sharing"",""主食一覧!A4"")"),"内容")</f>
        <v>内容</v>
      </c>
      <c r="B21" s="161" t="s">
        <v>43</v>
      </c>
      <c r="C21" s="161" t="s">
        <v>44</v>
      </c>
      <c r="D21" s="161" t="s">
        <v>45</v>
      </c>
      <c r="E21" s="161" t="s">
        <v>46</v>
      </c>
      <c r="F21" s="161" t="s">
        <v>47</v>
      </c>
      <c r="G21" s="161" t="s">
        <v>48</v>
      </c>
      <c r="H21" s="85"/>
    </row>
    <row r="22" ht="22.5" customHeight="1">
      <c r="A22" s="33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9"/>
      <c r="C22" s="149" t="s">
        <v>29</v>
      </c>
      <c r="D22" s="149" t="s">
        <v>29</v>
      </c>
      <c r="E22" s="149" t="s">
        <v>30</v>
      </c>
      <c r="F22" s="149" t="s">
        <v>32</v>
      </c>
      <c r="G22" s="149" t="s">
        <v>49</v>
      </c>
      <c r="H22" s="149"/>
    </row>
    <row r="23" ht="7.5" customHeight="1"/>
    <row r="24" ht="22.5" customHeight="1">
      <c r="A24" s="41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1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2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3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3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3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3" t="str">
        <f>IFERROR(__xludf.DUMMYFUNCTION("IMPORTRANGE(""https://docs.google.com/spreadsheets/d/1vsTcEcugRZXGU84Ng3dXvNCAOD3CAaUTEbnnM7tyUJg/edit?usp=sharing"",""水分とろみの基準・水分ゼリー!E2"")"),"")</f>
        <v/>
      </c>
      <c r="F25" s="44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5" t="s">
        <v>50</v>
      </c>
      <c r="H25" s="45"/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">
        <v>51</v>
      </c>
      <c r="C26" s="47" t="s">
        <v>51</v>
      </c>
      <c r="D26" s="47" t="s">
        <v>51</v>
      </c>
      <c r="E26" s="48"/>
      <c r="F26" s="49" t="s">
        <v>76</v>
      </c>
      <c r="G26" s="47" t="s">
        <v>52</v>
      </c>
      <c r="H26" s="47"/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>
        <v>0.4</v>
      </c>
      <c r="C27" s="52">
        <v>0.8</v>
      </c>
      <c r="D27" s="52">
        <v>1.2</v>
      </c>
      <c r="E27" s="89"/>
      <c r="F27" s="49" t="s">
        <v>77</v>
      </c>
      <c r="G27" s="52">
        <v>0.7</v>
      </c>
      <c r="H27" s="89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62" t="s">
        <v>53</v>
      </c>
      <c r="C28" s="162" t="s">
        <v>54</v>
      </c>
      <c r="D28" s="162" t="s">
        <v>55</v>
      </c>
      <c r="E28" s="163"/>
      <c r="F28" s="53" t="s">
        <v>56</v>
      </c>
      <c r="G28" s="164" t="s">
        <v>53</v>
      </c>
      <c r="H28" s="165"/>
    </row>
    <row r="29" ht="7.5" customHeight="1"/>
    <row r="30" ht="22.5" customHeight="1">
      <c r="A30" s="90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1"/>
      <c r="F30" s="92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3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0" t="s">
        <v>57</v>
      </c>
      <c r="C31" s="60"/>
      <c r="D31" s="60"/>
      <c r="E31" s="61"/>
      <c r="F31" s="166" t="s">
        <v>58</v>
      </c>
      <c r="G31" s="167" t="s">
        <v>59</v>
      </c>
      <c r="H31" s="96"/>
    </row>
    <row r="32" ht="22.5" customHeight="1">
      <c r="A32" s="64"/>
      <c r="B32" s="60"/>
      <c r="C32" s="60"/>
      <c r="D32" s="60"/>
      <c r="E32" s="68"/>
      <c r="F32" s="65" t="s">
        <v>60</v>
      </c>
      <c r="G32" s="98"/>
      <c r="H32" s="66"/>
    </row>
    <row r="33" ht="22.5" customHeight="1">
      <c r="A33" s="67"/>
      <c r="B33" s="60"/>
      <c r="C33" s="60"/>
      <c r="D33" s="68"/>
      <c r="E33" s="68"/>
      <c r="F33" s="69"/>
      <c r="G33" s="99"/>
      <c r="H33" s="70"/>
    </row>
    <row r="34" ht="7.5" customHeight="1"/>
    <row r="35" ht="22.5" customHeight="1">
      <c r="A35" s="100" t="str">
        <f>IFERROR(__xludf.DUMMYFUNCTION("IMPORTRANGE(""https://docs.google.com/spreadsheets/d/1vsTcEcugRZXGU84Ng3dXvNCAOD3CAaUTEbnnM7tyUJg/edit?usp=sharing"",""施設概要!A1"")"),"施設概要")</f>
        <v>施設概要</v>
      </c>
      <c r="B35" s="101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38" t="s">
        <v>1</v>
      </c>
      <c r="C36" s="103"/>
      <c r="D36" s="104"/>
      <c r="E36" s="168" t="s">
        <v>2</v>
      </c>
      <c r="F36" s="106"/>
      <c r="G36" s="106"/>
      <c r="H36" s="107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8" t="s">
        <v>3</v>
      </c>
      <c r="C37" s="103"/>
      <c r="D37" s="104"/>
      <c r="E37" s="108"/>
      <c r="H37" s="109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38" t="s">
        <v>4</v>
      </c>
      <c r="C38" s="103"/>
      <c r="D38" s="104"/>
      <c r="E38" s="108"/>
      <c r="H38" s="109"/>
    </row>
    <row r="39" ht="22.5" customHeight="1">
      <c r="A39" s="110" t="str">
        <f>IFERROR(__xludf.DUMMYFUNCTION("IMPORTRANGE(""https://docs.google.com/spreadsheets/d/1vsTcEcugRZXGU84Ng3dXvNCAOD3CAaUTEbnnM7tyUJg/edit?usp=sharing"",""施設概要!A5"")"),"FAX")</f>
        <v>FAX</v>
      </c>
      <c r="B39" s="138" t="s">
        <v>5</v>
      </c>
      <c r="C39" s="103"/>
      <c r="D39" s="104"/>
      <c r="E39" s="108"/>
      <c r="H39" s="109"/>
    </row>
    <row r="40" ht="22.5" customHeight="1">
      <c r="A40" s="111" t="str">
        <f>IFERROR(__xludf.DUMMYFUNCTION("IMPORTRANGE(""https://docs.google.com/spreadsheets/d/1vsTcEcugRZXGU84Ng3dXvNCAOD3CAaUTEbnnM7tyUJg/edit?usp=sharing"",""施設概要!A6"")"),"更新日")</f>
        <v>更新日</v>
      </c>
      <c r="B40" s="169">
        <v>46110.35618710648</v>
      </c>
      <c r="C40" s="103"/>
      <c r="D40" s="104"/>
      <c r="E40" s="113"/>
      <c r="F40" s="114"/>
      <c r="G40" s="114"/>
      <c r="H40" s="115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0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G1" s="11"/>
    </row>
    <row r="2" ht="22.5" customHeight="1">
      <c r="A2" s="12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/>
    </row>
    <row r="3" ht="18.75" customHeight="1">
      <c r="A3" s="14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5" t="s">
        <v>12</v>
      </c>
      <c r="C3" s="15" t="s">
        <v>12</v>
      </c>
      <c r="D3" s="15" t="s">
        <v>12</v>
      </c>
      <c r="E3" s="15" t="s">
        <v>12</v>
      </c>
      <c r="F3" s="15" t="s">
        <v>12</v>
      </c>
      <c r="G3" s="15" t="s">
        <v>12</v>
      </c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4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13</v>
      </c>
      <c r="C5" s="15" t="s">
        <v>13</v>
      </c>
      <c r="D5" s="15" t="s">
        <v>13</v>
      </c>
      <c r="E5" s="15" t="s">
        <v>13</v>
      </c>
      <c r="F5" s="15" t="s">
        <v>13</v>
      </c>
      <c r="G5" s="15" t="s">
        <v>13</v>
      </c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8"/>
      <c r="C6" s="17"/>
      <c r="D6" s="17"/>
      <c r="E6" s="17"/>
      <c r="F6" s="17"/>
      <c r="G6" s="17"/>
      <c r="H6" s="17"/>
    </row>
    <row r="7" ht="18.75" customHeight="1">
      <c r="A7" s="14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5" t="s">
        <v>14</v>
      </c>
      <c r="H7" s="15"/>
    </row>
    <row r="8" ht="67.5" customHeight="1">
      <c r="A8" s="19" t="str">
        <f>IFERROR(__xludf.DUMMYFUNCTION("IMPORTRANGE(""https://docs.google.com/spreadsheets/d/1vsTcEcugRZXGU84Ng3dXvNCAOD3CAaUTEbnnM7tyUJg/edit?usp=sharing"",""おかず形態一覧表!A8"")"),"画像")</f>
        <v>画像</v>
      </c>
      <c r="B8" s="20"/>
      <c r="C8" s="21"/>
      <c r="D8" s="21"/>
      <c r="E8" s="21"/>
      <c r="F8" s="21"/>
      <c r="G8" s="21"/>
      <c r="H8" s="21"/>
    </row>
    <row r="9" ht="112.5" customHeight="1">
      <c r="A9" s="19" t="str">
        <f>IFERROR(__xludf.DUMMYFUNCTION("IMPORTRANGE(""https://docs.google.com/spreadsheets/d/1vsTcEcugRZXGU84Ng3dXvNCAOD3CAaUTEbnnM7tyUJg/edit?usp=sharing"",""おかず形態一覧表!A9"")"),"内容")</f>
        <v>内容</v>
      </c>
      <c r="B9" s="22" t="s">
        <v>15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20</v>
      </c>
      <c r="H9" s="22"/>
    </row>
    <row r="10" ht="45.0" customHeight="1">
      <c r="A10" s="23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4" t="s">
        <v>21</v>
      </c>
      <c r="C10" s="24" t="s">
        <v>7</v>
      </c>
      <c r="D10" s="24" t="s">
        <v>22</v>
      </c>
      <c r="E10" s="24" t="s">
        <v>23</v>
      </c>
      <c r="F10" s="24" t="s">
        <v>24</v>
      </c>
      <c r="G10" s="24" t="s">
        <v>25</v>
      </c>
      <c r="H10" s="24"/>
    </row>
    <row r="11" ht="45.0" customHeight="1">
      <c r="A11" s="23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5"/>
      <c r="C11" s="24"/>
      <c r="D11" s="24" t="s">
        <v>26</v>
      </c>
      <c r="E11" s="24" t="s">
        <v>27</v>
      </c>
      <c r="F11" s="24" t="s">
        <v>28</v>
      </c>
      <c r="G11" s="24" t="s">
        <v>28</v>
      </c>
      <c r="H11" s="24"/>
    </row>
    <row r="12" ht="22.5" customHeight="1">
      <c r="A12" s="23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6"/>
      <c r="C12" s="27"/>
      <c r="D12" s="27" t="s">
        <v>29</v>
      </c>
      <c r="E12" s="27" t="s">
        <v>30</v>
      </c>
      <c r="F12" s="27" t="s">
        <v>31</v>
      </c>
      <c r="G12" s="27" t="s">
        <v>32</v>
      </c>
      <c r="H12" s="27"/>
    </row>
    <row r="13" ht="22.5" customHeight="1">
      <c r="A13" s="28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9" t="s">
        <v>33</v>
      </c>
      <c r="C13" s="29" t="s">
        <v>34</v>
      </c>
      <c r="D13" s="29" t="s">
        <v>34</v>
      </c>
      <c r="E13" s="29" t="s">
        <v>35</v>
      </c>
      <c r="F13" s="29" t="s">
        <v>34</v>
      </c>
      <c r="G13" s="29" t="s">
        <v>36</v>
      </c>
      <c r="H13" s="29"/>
    </row>
    <row r="14" ht="22.5" customHeight="1">
      <c r="A14" s="30"/>
      <c r="B14" s="31">
        <v>1400.0</v>
      </c>
      <c r="C14" s="31">
        <v>1200.0</v>
      </c>
      <c r="D14" s="31">
        <v>1200.0</v>
      </c>
      <c r="E14" s="31">
        <v>1200.0</v>
      </c>
      <c r="F14" s="31">
        <v>1200.0</v>
      </c>
      <c r="G14" s="31">
        <v>1100.0</v>
      </c>
      <c r="H14" s="31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2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3" t="str">
        <f>IFERROR(__xludf.DUMMYFUNCTION("IMPORTRANGE(""https://docs.google.com/spreadsheets/d/1vsTcEcugRZXGU84Ng3dXvNCAOD3CAaUTEbnnM7tyUJg/edit?usp=sharing"",""主食一覧!A2"")"),"主食名称")</f>
        <v>主食名称</v>
      </c>
      <c r="B2" s="34" t="s">
        <v>37</v>
      </c>
      <c r="C2" s="34" t="s">
        <v>38</v>
      </c>
      <c r="D2" s="34" t="s">
        <v>39</v>
      </c>
      <c r="E2" s="34" t="s">
        <v>40</v>
      </c>
      <c r="F2" s="34" t="s">
        <v>41</v>
      </c>
      <c r="G2" s="34" t="s">
        <v>42</v>
      </c>
      <c r="H2" s="35"/>
    </row>
    <row r="3" ht="67.5" customHeight="1">
      <c r="A3" s="33" t="str">
        <f>IFERROR(__xludf.DUMMYFUNCTION("IMPORTRANGE(""https://docs.google.com/spreadsheets/d/1vsTcEcugRZXGU84Ng3dXvNCAOD3CAaUTEbnnM7tyUJg/edit?usp=sharing"",""主食一覧!A3"")"),"画像")</f>
        <v>画像</v>
      </c>
      <c r="B3" s="36"/>
      <c r="C3" s="36"/>
      <c r="D3" s="36"/>
      <c r="E3" s="36"/>
      <c r="F3" s="36"/>
      <c r="G3" s="36"/>
      <c r="H3" s="36"/>
    </row>
    <row r="4" ht="45.0" customHeight="1">
      <c r="A4" s="33" t="str">
        <f>IFERROR(__xludf.DUMMYFUNCTION("IMPORTRANGE(""https://docs.google.com/spreadsheets/d/1vsTcEcugRZXGU84Ng3dXvNCAOD3CAaUTEbnnM7tyUJg/edit?usp=sharing"",""主食一覧!A4"")"),"内容")</f>
        <v>内容</v>
      </c>
      <c r="B4" s="37" t="s">
        <v>43</v>
      </c>
      <c r="C4" s="37" t="s">
        <v>44</v>
      </c>
      <c r="D4" s="37" t="s">
        <v>45</v>
      </c>
      <c r="E4" s="37" t="s">
        <v>46</v>
      </c>
      <c r="F4" s="37" t="s">
        <v>47</v>
      </c>
      <c r="G4" s="37" t="s">
        <v>48</v>
      </c>
      <c r="H4" s="38"/>
    </row>
    <row r="5" ht="22.5" customHeight="1">
      <c r="A5" s="33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9"/>
      <c r="C5" s="39" t="s">
        <v>29</v>
      </c>
      <c r="D5" s="39" t="s">
        <v>29</v>
      </c>
      <c r="E5" s="39" t="s">
        <v>30</v>
      </c>
      <c r="F5" s="39" t="s">
        <v>32</v>
      </c>
      <c r="G5" s="39" t="s">
        <v>49</v>
      </c>
      <c r="H5" s="3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1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2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3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3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3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3" t="str">
        <f>IFERROR(__xludf.DUMMYFUNCTION("IMPORTRANGE(""https://docs.google.com/spreadsheets/d/1vsTcEcugRZXGU84Ng3dXvNCAOD3CAaUTEbnnM7tyUJg/edit?usp=sharing"",""水分とろみの基準・水分ゼリー!E2"")"),"")</f>
        <v/>
      </c>
      <c r="F2" s="44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5" t="s">
        <v>50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51</v>
      </c>
      <c r="C3" s="47" t="s">
        <v>51</v>
      </c>
      <c r="D3" s="47" t="s">
        <v>51</v>
      </c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52</v>
      </c>
      <c r="H3" s="47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>
        <v>0.4</v>
      </c>
      <c r="C4" s="50">
        <v>0.8</v>
      </c>
      <c r="D4" s="50">
        <v>1.2</v>
      </c>
      <c r="E4" s="51"/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0.7</v>
      </c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53</v>
      </c>
      <c r="C5" s="54" t="s">
        <v>54</v>
      </c>
      <c r="D5" s="54" t="s">
        <v>55</v>
      </c>
      <c r="E5" s="55"/>
      <c r="F5" s="53" t="s">
        <v>56</v>
      </c>
      <c r="G5" s="54" t="s">
        <v>53</v>
      </c>
      <c r="H5" s="54"/>
    </row>
    <row r="6">
      <c r="C6" s="5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57</v>
      </c>
      <c r="C2" s="60"/>
      <c r="D2" s="60"/>
      <c r="E2" s="61"/>
      <c r="F2" s="62" t="s">
        <v>58</v>
      </c>
      <c r="G2" s="63" t="s">
        <v>59</v>
      </c>
    </row>
    <row r="3" ht="22.5" customHeight="1">
      <c r="A3" s="64"/>
      <c r="B3" s="60"/>
      <c r="C3" s="60"/>
      <c r="D3" s="60"/>
      <c r="E3" s="61"/>
      <c r="F3" s="65" t="s">
        <v>60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61</v>
      </c>
      <c r="B1" s="72"/>
      <c r="C1" s="73"/>
      <c r="D1" s="73" t="s">
        <v>62</v>
      </c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2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8" t="str">
        <f>'おかず形態一覧表'!B2</f>
        <v>常食</v>
      </c>
      <c r="C4" s="78" t="str">
        <f>'おかず形態一覧表'!C2</f>
        <v>一口大</v>
      </c>
      <c r="D4" s="78" t="str">
        <f>'おかず形態一覧表'!D2</f>
        <v>きざみ食</v>
      </c>
      <c r="E4" s="78" t="str">
        <f>'おかず形態一覧表'!E2</f>
        <v>ムース食</v>
      </c>
      <c r="F4" s="78" t="str">
        <f>'おかず形態一覧表'!F2</f>
        <v>極きざみ食</v>
      </c>
      <c r="G4" s="78" t="str">
        <f>'おかず形態一覧表'!G2</f>
        <v>ミキサー</v>
      </c>
      <c r="H4" s="78" t="str">
        <f>'おかず形態一覧表'!H2</f>
        <v/>
      </c>
    </row>
    <row r="5" ht="22.5" customHeight="1">
      <c r="A5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9" t="str">
        <f>'おかず形態一覧表'!B3</f>
        <v>鶏肉のカレー風味焼き</v>
      </c>
      <c r="C5" s="79" t="str">
        <f>'おかず形態一覧表'!C3</f>
        <v>鶏肉のカレー風味焼き</v>
      </c>
      <c r="D5" s="79" t="str">
        <f>'おかず形態一覧表'!D3</f>
        <v>鶏肉のカレー風味焼き</v>
      </c>
      <c r="E5" s="79" t="str">
        <f>'おかず形態一覧表'!E3</f>
        <v>鶏肉のカレー風味焼き</v>
      </c>
      <c r="F5" s="79" t="str">
        <f>'おかず形態一覧表'!F3</f>
        <v>鶏肉のカレー風味焼き</v>
      </c>
      <c r="G5" s="79" t="str">
        <f>'おかず形態一覧表'!G3</f>
        <v>鶏肉のカレー風味焼き</v>
      </c>
      <c r="H5" s="79" t="str">
        <f>'おかず形態一覧表'!H3</f>
        <v/>
      </c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8" t="str">
        <f>'おかず形態一覧表'!B4</f>
        <v/>
      </c>
      <c r="C6" s="18" t="str">
        <f>'おかず形態一覧表'!C4</f>
        <v/>
      </c>
      <c r="D6" s="18" t="str">
        <f>'おかず形態一覧表'!D4</f>
        <v/>
      </c>
      <c r="E6" s="18" t="str">
        <f>'おかず形態一覧表'!E4</f>
        <v/>
      </c>
      <c r="F6" s="18" t="str">
        <f>'おかず形態一覧表'!F4</f>
        <v/>
      </c>
      <c r="G6" s="18" t="str">
        <f>'おかず形態一覧表'!G4</f>
        <v/>
      </c>
      <c r="H6" s="18" t="str">
        <f>'おかず形態一覧表'!H4</f>
        <v/>
      </c>
    </row>
    <row r="7" ht="22.5" customHeight="1">
      <c r="A7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9" t="str">
        <f>'おかず形態一覧表'!B5</f>
        <v>赤魚の味噌煮</v>
      </c>
      <c r="C7" s="79" t="str">
        <f>'おかず形態一覧表'!C5</f>
        <v>赤魚の味噌煮</v>
      </c>
      <c r="D7" s="79" t="str">
        <f>'おかず形態一覧表'!D5</f>
        <v>赤魚の味噌煮</v>
      </c>
      <c r="E7" s="79" t="str">
        <f>'おかず形態一覧表'!E5</f>
        <v>赤魚の味噌煮</v>
      </c>
      <c r="F7" s="79" t="str">
        <f>'おかず形態一覧表'!F5</f>
        <v>赤魚の味噌煮</v>
      </c>
      <c r="G7" s="79" t="str">
        <f>'おかず形態一覧表'!G5</f>
        <v>赤魚の味噌煮</v>
      </c>
      <c r="H7" s="79" t="str">
        <f>'おかず形態一覧表'!H5</f>
        <v/>
      </c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8" t="str">
        <f>'おかず形態一覧表'!B6</f>
        <v/>
      </c>
      <c r="C8" s="18" t="str">
        <f>'おかず形態一覧表'!C6</f>
        <v/>
      </c>
      <c r="D8" s="18" t="str">
        <f>'おかず形態一覧表'!D6</f>
        <v/>
      </c>
      <c r="E8" s="18" t="str">
        <f>'おかず形態一覧表'!E6</f>
        <v/>
      </c>
      <c r="F8" s="18" t="str">
        <f>'おかず形態一覧表'!F6</f>
        <v/>
      </c>
      <c r="G8" s="18" t="str">
        <f>'おかず形態一覧表'!G6</f>
        <v/>
      </c>
      <c r="H8" s="18" t="str">
        <f>'おかず形態一覧表'!H6</f>
        <v/>
      </c>
    </row>
    <row r="9" ht="22.5" customHeight="1">
      <c r="A9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9" t="str">
        <f>'おかず形態一覧表'!B7</f>
        <v>青菜の和え物</v>
      </c>
      <c r="C9" s="79" t="str">
        <f>'おかず形態一覧表'!C7</f>
        <v>青菜の和え物</v>
      </c>
      <c r="D9" s="79" t="str">
        <f>'おかず形態一覧表'!D7</f>
        <v>青菜の和え物</v>
      </c>
      <c r="E9" s="79" t="str">
        <f>'おかず形態一覧表'!E7</f>
        <v>青菜の和え物</v>
      </c>
      <c r="F9" s="79" t="str">
        <f>'おかず形態一覧表'!F7</f>
        <v>青菜の和え物</v>
      </c>
      <c r="G9" s="79" t="str">
        <f>'おかず形態一覧表'!G7</f>
        <v>青菜の和え物</v>
      </c>
      <c r="H9" s="79" t="str">
        <f>'おかず形態一覧表'!H7</f>
        <v/>
      </c>
    </row>
    <row r="10" ht="67.5" customHeight="1">
      <c r="A10" s="19" t="str">
        <f>IFERROR(__xludf.DUMMYFUNCTION("IMPORTRANGE(""https://docs.google.com/spreadsheets/d/1vsTcEcugRZXGU84Ng3dXvNCAOD3CAaUTEbnnM7tyUJg/edit?usp=sharing"",""おかず形態一覧表!A8"")"),"画像")</f>
        <v>画像</v>
      </c>
      <c r="B10" s="20" t="str">
        <f>'おかず形態一覧表'!B8</f>
        <v/>
      </c>
      <c r="C10" s="20" t="str">
        <f>'おかず形態一覧表'!C8</f>
        <v/>
      </c>
      <c r="D10" s="20" t="str">
        <f>'おかず形態一覧表'!D8</f>
        <v/>
      </c>
      <c r="E10" s="20" t="str">
        <f>'おかず形態一覧表'!E8</f>
        <v/>
      </c>
      <c r="F10" s="20" t="str">
        <f>'おかず形態一覧表'!F8</f>
        <v/>
      </c>
      <c r="G10" s="20" t="str">
        <f>'おかず形態一覧表'!G8</f>
        <v/>
      </c>
      <c r="H10" s="20" t="str">
        <f>'おかず形態一覧表'!H8</f>
        <v/>
      </c>
    </row>
    <row r="11" ht="112.5" customHeight="1">
      <c r="A11" s="19" t="str">
        <f>IFERROR(__xludf.DUMMYFUNCTION("IMPORTRANGE(""https://docs.google.com/spreadsheets/d/1vsTcEcugRZXGU84Ng3dXvNCAOD3CAaUTEbnnM7tyUJg/edit?usp=sharing"",""おかず形態一覧表!A9"")"),"内容")</f>
        <v>内容</v>
      </c>
      <c r="B11" s="80" t="str">
        <f>'おかず形態一覧表'!B9</f>
        <v>一般的な食事</v>
      </c>
      <c r="C11" s="80" t="str">
        <f>'おかず形態一覧表'!C9</f>
        <v>食べやすく一口大に切った食事</v>
      </c>
      <c r="D11" s="80" t="str">
        <f>'おかず形態一覧表'!D9</f>
        <v>肉•魚：ロブクープで刻む又は手でほぐした物に全体の1/3量ムース状をつなぎとし混ぜ食塊を形成。葉物：刻み増粘剤でまとめる。又は ペースト状のつなぎでまとめる。</v>
      </c>
      <c r="E11" s="80" t="str">
        <f>'おかず形態一覧表'!E9</f>
        <v>食材を其々ミキサーにかけ、凝固剤を入れ型に流し固める。切り出して盛り付ける。一部ペースト状を添えることもあ り。でんぷん質の食材には分解酵素入りゲル化剤を使用。</v>
      </c>
      <c r="F11" s="80" t="str">
        <f>'おかず形態一覧表'!F9</f>
        <v>食材を其々、極小粒がある半ペースト状にし、増粘剤を加えまとめる。でんぷん質の食材には分解酵素入りゲル化剤を使用。</v>
      </c>
      <c r="G11" s="80" t="str">
        <f>'おかず形態一覧表'!G9</f>
        <v>食材を其々ミキサーにかけ、増粘剤でとろみをつける。でんぷん質の食材には分解酵素入りゲル化剤を使用。</v>
      </c>
      <c r="H11" s="80" t="str">
        <f>'おかず形態一覧表'!H9</f>
        <v/>
      </c>
    </row>
    <row r="12" ht="45.0" customHeight="1">
      <c r="A12" s="23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5" t="str">
        <f>'おかず形態一覧表'!B10</f>
        <v>通常の大きさ</v>
      </c>
      <c r="C12" s="25" t="str">
        <f>'おかず形態一覧表'!C10</f>
        <v>一口大</v>
      </c>
      <c r="D12" s="25" t="str">
        <f>'おかず形態一覧表'!D10</f>
        <v>トロミ付き刻み状</v>
      </c>
      <c r="E12" s="25" t="str">
        <f>'おかず形態一覧表'!E10</f>
        <v>ゼリームース状</v>
      </c>
      <c r="F12" s="25" t="str">
        <f>'おかず形態一覧表'!F10</f>
        <v>粗ペースト状</v>
      </c>
      <c r="G12" s="25" t="str">
        <f>'おかず形態一覧表'!G10</f>
        <v>ペースト状</v>
      </c>
      <c r="H12" s="25" t="str">
        <f>'おかず形態一覧表'!H10</f>
        <v/>
      </c>
    </row>
    <row r="13" ht="45.0" customHeight="1">
      <c r="A13" s="23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5" t="str">
        <f>'おかず形態一覧表'!B11</f>
        <v/>
      </c>
      <c r="C13" s="25" t="str">
        <f>'おかず形態一覧表'!C11</f>
        <v/>
      </c>
      <c r="D13" s="25" t="str">
        <f>'おかず形態一覧表'!D11</f>
        <v>歯茎でつぶせる</v>
      </c>
      <c r="E13" s="25" t="str">
        <f>'おかず形態一覧表'!E11</f>
        <v>舌でつぶせる</v>
      </c>
      <c r="F13" s="25" t="str">
        <f>'おかず形態一覧表'!F11</f>
        <v>噛まなくてよい</v>
      </c>
      <c r="G13" s="25" t="str">
        <f>'おかず形態一覧表'!G11</f>
        <v>噛まなくてよい</v>
      </c>
      <c r="H13" s="25" t="str">
        <f>'おかず形態一覧表'!H11</f>
        <v/>
      </c>
    </row>
    <row r="14" ht="22.5" customHeight="1">
      <c r="A14" s="23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6" t="str">
        <f>'おかず形態一覧表'!B12</f>
        <v/>
      </c>
      <c r="C14" s="26" t="str">
        <f>'おかず形態一覧表'!C12</f>
        <v/>
      </c>
      <c r="D14" s="26" t="str">
        <f>'おかず形態一覧表'!D12</f>
        <v>4</v>
      </c>
      <c r="E14" s="26" t="str">
        <f>'おかず形態一覧表'!E12</f>
        <v>3</v>
      </c>
      <c r="F14" s="26" t="str">
        <f>'おかず形態一覧表'!F12</f>
        <v>2-2</v>
      </c>
      <c r="G14" s="26" t="str">
        <f>'おかず形態一覧表'!G12</f>
        <v>2-1</v>
      </c>
      <c r="H14" s="26" t="str">
        <f>'おかず形態一覧表'!H12</f>
        <v/>
      </c>
    </row>
    <row r="15" ht="22.5" customHeight="1">
      <c r="A15" s="28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1" t="str">
        <f>'おかず形態一覧表'!B13</f>
        <v>米飯140</v>
      </c>
      <c r="C15" s="81" t="str">
        <f>'おかず形態一覧表'!C13</f>
        <v>全粥250</v>
      </c>
      <c r="D15" s="81" t="str">
        <f>'おかず形態一覧表'!D13</f>
        <v>全粥250</v>
      </c>
      <c r="E15" s="81" t="str">
        <f>'おかず形態一覧表'!E13</f>
        <v>ムース粥250</v>
      </c>
      <c r="F15" s="81" t="str">
        <f>'おかず形態一覧表'!F13</f>
        <v>全粥250</v>
      </c>
      <c r="G15" s="81" t="str">
        <f>'おかず形態一覧表'!G13</f>
        <v>ミキサー粥200</v>
      </c>
      <c r="H15" s="81" t="str">
        <f>'おかず形態一覧表'!H13</f>
        <v/>
      </c>
    </row>
    <row r="16" ht="22.5" customHeight="1">
      <c r="A16" s="30"/>
      <c r="B16" s="82">
        <f>'おかず形態一覧表'!B14</f>
        <v>1400</v>
      </c>
      <c r="C16" s="82">
        <f>'おかず形態一覧表'!C14</f>
        <v>1200</v>
      </c>
      <c r="D16" s="82">
        <f>'おかず形態一覧表'!D14</f>
        <v>1200</v>
      </c>
      <c r="E16" s="82">
        <f>'おかず形態一覧表'!E14</f>
        <v>1200</v>
      </c>
      <c r="F16" s="82">
        <f>'おかず形態一覧表'!F14</f>
        <v>1200</v>
      </c>
      <c r="G16" s="82">
        <f>'おかず形態一覧表'!G14</f>
        <v>1100</v>
      </c>
      <c r="H16" s="82" t="str">
        <f>'おかず形態一覧表'!H14</f>
        <v/>
      </c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3" t="str">
        <f>IFERROR(__xludf.DUMMYFUNCTION("IMPORTRANGE(""https://docs.google.com/spreadsheets/d/1vsTcEcugRZXGU84Ng3dXvNCAOD3CAaUTEbnnM7tyUJg/edit?usp=sharing"",""主食一覧!A2"")"),"主食名称")</f>
        <v>主食名称</v>
      </c>
      <c r="B19" s="35" t="str">
        <f>'主食一覧'!B2</f>
        <v>ご飯</v>
      </c>
      <c r="C19" s="35" t="str">
        <f>'主食一覧'!C2</f>
        <v>軟飯</v>
      </c>
      <c r="D19" s="35" t="str">
        <f>'主食一覧'!D2</f>
        <v>全粥</v>
      </c>
      <c r="E19" s="35" t="str">
        <f>'主食一覧'!E2</f>
        <v>粒粥ゼリー</v>
      </c>
      <c r="F19" s="35" t="str">
        <f>'主食一覧'!F2</f>
        <v>ﾐｷｻｰ粥</v>
      </c>
      <c r="G19" s="35" t="str">
        <f>'主食一覧'!G2</f>
        <v>ムース粥</v>
      </c>
      <c r="H19" s="35" t="str">
        <f>'主食一覧'!H2</f>
        <v/>
      </c>
    </row>
    <row r="20" ht="67.5" customHeight="1">
      <c r="A20" s="33" t="str">
        <f>IFERROR(__xludf.DUMMYFUNCTION("IMPORTRANGE(""https://docs.google.com/spreadsheets/d/1vsTcEcugRZXGU84Ng3dXvNCAOD3CAaUTEbnnM7tyUJg/edit?usp=sharing"",""主食一覧!A3"")"),"画像")</f>
        <v>画像</v>
      </c>
      <c r="B20" s="36" t="str">
        <f>'主食一覧'!B3</f>
        <v/>
      </c>
      <c r="C20" s="36" t="str">
        <f>'主食一覧'!C3</f>
        <v/>
      </c>
      <c r="D20" s="36" t="str">
        <f>'主食一覧'!D3</f>
        <v/>
      </c>
      <c r="E20" s="36" t="str">
        <f>'主食一覧'!E3</f>
        <v/>
      </c>
      <c r="F20" s="36" t="str">
        <f>'主食一覧'!F3</f>
        <v/>
      </c>
      <c r="G20" s="36" t="str">
        <f>'主食一覧'!G3</f>
        <v/>
      </c>
      <c r="H20" s="36" t="str">
        <f>'主食一覧'!H3</f>
        <v/>
      </c>
    </row>
    <row r="21" ht="45.0" customHeight="1">
      <c r="A21" s="33" t="str">
        <f>IFERROR(__xludf.DUMMYFUNCTION("IMPORTRANGE(""https://docs.google.com/spreadsheets/d/1vsTcEcugRZXGU84Ng3dXvNCAOD3CAaUTEbnnM7tyUJg/edit?usp=sharing"",""主食一覧!A4"")"),"内容")</f>
        <v>内容</v>
      </c>
      <c r="B21" s="85" t="str">
        <f>'主食一覧'!B4</f>
        <v>通常ご飯</v>
      </c>
      <c r="C21" s="85" t="str">
        <f>'主食一覧'!C4</f>
        <v>全粥とご飯を混ぜたもの</v>
      </c>
      <c r="D21" s="85" t="str">
        <f>'主食一覧'!D4</f>
        <v>6倍の水で炊飯</v>
      </c>
      <c r="E21" s="85" t="str">
        <f>'主食一覧'!E4</f>
        <v>全粥にミキサーゲルを1％添加</v>
      </c>
      <c r="F21" s="85" t="str">
        <f>'主食一覧'!F4</f>
        <v>お粥をミキサーにかけソフティアU0.3％添加</v>
      </c>
      <c r="G21" s="85" t="str">
        <f>'主食一覧'!G4</f>
        <v>お粥をミキサーにかけソフティアU0.7％添加</v>
      </c>
      <c r="H21" s="85" t="str">
        <f>'主食一覧'!H4</f>
        <v/>
      </c>
    </row>
    <row r="22" ht="22.5" customHeight="1">
      <c r="A22" s="33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6" t="str">
        <f>'主食一覧'!B5</f>
        <v/>
      </c>
      <c r="C22" s="86" t="str">
        <f>'主食一覧'!C5</f>
        <v>4</v>
      </c>
      <c r="D22" s="86" t="str">
        <f>'主食一覧'!D5</f>
        <v>4</v>
      </c>
      <c r="E22" s="86" t="str">
        <f>'主食一覧'!E5</f>
        <v>3</v>
      </c>
      <c r="F22" s="86" t="str">
        <f>'主食一覧'!F5</f>
        <v>2-1</v>
      </c>
      <c r="G22" s="86" t="str">
        <f>'主食一覧'!G5</f>
        <v>1ｊ</v>
      </c>
      <c r="H22" s="86" t="str">
        <f>'主食一覧'!H5</f>
        <v/>
      </c>
    </row>
    <row r="23" ht="7.5" customHeight="1"/>
    <row r="24" ht="22.5" customHeight="1">
      <c r="A24" s="41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1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2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3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3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3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3" t="str">
        <f>IFERROR(__xludf.DUMMYFUNCTION("IMPORTRANGE(""https://docs.google.com/spreadsheets/d/1vsTcEcugRZXGU84Ng3dXvNCAOD3CAaUTEbnnM7tyUJg/edit?usp=sharing"",""水分とろみの基準・水分ゼリー!E2"")"),"")</f>
        <v/>
      </c>
      <c r="F25" s="44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8" t="str">
        <f>'水分とろみの基準・水分ゼリー'!G2</f>
        <v>水分ゼリー①</v>
      </c>
      <c r="H25" s="88" t="str">
        <f>'水分とろみの基準・水分ゼリー'!H2</f>
        <v/>
      </c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8" t="str">
        <f>'水分とろみの基準・水分ゼリー'!B3</f>
        <v>トロメイクコンパクト</v>
      </c>
      <c r="C26" s="48" t="str">
        <f>'水分とろみの基準・水分ゼリー'!C3</f>
        <v>トロメイクコンパクト</v>
      </c>
      <c r="D26" s="48" t="str">
        <f>'水分とろみの基準・水分ゼリー'!D3</f>
        <v>トロメイクコンパクト</v>
      </c>
      <c r="E26" s="48" t="str">
        <f>'水分とろみの基準・水分ゼリー'!E3</f>
        <v/>
      </c>
      <c r="F26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8" t="str">
        <f>'水分とろみの基準・水分ゼリー'!G3</f>
        <v>ソフティアG</v>
      </c>
      <c r="H26" s="48" t="str">
        <f>'水分とろみの基準・水分ゼリー'!H3</f>
        <v/>
      </c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89">
        <f>'水分とろみの基準・水分ゼリー'!B4</f>
        <v>0.4</v>
      </c>
      <c r="C27" s="89">
        <f>'水分とろみの基準・水分ゼリー'!C4</f>
        <v>0.8</v>
      </c>
      <c r="D27" s="89">
        <f>'水分とろみの基準・水分ゼリー'!D4</f>
        <v>1.2</v>
      </c>
      <c r="E27" s="89" t="str">
        <f>'水分とろみの基準・水分ゼリー'!E4</f>
        <v/>
      </c>
      <c r="F27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89">
        <f>'水分とろみの基準・水分ゼリー'!G4</f>
        <v>0.7</v>
      </c>
      <c r="H27" s="89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>1/4</v>
      </c>
      <c r="C28" s="55" t="str">
        <f>'水分とろみの基準・水分ゼリー'!C5</f>
        <v>1/2</v>
      </c>
      <c r="D28" s="55" t="str">
        <f>'水分とろみの基準・水分ゼリー'!D5</f>
        <v>4/5</v>
      </c>
      <c r="E28" s="55" t="str">
        <f>'水分とろみの基準・水分ゼリー'!E5</f>
        <v/>
      </c>
      <c r="F28" s="53" t="s">
        <v>56</v>
      </c>
      <c r="G28" s="55" t="str">
        <f>'水分とろみの基準・水分ゼリー'!G5</f>
        <v>1/4</v>
      </c>
      <c r="H28" s="55" t="str">
        <f>'水分とろみの基準・水分ゼリー'!H5</f>
        <v/>
      </c>
    </row>
    <row r="29" ht="7.5" customHeight="1"/>
    <row r="30" ht="22.5" customHeight="1">
      <c r="A30" s="90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1"/>
      <c r="F30" s="92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3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8" t="str">
        <f>'濃厚流動食・補助食品'!B2</f>
        <v>ハイネックスイーゲル</v>
      </c>
      <c r="C31" s="68" t="str">
        <f>'濃厚流動食・補助食品'!C2</f>
        <v/>
      </c>
      <c r="D31" s="68" t="str">
        <f>'濃厚流動食・補助食品'!D2</f>
        <v/>
      </c>
      <c r="E31" s="61" t="str">
        <f>'濃厚流動食・補助食品'!E2</f>
        <v/>
      </c>
      <c r="F31" s="94" t="str">
        <f>'濃厚流動食・補助食品'!F2</f>
        <v>０ｊ・１ｊ対応：可</v>
      </c>
      <c r="G31" s="95" t="str">
        <f>'濃厚流動食・補助食品'!G2</f>
        <v>可</v>
      </c>
      <c r="H31" s="96"/>
    </row>
    <row r="32" ht="22.5" customHeight="1">
      <c r="A32" s="64"/>
      <c r="B32" s="68" t="str">
        <f>'濃厚流動食・補助食品'!B3</f>
        <v/>
      </c>
      <c r="C32" s="68" t="str">
        <f>'濃厚流動食・補助食品'!C3</f>
        <v/>
      </c>
      <c r="D32" s="68" t="str">
        <f>'濃厚流動食・補助食品'!D3</f>
        <v/>
      </c>
      <c r="E32" s="68" t="str">
        <f>'濃厚流動食・補助食品'!E3</f>
        <v/>
      </c>
      <c r="F32" s="97" t="str">
        <f>'濃厚流動食・補助食品'!F3</f>
        <v>メイバランスブリックゼリー•アイソカルジェリー•MCTゼリー・メイバランスソフトジェリー•メイバランスミニ•ニュートリーコンク•VクレスcplO</v>
      </c>
      <c r="G32" s="98"/>
      <c r="H32" s="66"/>
    </row>
    <row r="33" ht="22.5" customHeight="1">
      <c r="A33" s="67"/>
      <c r="B33" s="68" t="str">
        <f>'濃厚流動食・補助食品'!B4</f>
        <v/>
      </c>
      <c r="C33" s="68" t="str">
        <f>'濃厚流動食・補助食品'!C4</f>
        <v/>
      </c>
      <c r="D33" s="68" t="str">
        <f>'濃厚流動食・補助食品'!D4</f>
        <v/>
      </c>
      <c r="E33" s="68" t="str">
        <f>'濃厚流動食・補助食品'!E4</f>
        <v/>
      </c>
      <c r="F33" s="69"/>
      <c r="G33" s="99"/>
      <c r="H33" s="70"/>
    </row>
    <row r="34" ht="7.5" customHeight="1"/>
    <row r="35" ht="22.5" customHeight="1">
      <c r="A35" s="100" t="str">
        <f>IFERROR(__xludf.DUMMYFUNCTION("IMPORTRANGE(""https://docs.google.com/spreadsheets/d/1vsTcEcugRZXGU84Ng3dXvNCAOD3CAaUTEbnnM7tyUJg/edit?usp=sharing"",""施設概要!A1"")"),"施設概要")</f>
        <v>施設概要</v>
      </c>
      <c r="B35" s="101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02" t="str">
        <f>'施設概要'!B2</f>
        <v>〒959-2004 阿賀野市南安野町8-20</v>
      </c>
      <c r="C36" s="103"/>
      <c r="D36" s="104"/>
      <c r="E36" s="105" t="str">
        <f>'施設概要'!C2</f>
        <v>シンパシーは全館“ユニットケア'です。地域の方が住み慣れた場所で、自分らしく最期を迎えられる体制を整えています。
【本館】地域密着定員29名•デイサービス定員25名•ショートステイ定員20名
【新館】地域密着定員20名•広域型特養定員50名•ショートステイ定員10名</v>
      </c>
      <c r="F36" s="106"/>
      <c r="G36" s="106"/>
      <c r="H36" s="107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02" t="str">
        <f>'施設概要'!B3</f>
        <v>なし</v>
      </c>
      <c r="C37" s="103"/>
      <c r="D37" s="104"/>
      <c r="E37" s="108"/>
      <c r="H37" s="109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02" t="str">
        <f>'施設概要'!B4</f>
        <v>0250-62-9180（代）</v>
      </c>
      <c r="C38" s="103"/>
      <c r="D38" s="104"/>
      <c r="E38" s="108"/>
      <c r="H38" s="109"/>
    </row>
    <row r="39" ht="22.5" customHeight="1">
      <c r="A39" s="110" t="str">
        <f>IFERROR(__xludf.DUMMYFUNCTION("IMPORTRANGE(""https://docs.google.com/spreadsheets/d/1vsTcEcugRZXGU84Ng3dXvNCAOD3CAaUTEbnnM7tyUJg/edit?usp=sharing"",""施設概要!A5"")"),"FAX")</f>
        <v>FAX</v>
      </c>
      <c r="B39" s="102" t="str">
        <f>'施設概要'!B5</f>
        <v>0250-62-9181（代）</v>
      </c>
      <c r="C39" s="103"/>
      <c r="D39" s="104"/>
      <c r="E39" s="108"/>
      <c r="H39" s="109"/>
    </row>
    <row r="40" ht="22.5" customHeight="1">
      <c r="A40" s="111" t="str">
        <f>IFERROR(__xludf.DUMMYFUNCTION("IMPORTRANGE(""https://docs.google.com/spreadsheets/d/1vsTcEcugRZXGU84Ng3dXvNCAOD3CAaUTEbnnM7tyUJg/edit?usp=sharing"",""施設概要!A6"")"),"更新日")</f>
        <v>更新日</v>
      </c>
      <c r="B40" s="112">
        <f>'施設概要'!B6</f>
        <v>46110.35644</v>
      </c>
      <c r="C40" s="103"/>
      <c r="D40" s="104"/>
      <c r="E40" s="113"/>
      <c r="F40" s="114"/>
      <c r="G40" s="114"/>
      <c r="H40" s="115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6" t="s">
        <v>63</v>
      </c>
      <c r="B1" s="117"/>
      <c r="C1" s="117"/>
      <c r="D1" s="117"/>
    </row>
    <row r="2">
      <c r="A2" s="118" t="s">
        <v>64</v>
      </c>
      <c r="B2" s="119"/>
      <c r="C2" s="120" t="s">
        <v>65</v>
      </c>
      <c r="D2" s="121" t="s">
        <v>66</v>
      </c>
    </row>
    <row r="3">
      <c r="A3" s="122" t="s">
        <v>67</v>
      </c>
      <c r="B3" s="123"/>
      <c r="C3" s="124" t="b">
        <v>1</v>
      </c>
      <c r="D3" s="125" t="s">
        <v>68</v>
      </c>
    </row>
    <row r="4">
      <c r="A4" s="126"/>
      <c r="B4" s="126"/>
      <c r="C4" s="126"/>
      <c r="D4" s="126"/>
    </row>
    <row r="5">
      <c r="A5" s="127" t="s">
        <v>69</v>
      </c>
      <c r="B5" s="127" t="s">
        <v>70</v>
      </c>
      <c r="C5" s="126"/>
      <c r="D5" s="126"/>
    </row>
    <row r="6">
      <c r="A6" s="128">
        <v>46110.355844826394</v>
      </c>
      <c r="B6" s="2" t="s">
        <v>68</v>
      </c>
    </row>
    <row r="7">
      <c r="A7" s="128">
        <v>46110.35619131944</v>
      </c>
      <c r="B7" s="2" t="s">
        <v>68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6" t="s">
        <v>71</v>
      </c>
      <c r="B1" s="126"/>
    </row>
    <row r="2">
      <c r="A2" s="126" t="s">
        <v>69</v>
      </c>
      <c r="B2" s="126" t="s">
        <v>72</v>
      </c>
    </row>
    <row r="3">
      <c r="A3" s="129">
        <v>46096.59450166667</v>
      </c>
    </row>
    <row r="4">
      <c r="A4" s="129">
        <v>46101.35342368056</v>
      </c>
      <c r="B4" s="2" t="s">
        <v>68</v>
      </c>
    </row>
    <row r="5">
      <c r="A5" s="129">
        <v>46101.367230185184</v>
      </c>
      <c r="B5" s="2" t="s">
        <v>68</v>
      </c>
    </row>
    <row r="6">
      <c r="A6" s="129">
        <v>46102.566224594906</v>
      </c>
      <c r="B6" s="2" t="s">
        <v>68</v>
      </c>
    </row>
    <row r="7">
      <c r="A7" s="129">
        <v>46102.62862377315</v>
      </c>
      <c r="B7" s="2" t="s">
        <v>68</v>
      </c>
    </row>
    <row r="8">
      <c r="A8" s="129">
        <v>46102.70426175926</v>
      </c>
      <c r="B8" s="2" t="s">
        <v>68</v>
      </c>
    </row>
    <row r="9">
      <c r="A9" s="129">
        <v>46105.43302319445</v>
      </c>
      <c r="B9" s="2" t="s">
        <v>68</v>
      </c>
    </row>
    <row r="10">
      <c r="A10" s="129">
        <v>46105.43361228009</v>
      </c>
      <c r="B10" s="2" t="s">
        <v>68</v>
      </c>
    </row>
    <row r="11">
      <c r="A11" s="129">
        <v>46105.44713975694</v>
      </c>
      <c r="B11" s="2" t="s">
        <v>68</v>
      </c>
    </row>
    <row r="12">
      <c r="A12" s="129">
        <v>46105.451638784725</v>
      </c>
      <c r="B12" s="2" t="s">
        <v>73</v>
      </c>
    </row>
    <row r="13">
      <c r="A13" s="129">
        <v>46105.46172363426</v>
      </c>
      <c r="B13" s="2" t="s">
        <v>68</v>
      </c>
    </row>
    <row r="14">
      <c r="A14" s="129">
        <v>46110.34883644676</v>
      </c>
      <c r="B14" s="2" t="s">
        <v>68</v>
      </c>
    </row>
  </sheetData>
  <drawing r:id="rId1"/>
</worksheet>
</file>