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施設概要" sheetId="1" r:id="rId5"/>
    <sheet state="visible" name="おかず形態一覧表" sheetId="2" r:id="rId6"/>
    <sheet state="visible" name="主食一覧" sheetId="3" r:id="rId7"/>
    <sheet state="visible" name="水分とろみの基準・水分ゼリー" sheetId="4" r:id="rId8"/>
    <sheet state="visible" name="濃厚流動食・補助食品" sheetId="5" r:id="rId9"/>
    <sheet state="visible" name="PDF出力" sheetId="6" r:id="rId10"/>
    <sheet state="visible" name="更新記録" sheetId="7" r:id="rId11"/>
    <sheet state="visible" name="作業記録" sheetId="8" r:id="rId12"/>
    <sheet state="visible" name="施設概要ウェブ出力" sheetId="9" r:id="rId13"/>
    <sheet state="visible" name="おかず形態一覧表ウェブ出力" sheetId="10" r:id="rId14"/>
    <sheet state="visible" name="主食一覧ウェブ出力" sheetId="11" r:id="rId15"/>
    <sheet state="visible" name="水分とろみの基準・水分ゼリーウェブ出力" sheetId="12" r:id="rId16"/>
    <sheet state="visible" name="濃厚流動食・補助食品ウェブ出力" sheetId="13" r:id="rId17"/>
    <sheet state="visible" name="PDFウェブ出力" sheetId="14" r:id="rId18"/>
  </sheets>
  <definedNames/>
  <calcPr/>
</workbook>
</file>

<file path=xl/sharedStrings.xml><?xml version="1.0" encoding="utf-8"?>
<sst xmlns="http://schemas.openxmlformats.org/spreadsheetml/2006/main" count="258" uniqueCount="79">
  <si>
    <t>〒959-2025 阿賀野市岡山町13-23</t>
  </si>
  <si>
    <t>あがの市民病院（旧水原郷病院）は、平成27年10月に新築移転しました。「地域住民のいのちを守り、人と人とのふれあいを大切にし、皆様から親しまれ、信頼さ  れ、安心される病院」を理念に取り組んでおります。令和2年1月より、介護医療院（54床）を開院し、あがの市民病院として病床数196床（一般病床92床、地域包括ケア病床  104床）となりました。特徴として阿賀野市と連携し地域医療にも取り組んでおります。萬齢化が進み、食形態を考慮してその方に合った食事を提供できるよう努めています。併設の介護老人保健施設「五頭の里」も当院と同様の食事提供しております。</t>
  </si>
  <si>
    <t>栄養科</t>
  </si>
  <si>
    <t>常食</t>
  </si>
  <si>
    <t>米飯</t>
  </si>
  <si>
    <t>軟菜食</t>
  </si>
  <si>
    <t>全粥</t>
  </si>
  <si>
    <t>５分菜食</t>
  </si>
  <si>
    <t>粥ゼリー</t>
  </si>
  <si>
    <t>粥ミキサー</t>
  </si>
  <si>
    <t>嚥下リハ食 (きざみ)</t>
  </si>
  <si>
    <t>0250-62-2780（代表）</t>
  </si>
  <si>
    <t>とろみ粥</t>
  </si>
  <si>
    <t>嚥下リハ食 (ゼリー)</t>
  </si>
  <si>
    <t>嚥下リハ食 (ミキサー)</t>
  </si>
  <si>
    <t>0250-62-1598（代表）</t>
  </si>
  <si>
    <t>ラクーナ飲むゼリー</t>
  </si>
  <si>
    <t>鶏唐揚のねぎソース</t>
  </si>
  <si>
    <t>鶏団子甘辛あんかけ</t>
  </si>
  <si>
    <t>鶏の中華煮</t>
  </si>
  <si>
    <t>ロメイクコンパクト</t>
  </si>
  <si>
    <t>通常のごはん</t>
  </si>
  <si>
    <t>水分が多く軟らかい</t>
  </si>
  <si>
    <t xml:space="preserve">全粥に1％スベラカーゼを加えミキサーにかけたもの
</t>
  </si>
  <si>
    <t>全粥に0.5%トロメイクコンパクトを加えミキサーにかけたもの</t>
  </si>
  <si>
    <t>全粥1％のトロメイクコンパクトでとろみをつけたもの</t>
  </si>
  <si>
    <t>鮭の照り焼き</t>
  </si>
  <si>
    <t>鮭の照り煮</t>
  </si>
  <si>
    <t>鮭のクリームソース</t>
  </si>
  <si>
    <t>小さじ</t>
  </si>
  <si>
    <t>南瓜のあんかけ</t>
  </si>
  <si>
    <t>南瓜サラダ</t>
  </si>
  <si>
    <t>一般的な食事</t>
  </si>
  <si>
    <t>5分菜食をO.5cmxO.5cmに刻んだものにとろみ剤でとろみをつけたもの。</t>
  </si>
  <si>
    <t>軟菜より硬いものを除き主に煮物調理</t>
  </si>
  <si>
    <t>５分菜食を0.5cm✕0.5cmに刻んだものにとろみ剤でとろみをつけたもの。</t>
  </si>
  <si>
    <t>ミキサーを使用し粒が残らずなめらかに均ーな状態。とろみ剤でまとめたもの。</t>
  </si>
  <si>
    <t>ミキサーを使用し粒が残らずなめらかに均一な状態。とろみ剤でまとめたもの。</t>
  </si>
  <si>
    <t>E-7II(300.400)</t>
  </si>
  <si>
    <t>通常の大きさ
一口大対応あり</t>
  </si>
  <si>
    <t>アイソカルサポート(300)</t>
  </si>
  <si>
    <t>アイソカルサポート(400)</t>
  </si>
  <si>
    <t>アイソカルサポート(500)</t>
  </si>
  <si>
    <t>0.5～1cm</t>
  </si>
  <si>
    <t>0j•1j対応：可</t>
  </si>
  <si>
    <t>ムース状
ペースト状・ゼリー状</t>
  </si>
  <si>
    <t>ペースト状</t>
  </si>
  <si>
    <t>その他食</t>
  </si>
  <si>
    <t>ハイネイーゲル(300.400)</t>
  </si>
  <si>
    <t>PGソフト(300.400)</t>
  </si>
  <si>
    <t>PGウォーター</t>
  </si>
  <si>
    <t>アイソカル100、メイバランスソフトゼリー、プロッカ、ビタミンサポートゼリー、ブリックゼリー</t>
  </si>
  <si>
    <t>歯茎でつぶせる</t>
  </si>
  <si>
    <t>舌でつぶせる</t>
  </si>
  <si>
    <t>噛まなくてよい</t>
  </si>
  <si>
    <t>4</t>
  </si>
  <si>
    <t>3</t>
  </si>
  <si>
    <t>2-2 / 2-1</t>
  </si>
  <si>
    <t>厚生連</t>
  </si>
  <si>
    <t>米飯180</t>
  </si>
  <si>
    <t>あがの市民病院</t>
  </si>
  <si>
    <t>全粥300</t>
  </si>
  <si>
    <t>五分粥300</t>
  </si>
  <si>
    <t>全粥150</t>
  </si>
  <si>
    <t>粥ゼリー150</t>
  </si>
  <si>
    <t>粥ミキサー150</t>
  </si>
  <si>
    <t>作業記録</t>
  </si>
  <si>
    <t>日時</t>
  </si>
  <si>
    <t>名前</t>
  </si>
  <si>
    <t>更新記録シート</t>
  </si>
  <si>
    <t>同意の確認</t>
  </si>
  <si>
    <t>チェック</t>
  </si>
  <si>
    <t>↓ 氏名を入力 ↓</t>
  </si>
  <si>
    <t>更新内容について施設長の同意を得ました</t>
  </si>
  <si>
    <t>氏名</t>
  </si>
  <si>
    <t>栄養量目安</t>
  </si>
  <si>
    <t xml:space="preserve"> </t>
  </si>
  <si>
    <t>とろみ調整食品</t>
  </si>
  <si>
    <t>水100mlあたり</t>
  </si>
</sst>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yyyy/MM/dd"/>
    <numFmt numFmtId="165" formatCode="0.0 &quot;g&quot;"/>
    <numFmt numFmtId="166" formatCode="@ 杯"/>
    <numFmt numFmtId="167" formatCode="@ g"/>
    <numFmt numFmtId="168" formatCode="#,##0 &quot;kcal&quot;"/>
    <numFmt numFmtId="169" formatCode="m/d/yyyy h:mm:ss"/>
    <numFmt numFmtId="170" formatCode="m-d"/>
    <numFmt numFmtId="171" formatCode="@ &quot;g&quot;"/>
    <numFmt numFmtId="172" formatCode="@ &quot;杯&quot;"/>
  </numFmts>
  <fonts count="20">
    <font>
      <sz val="10.0"/>
      <color rgb="FF000000"/>
      <name val="Arial"/>
      <scheme val="minor"/>
    </font>
    <font>
      <b/>
      <color rgb="FFFFFFFF"/>
      <name val="Arial"/>
      <scheme val="minor"/>
    </font>
    <font>
      <b/>
      <sz val="9.0"/>
      <color rgb="FFFFFFFF"/>
      <name val="Arial"/>
      <scheme val="minor"/>
    </font>
    <font>
      <b/>
      <color theme="1"/>
      <name val="Arial"/>
      <scheme val="minor"/>
    </font>
    <font>
      <color theme="1"/>
      <name val="Arial"/>
      <scheme val="minor"/>
    </font>
    <font>
      <b/>
      <sz val="10.0"/>
      <color rgb="FF000000"/>
      <name val="Arial"/>
      <scheme val="minor"/>
    </font>
    <font/>
    <font>
      <sz val="9.0"/>
      <color theme="1"/>
      <name val="Arial"/>
      <scheme val="minor"/>
    </font>
    <font>
      <b/>
      <sz val="10.0"/>
      <color theme="1"/>
      <name val="Arial"/>
      <scheme val="minor"/>
    </font>
    <font>
      <b/>
      <sz val="12.0"/>
      <color theme="1"/>
      <name val="Arial"/>
      <scheme val="minor"/>
    </font>
    <font>
      <b/>
      <sz val="8.0"/>
      <color rgb="FFFFFFFF"/>
      <name val="Arial"/>
      <scheme val="minor"/>
    </font>
    <font>
      <sz val="8.0"/>
      <color theme="1"/>
      <name val="Arial"/>
      <scheme val="minor"/>
    </font>
    <font>
      <b/>
      <sz val="14.0"/>
      <color rgb="FF0033CC"/>
      <name val="Arial"/>
      <scheme val="minor"/>
    </font>
    <font>
      <b/>
      <sz val="16.0"/>
      <color rgb="FF0033CC"/>
      <name val="Arial"/>
      <scheme val="minor"/>
    </font>
    <font>
      <sz val="14.0"/>
      <color theme="1"/>
      <name val="Arial"/>
      <scheme val="minor"/>
    </font>
    <font>
      <color theme="1"/>
      <name val="Arial"/>
    </font>
    <font>
      <sz val="9.0"/>
      <color theme="1"/>
      <name val="Arial"/>
    </font>
    <font>
      <color rgb="FFFF0000"/>
      <name val="Arial"/>
    </font>
    <font>
      <b/>
      <sz val="12.0"/>
      <color rgb="FF00AF50"/>
      <name val="Arial"/>
      <scheme val="minor"/>
    </font>
    <font>
      <b/>
      <sz val="12.0"/>
      <color rgb="FFFF3300"/>
      <name val="Arial"/>
      <scheme val="minor"/>
    </font>
  </fonts>
  <fills count="15">
    <fill>
      <patternFill patternType="none"/>
    </fill>
    <fill>
      <patternFill patternType="lightGray"/>
    </fill>
    <fill>
      <patternFill patternType="solid">
        <fgColor rgb="FFFF0000"/>
        <bgColor rgb="FFFF0000"/>
      </patternFill>
    </fill>
    <fill>
      <patternFill patternType="solid">
        <fgColor rgb="FF0033CC"/>
        <bgColor rgb="FF0033CC"/>
      </patternFill>
    </fill>
    <fill>
      <patternFill patternType="solid">
        <fgColor rgb="FFFFE0E0"/>
        <bgColor rgb="FFFFE0E0"/>
      </patternFill>
    </fill>
    <fill>
      <patternFill patternType="solid">
        <fgColor rgb="FFFF3300"/>
        <bgColor rgb="FFFF3300"/>
      </patternFill>
    </fill>
    <fill>
      <patternFill patternType="solid">
        <fgColor rgb="FF00AF50"/>
        <bgColor rgb="FF00AF50"/>
      </patternFill>
    </fill>
    <fill>
      <patternFill patternType="solid">
        <fgColor rgb="FFFFCCA6"/>
        <bgColor rgb="FFFFCCA6"/>
      </patternFill>
    </fill>
    <fill>
      <patternFill patternType="solid">
        <fgColor rgb="FFB4DCF9"/>
        <bgColor rgb="FFB4DCF9"/>
      </patternFill>
    </fill>
    <fill>
      <patternFill patternType="solid">
        <fgColor rgb="FFDBF7B8"/>
        <bgColor rgb="FFDBF7B8"/>
      </patternFill>
    </fill>
    <fill>
      <patternFill patternType="solid">
        <fgColor rgb="FFFFF2CC"/>
        <bgColor rgb="FFFFF2CC"/>
      </patternFill>
    </fill>
    <fill>
      <patternFill patternType="solid">
        <fgColor rgb="FF6F2F9F"/>
        <bgColor rgb="FF6F2F9F"/>
      </patternFill>
    </fill>
    <fill>
      <patternFill patternType="solid">
        <fgColor rgb="FF959595"/>
        <bgColor rgb="FF959595"/>
      </patternFill>
    </fill>
    <fill>
      <patternFill patternType="solid">
        <fgColor rgb="FFDBDFF4"/>
        <bgColor rgb="FFDBDFF4"/>
      </patternFill>
    </fill>
    <fill>
      <patternFill patternType="solid">
        <fgColor rgb="FFF3F3F3"/>
        <bgColor rgb="FFF3F3F3"/>
      </patternFill>
    </fill>
  </fills>
  <borders count="53">
    <border/>
    <border>
      <left style="thin">
        <color rgb="FFFF0000"/>
      </left>
      <right style="thin">
        <color rgb="FFFF0000"/>
      </right>
      <top style="thin">
        <color rgb="FFFF0000"/>
      </top>
      <bottom style="thin">
        <color rgb="FFFF0000"/>
      </bottom>
    </border>
    <border>
      <left style="thin">
        <color rgb="FF0033CC"/>
      </left>
      <top style="thin">
        <color rgb="FF0033CC"/>
      </top>
      <bottom style="thin">
        <color rgb="FF0033CC"/>
      </bottom>
    </border>
    <border>
      <left style="thin">
        <color rgb="FFFF3300"/>
      </left>
      <right style="thin">
        <color rgb="FFFF3300"/>
      </right>
      <top style="thin">
        <color rgb="FFFF3300"/>
      </top>
      <bottom style="thin">
        <color rgb="FFFF3300"/>
      </bottom>
    </border>
    <border>
      <left style="thin">
        <color rgb="FF00AF50"/>
      </left>
      <right style="thin">
        <color rgb="FF00AF50"/>
      </right>
      <top style="thin">
        <color rgb="FF00AF50"/>
      </top>
      <bottom style="thin">
        <color rgb="FF00AF50"/>
      </bottom>
    </border>
    <border>
      <left style="thin">
        <color rgb="FFFF0000"/>
      </left>
      <right style="thin">
        <color rgb="FFFF0000"/>
      </right>
      <top style="thin">
        <color rgb="FFFF0000"/>
      </top>
    </border>
    <border>
      <left style="thin">
        <color rgb="FFFF3300"/>
      </left>
      <right style="thin">
        <color rgb="FFFF3300"/>
      </right>
      <top style="thin">
        <color rgb="FFFF3300"/>
      </top>
    </border>
    <border>
      <left style="thin">
        <color rgb="FF0033CC"/>
      </left>
      <right style="thin">
        <color rgb="FF0033CC"/>
      </right>
      <top style="thin">
        <color rgb="FF0033CC"/>
      </top>
      <bottom style="thin">
        <color rgb="FF0033CC"/>
      </bottom>
    </border>
    <border>
      <left style="thin">
        <color rgb="FFFF0000"/>
      </left>
      <right style="thin">
        <color rgb="FFFF0000"/>
      </right>
    </border>
    <border>
      <left style="thin">
        <color rgb="FFFF0000"/>
      </left>
      <right style="thin">
        <color rgb="FFFF0000"/>
      </right>
      <bottom style="thin">
        <color rgb="FFFF0000"/>
      </bottom>
    </border>
    <border>
      <left style="thin">
        <color rgb="FF0033CC"/>
      </left>
      <right style="thin">
        <color rgb="FF0033CC"/>
      </right>
      <top style="thin">
        <color rgb="FF0033CC"/>
      </top>
    </border>
    <border>
      <left style="thin">
        <color rgb="FFFF3300"/>
      </left>
      <right style="thin">
        <color rgb="FFFF3300"/>
      </right>
    </border>
    <border>
      <right style="thin">
        <color rgb="FFFF3300"/>
      </right>
    </border>
    <border>
      <left style="thin">
        <color rgb="FFFF3300"/>
      </left>
      <right style="thin">
        <color rgb="FFFF3300"/>
      </right>
      <bottom style="thin">
        <color rgb="FFFF3300"/>
      </bottom>
    </border>
    <border>
      <right style="thin">
        <color rgb="FFFF3300"/>
      </right>
      <bottom style="thin">
        <color rgb="FFFF3300"/>
      </bottom>
    </border>
    <border>
      <left style="thin">
        <color rgb="FF6F2F9F"/>
      </left>
      <right style="thin">
        <color rgb="FF6F2F9F"/>
      </right>
      <top style="thin">
        <color rgb="FF6F2F9F"/>
      </top>
      <bottom style="thin">
        <color rgb="FF6F2F9F"/>
      </bottom>
    </border>
    <border>
      <left style="thin">
        <color rgb="FF959595"/>
      </left>
      <right style="thin">
        <color rgb="FF959595"/>
      </right>
      <top style="thin">
        <color rgb="FF959595"/>
      </top>
      <bottom style="thin">
        <color rgb="FF959595"/>
      </bottom>
    </border>
    <border>
      <left style="thin">
        <color rgb="FF6F2F9F"/>
      </left>
      <right style="thin">
        <color rgb="FF6F2F9F"/>
      </right>
      <top style="thin">
        <color rgb="FF6F2F9F"/>
      </top>
    </border>
    <border>
      <left style="thin">
        <color rgb="FF6F2F9F"/>
      </left>
      <top style="thin">
        <color rgb="FF6F2F9F"/>
      </top>
      <bottom style="thin">
        <color rgb="FF6F2F9F"/>
      </bottom>
    </border>
    <border>
      <left style="thin">
        <color rgb="FF959595"/>
      </left>
      <top style="thin">
        <color rgb="FF959595"/>
      </top>
    </border>
    <border>
      <left style="thin">
        <color rgb="FF6F2F9F"/>
      </left>
      <right style="thin">
        <color rgb="FF6F2F9F"/>
      </right>
    </border>
    <border>
      <right style="thin">
        <color rgb="FF959595"/>
      </right>
      <top style="thin">
        <color rgb="FF959595"/>
      </top>
    </border>
    <border>
      <left style="thin">
        <color rgb="FF6F2F9F"/>
      </left>
      <right style="thin">
        <color rgb="FF6F2F9F"/>
      </right>
      <bottom style="thin">
        <color rgb="FF6F2F9F"/>
      </bottom>
    </border>
    <border>
      <left style="thin">
        <color rgb="FF959595"/>
      </left>
      <bottom style="thin">
        <color rgb="FF959595"/>
      </bottom>
    </border>
    <border>
      <right style="thin">
        <color rgb="FF959595"/>
      </right>
      <bottom style="thin">
        <color rgb="FF959595"/>
      </bottom>
    </border>
    <border>
      <bottom style="medium">
        <color rgb="FF0033CC"/>
      </bottom>
    </border>
    <border>
      <left style="thin">
        <color rgb="FFFF3300"/>
      </left>
      <top style="thin">
        <color rgb="FFFF3300"/>
      </top>
    </border>
    <border>
      <left style="thin">
        <color rgb="FFFF3300"/>
      </left>
      <bottom style="thin">
        <color rgb="FFFF3300"/>
      </bottom>
    </border>
    <border>
      <left style="thin">
        <color rgb="FFFF3300"/>
      </left>
      <top style="thin">
        <color rgb="FFFF3300"/>
      </top>
      <bottom style="thin">
        <color rgb="FFFF3300"/>
      </bottom>
    </border>
    <border>
      <right style="thin">
        <color rgb="FFFF3300"/>
      </right>
      <top style="thin">
        <color rgb="FFFF3300"/>
      </top>
      <bottom style="thin">
        <color rgb="FFFF3300"/>
      </bottom>
    </border>
    <border>
      <bottom style="thin">
        <color rgb="FF000000"/>
      </bottom>
    </border>
    <border>
      <left style="thin">
        <color rgb="FF000000"/>
      </left>
      <bottom style="thin">
        <color rgb="FF000000"/>
      </bottom>
    </border>
    <border>
      <right style="thin">
        <color rgb="FF000000"/>
      </right>
      <bottom style="thin">
        <color rgb="FF000000"/>
      </bottom>
    </border>
    <border>
      <left style="thin">
        <color rgb="FFFF0000"/>
      </left>
      <bottom style="thin">
        <color rgb="FFFF0000"/>
      </bottom>
    </border>
    <border>
      <left style="thin">
        <color rgb="FFFF0000"/>
      </left>
      <top style="thin">
        <color rgb="FFFF0000"/>
      </top>
      <bottom style="thin">
        <color rgb="FFFF0000"/>
      </bottom>
    </border>
    <border>
      <left style="thin">
        <color rgb="FFFF0000"/>
      </left>
      <top style="thin">
        <color rgb="FFFF0000"/>
      </top>
    </border>
    <border>
      <left style="thin">
        <color rgb="FF00AF50"/>
      </left>
      <top style="thin">
        <color rgb="FF00AF50"/>
      </top>
      <bottom style="thin">
        <color rgb="FF00AF50"/>
      </bottom>
    </border>
    <border>
      <right style="thin">
        <color rgb="FF00AF50"/>
      </right>
      <top style="thin">
        <color rgb="FF00AF50"/>
      </top>
      <bottom style="thin">
        <color rgb="FF00AF50"/>
      </bottom>
    </border>
    <border>
      <right style="thin">
        <color rgb="FF0033CC"/>
      </right>
      <top style="thin">
        <color rgb="FF0033CC"/>
      </top>
      <bottom style="thin">
        <color rgb="FF0033CC"/>
      </bottom>
    </border>
    <border>
      <left style="thin">
        <color rgb="FF959595"/>
      </left>
      <right style="thin">
        <color rgb="FF959595"/>
      </right>
      <top style="thin">
        <color rgb="FF959595"/>
      </top>
    </border>
    <border>
      <right style="thin">
        <color rgb="FF6F2F9F"/>
      </right>
      <top style="thin">
        <color rgb="FF6F2F9F"/>
      </top>
      <bottom style="thin">
        <color rgb="FF6F2F9F"/>
      </bottom>
    </border>
    <border>
      <left style="thin">
        <color rgb="FF959595"/>
      </left>
      <top style="thin">
        <color rgb="FF959595"/>
      </top>
      <bottom style="thin">
        <color rgb="FF959595"/>
      </bottom>
    </border>
    <border>
      <right style="thin">
        <color rgb="FF959595"/>
      </right>
      <top style="thin">
        <color rgb="FF959595"/>
      </top>
      <bottom style="thin">
        <color rgb="FF959595"/>
      </bottom>
    </border>
    <border>
      <top style="thin">
        <color rgb="FF959595"/>
      </top>
    </border>
    <border>
      <bottom style="thin">
        <color rgb="FF959595"/>
      </bottom>
    </border>
    <border>
      <right style="thin">
        <color rgb="FFFF0000"/>
      </right>
      <top style="thin">
        <color rgb="FFFF0000"/>
      </top>
      <bottom style="thin">
        <color rgb="FFFF0000"/>
      </bottom>
    </border>
    <border>
      <top style="thin">
        <color rgb="FFFF0000"/>
      </top>
      <bottom style="thin">
        <color rgb="FFFF0000"/>
      </bottom>
    </border>
    <border>
      <top style="thin">
        <color rgb="FFFF0000"/>
      </top>
    </border>
    <border>
      <right style="thin">
        <color rgb="FFFF0000"/>
      </right>
      <top style="thin">
        <color rgb="FFFF0000"/>
      </top>
    </border>
    <border>
      <left style="thin">
        <color rgb="FFFF0000"/>
      </left>
    </border>
    <border>
      <right style="thin">
        <color rgb="FFFF0000"/>
      </right>
    </border>
    <border>
      <bottom style="thin">
        <color rgb="FFFF0000"/>
      </bottom>
    </border>
    <border>
      <right style="thin">
        <color rgb="FFFF0000"/>
      </right>
      <bottom style="thin">
        <color rgb="FFFF0000"/>
      </bottom>
    </border>
  </borders>
  <cellStyleXfs count="1">
    <xf borderId="0" fillId="0" fontId="0" numFmtId="0" applyAlignment="1" applyFont="1"/>
  </cellStyleXfs>
  <cellXfs count="168">
    <xf borderId="0" fillId="0" fontId="0" numFmtId="0" xfId="0" applyAlignment="1" applyFont="1">
      <alignment readingOrder="0" shrinkToFit="0" vertical="bottom" wrapText="0"/>
    </xf>
    <xf borderId="1" fillId="2" fontId="1" numFmtId="0" xfId="0" applyAlignment="1" applyBorder="1" applyFill="1" applyFont="1">
      <alignment vertical="center"/>
    </xf>
    <xf borderId="2" fillId="3" fontId="2" numFmtId="0" xfId="0" applyAlignment="1" applyBorder="1" applyFill="1" applyFont="1">
      <alignment shrinkToFit="0" vertical="center" wrapText="0"/>
    </xf>
    <xf borderId="1" fillId="4" fontId="3" numFmtId="0" xfId="0" applyAlignment="1" applyBorder="1" applyFill="1" applyFont="1">
      <alignment horizontal="center" vertical="center"/>
    </xf>
    <xf borderId="3" fillId="5" fontId="1" numFmtId="0" xfId="0" applyAlignment="1" applyBorder="1" applyFill="1" applyFont="1">
      <alignment vertical="center"/>
    </xf>
    <xf borderId="1" fillId="0" fontId="4" numFmtId="0" xfId="0" applyAlignment="1" applyBorder="1" applyFont="1">
      <alignment readingOrder="0" shrinkToFit="0" vertical="center" wrapText="0"/>
    </xf>
    <xf borderId="2" fillId="3" fontId="1" numFmtId="0" xfId="0" applyAlignment="1" applyBorder="1" applyFont="1">
      <alignment vertical="center"/>
    </xf>
    <xf borderId="4" fillId="6" fontId="1" numFmtId="0" xfId="0" applyAlignment="1" applyBorder="1" applyFill="1" applyFont="1">
      <alignment vertical="center"/>
    </xf>
    <xf borderId="5" fillId="0" fontId="4" numFmtId="0" xfId="0" applyAlignment="1" applyBorder="1" applyFont="1">
      <alignment readingOrder="0" shrinkToFit="0" vertical="center" wrapText="1"/>
    </xf>
    <xf borderId="6" fillId="7" fontId="3" numFmtId="0" xfId="0" applyAlignment="1" applyBorder="1" applyFill="1" applyFont="1">
      <alignment horizontal="center" vertical="center"/>
    </xf>
    <xf borderId="7" fillId="8" fontId="5" numFmtId="0" xfId="0" applyAlignment="1" applyBorder="1" applyFill="1" applyFont="1">
      <alignment horizontal="center" vertical="center"/>
    </xf>
    <xf borderId="4" fillId="9" fontId="3" numFmtId="0" xfId="0" applyAlignment="1" applyBorder="1" applyFill="1" applyFont="1">
      <alignment horizontal="center" vertical="center"/>
    </xf>
    <xf borderId="3" fillId="0" fontId="4" numFmtId="0" xfId="0" applyAlignment="1" applyBorder="1" applyFont="1">
      <alignment horizontal="center" readingOrder="0" shrinkToFit="0" vertical="center" wrapText="0"/>
    </xf>
    <xf borderId="7" fillId="8" fontId="4" numFmtId="0" xfId="0" applyAlignment="1" applyBorder="1" applyFont="1">
      <alignment horizontal="center" vertical="center"/>
    </xf>
    <xf borderId="4" fillId="0" fontId="4" numFmtId="0" xfId="0" applyAlignment="1" applyBorder="1" applyFont="1">
      <alignment horizontal="center" readingOrder="0" shrinkToFit="0" vertical="center" wrapText="0"/>
    </xf>
    <xf borderId="8" fillId="0" fontId="6" numFmtId="0" xfId="0" applyBorder="1" applyFont="1"/>
    <xf borderId="4" fillId="0" fontId="4" numFmtId="0" xfId="0" applyAlignment="1" applyBorder="1" applyFont="1">
      <alignment horizontal="center" shrinkToFit="0" vertical="center" wrapText="0"/>
    </xf>
    <xf borderId="3" fillId="0" fontId="7" numFmtId="0" xfId="0" applyAlignment="1" applyBorder="1" applyFont="1">
      <alignment horizontal="center" readingOrder="0" shrinkToFit="0" vertical="center" wrapText="0"/>
    </xf>
    <xf borderId="1" fillId="4" fontId="3" numFmtId="0" xfId="0" applyAlignment="1" applyBorder="1" applyFont="1">
      <alignment horizontal="center" readingOrder="0" vertical="center"/>
    </xf>
    <xf borderId="7" fillId="8" fontId="3" numFmtId="0" xfId="0" applyAlignment="1" applyBorder="1" applyFont="1">
      <alignment horizontal="center" vertical="center"/>
    </xf>
    <xf borderId="1" fillId="10" fontId="4" numFmtId="164" xfId="0" applyAlignment="1" applyBorder="1" applyFill="1" applyFont="1" applyNumberFormat="1">
      <alignment horizontal="left" readingOrder="0" shrinkToFit="0" vertical="center" wrapText="0"/>
    </xf>
    <xf borderId="6" fillId="7" fontId="8" numFmtId="0" xfId="0" applyAlignment="1" applyBorder="1" applyFont="1">
      <alignment horizontal="center" vertical="center"/>
    </xf>
    <xf borderId="7" fillId="0" fontId="7" numFmtId="0" xfId="0" applyAlignment="1" applyBorder="1" applyFont="1">
      <alignment horizontal="center" readingOrder="0" shrinkToFit="0" vertical="center" wrapText="1"/>
    </xf>
    <xf borderId="6" fillId="0" fontId="7" numFmtId="0" xfId="0" applyAlignment="1" applyBorder="1" applyFont="1">
      <alignment horizontal="center" readingOrder="0" shrinkToFit="0" vertical="center" wrapText="0"/>
    </xf>
    <xf borderId="7" fillId="0" fontId="7" numFmtId="0" xfId="0" applyAlignment="1" applyBorder="1" applyFont="1">
      <alignment horizontal="center" shrinkToFit="0" vertical="center" wrapText="1"/>
    </xf>
    <xf borderId="4" fillId="0" fontId="4" numFmtId="0" xfId="0" applyAlignment="1" applyBorder="1" applyFont="1">
      <alignment horizontal="center" vertical="center"/>
    </xf>
    <xf borderId="9" fillId="0" fontId="6" numFmtId="0" xfId="0" applyBorder="1" applyFont="1"/>
    <xf borderId="10" fillId="8" fontId="3" numFmtId="0" xfId="0" applyAlignment="1" applyBorder="1" applyFont="1">
      <alignment horizontal="center" vertical="center"/>
    </xf>
    <xf borderId="11" fillId="7" fontId="3" numFmtId="0" xfId="0" applyAlignment="1" applyBorder="1" applyFont="1">
      <alignment horizontal="center" vertical="center"/>
    </xf>
    <xf borderId="4" fillId="0" fontId="7" numFmtId="0" xfId="0" applyAlignment="1" applyBorder="1" applyFont="1">
      <alignment readingOrder="0" shrinkToFit="0" vertical="center" wrapText="1"/>
    </xf>
    <xf borderId="10" fillId="0" fontId="7" numFmtId="0" xfId="0" applyAlignment="1" applyBorder="1" applyFont="1">
      <alignment horizontal="center" readingOrder="0" shrinkToFit="0" vertical="center" wrapText="0"/>
    </xf>
    <xf borderId="10" fillId="0" fontId="7" numFmtId="0" xfId="0" applyAlignment="1" applyBorder="1" applyFont="1">
      <alignment horizontal="center" shrinkToFit="0" vertical="center" wrapText="0"/>
    </xf>
    <xf borderId="4" fillId="0" fontId="7" numFmtId="0" xfId="0" applyAlignment="1" applyBorder="1" applyFont="1">
      <alignment shrinkToFit="0" vertical="center" wrapText="1"/>
    </xf>
    <xf borderId="11" fillId="0" fontId="4" numFmtId="0" xfId="0" applyAlignment="1" applyBorder="1" applyFont="1">
      <alignment horizontal="center" vertical="center"/>
    </xf>
    <xf borderId="4" fillId="0" fontId="9" numFmtId="49" xfId="0" applyAlignment="1" applyBorder="1" applyFont="1" applyNumberFormat="1">
      <alignment horizontal="center" readingOrder="0" shrinkToFit="0" vertical="center" wrapText="0"/>
    </xf>
    <xf borderId="10" fillId="8" fontId="3" numFmtId="0" xfId="0" applyAlignment="1" applyBorder="1" applyFont="1">
      <alignment horizontal="center" readingOrder="0" vertical="center"/>
    </xf>
    <xf borderId="10" fillId="0" fontId="4" numFmtId="165" xfId="0" applyAlignment="1" applyBorder="1" applyFont="1" applyNumberFormat="1">
      <alignment horizontal="center" readingOrder="0" shrinkToFit="0" vertical="center" wrapText="0"/>
    </xf>
    <xf borderId="10" fillId="0" fontId="4" numFmtId="165" xfId="0" applyAlignment="1" applyBorder="1" applyFont="1" applyNumberFormat="1">
      <alignment horizontal="center" shrinkToFit="0" vertical="center" wrapText="0"/>
    </xf>
    <xf borderId="10" fillId="0" fontId="4" numFmtId="165" xfId="0" applyAlignment="1" applyBorder="1" applyFont="1" applyNumberFormat="1">
      <alignment horizontal="center" readingOrder="0" shrinkToFit="0" vertical="center" wrapText="0"/>
    </xf>
    <xf borderId="10" fillId="0" fontId="4" numFmtId="165" xfId="0" applyAlignment="1" applyBorder="1" applyFont="1" applyNumberFormat="1">
      <alignment horizontal="center" shrinkToFit="0" vertical="center" wrapText="0"/>
    </xf>
    <xf borderId="7" fillId="8" fontId="3" numFmtId="0" xfId="0" applyAlignment="1" applyBorder="1" applyFont="1">
      <alignment horizontal="center" readingOrder="0" vertical="center"/>
    </xf>
    <xf borderId="12" fillId="0" fontId="4" numFmtId="0" xfId="0" applyAlignment="1" applyBorder="1" applyFont="1">
      <alignment horizontal="center" vertical="center"/>
    </xf>
    <xf borderId="7" fillId="0" fontId="4" numFmtId="166" xfId="0" applyAlignment="1" applyBorder="1" applyFont="1" applyNumberFormat="1">
      <alignment horizontal="center" readingOrder="0" shrinkToFit="0" vertical="center" wrapText="0"/>
    </xf>
    <xf borderId="7" fillId="0" fontId="4" numFmtId="166" xfId="0" applyAlignment="1" applyBorder="1" applyFont="1" applyNumberFormat="1">
      <alignment horizontal="center" shrinkToFit="0" vertical="center" wrapText="0"/>
    </xf>
    <xf borderId="13" fillId="7" fontId="3" numFmtId="0" xfId="0" applyAlignment="1" applyBorder="1" applyFont="1">
      <alignment horizontal="center" vertical="center"/>
    </xf>
    <xf borderId="14" fillId="0" fontId="4" numFmtId="0" xfId="0" applyAlignment="1" applyBorder="1" applyFont="1">
      <alignment horizontal="center" vertical="center"/>
    </xf>
    <xf borderId="13" fillId="0" fontId="4" numFmtId="0" xfId="0" applyAlignment="1" applyBorder="1" applyFont="1">
      <alignment horizontal="center" vertical="center"/>
    </xf>
    <xf borderId="15" fillId="11" fontId="10" numFmtId="0" xfId="0" applyAlignment="1" applyBorder="1" applyFill="1" applyFont="1">
      <alignment vertical="center"/>
    </xf>
    <xf borderId="3" fillId="0" fontId="7" numFmtId="0" xfId="0" applyAlignment="1" applyBorder="1" applyFont="1">
      <alignment readingOrder="0" shrinkToFit="0" vertical="center" wrapText="1"/>
    </xf>
    <xf borderId="16" fillId="12" fontId="1" numFmtId="0" xfId="0" applyAlignment="1" applyBorder="1" applyFill="1" applyFont="1">
      <alignment vertical="center"/>
    </xf>
    <xf borderId="17" fillId="13" fontId="4" numFmtId="0" xfId="0" applyAlignment="1" applyBorder="1" applyFill="1" applyFont="1">
      <alignment horizontal="center" vertical="center"/>
    </xf>
    <xf borderId="3" fillId="7" fontId="3" numFmtId="0" xfId="0" applyAlignment="1" applyBorder="1" applyFont="1">
      <alignment horizontal="center" vertical="center"/>
    </xf>
    <xf borderId="15" fillId="0" fontId="11" numFmtId="0" xfId="0" applyAlignment="1" applyBorder="1" applyFont="1">
      <alignment horizontal="center" readingOrder="0" shrinkToFit="0" vertical="center" wrapText="1"/>
    </xf>
    <xf borderId="3" fillId="0" fontId="4" numFmtId="0" xfId="0" applyAlignment="1" applyBorder="1" applyFont="1">
      <alignment horizontal="center" readingOrder="0" shrinkToFit="0" vertical="center" wrapText="1"/>
    </xf>
    <xf borderId="18" fillId="0" fontId="11" numFmtId="0" xfId="0" applyAlignment="1" applyBorder="1" applyFont="1">
      <alignment horizontal="center" readingOrder="0" shrinkToFit="0" vertical="center" wrapText="1"/>
    </xf>
    <xf borderId="19" fillId="0" fontId="7" numFmtId="0" xfId="0" applyAlignment="1" applyBorder="1" applyFont="1">
      <alignment horizontal="center" readingOrder="0" vertical="center"/>
    </xf>
    <xf borderId="16" fillId="0" fontId="7" numFmtId="0" xfId="0" applyAlignment="1" applyBorder="1" applyFont="1">
      <alignment horizontal="left" readingOrder="0" vertical="center"/>
    </xf>
    <xf borderId="20" fillId="0" fontId="6" numFmtId="0" xfId="0" applyBorder="1" applyFont="1"/>
    <xf borderId="19" fillId="0" fontId="7" numFmtId="0" xfId="0" applyAlignment="1" applyBorder="1" applyFont="1">
      <alignment horizontal="left" readingOrder="0" shrinkToFit="0" vertical="center" wrapText="1"/>
    </xf>
    <xf borderId="21" fillId="0" fontId="6" numFmtId="0" xfId="0" applyBorder="1" applyFont="1"/>
    <xf borderId="3" fillId="0" fontId="4" numFmtId="0" xfId="0" applyAlignment="1" applyBorder="1" applyFont="1">
      <alignment horizontal="center" shrinkToFit="0" vertical="center" wrapText="1"/>
    </xf>
    <xf borderId="22" fillId="0" fontId="6" numFmtId="0" xfId="0" applyBorder="1" applyFont="1"/>
    <xf borderId="15" fillId="0" fontId="11" numFmtId="0" xfId="0" applyAlignment="1" applyBorder="1" applyFont="1">
      <alignment horizontal="center" shrinkToFit="0" vertical="center" wrapText="1"/>
    </xf>
    <xf borderId="18" fillId="0" fontId="11" numFmtId="0" xfId="0" applyAlignment="1" applyBorder="1" applyFont="1">
      <alignment horizontal="center" shrinkToFit="0" vertical="center" wrapText="1"/>
    </xf>
    <xf borderId="23" fillId="0" fontId="6" numFmtId="0" xfId="0" applyBorder="1" applyFont="1"/>
    <xf borderId="24" fillId="0" fontId="6" numFmtId="0" xfId="0" applyBorder="1" applyFont="1"/>
    <xf borderId="6" fillId="0" fontId="9" numFmtId="49" xfId="0" applyAlignment="1" applyBorder="1" applyFont="1" applyNumberFormat="1">
      <alignment horizontal="center" shrinkToFit="0" vertical="center" wrapText="0"/>
    </xf>
    <xf borderId="6" fillId="0" fontId="9" numFmtId="49" xfId="0" applyAlignment="1" applyBorder="1" applyFont="1" applyNumberFormat="1">
      <alignment horizontal="center" readingOrder="0" shrinkToFit="0" vertical="center" wrapText="0"/>
    </xf>
    <xf borderId="25" fillId="0" fontId="12" numFmtId="0" xfId="0" applyAlignment="1" applyBorder="1" applyFont="1">
      <alignment horizontal="left" readingOrder="0" vertical="bottom"/>
    </xf>
    <xf borderId="26" fillId="7" fontId="3" numFmtId="0" xfId="0" applyAlignment="1" applyBorder="1" applyFont="1">
      <alignment horizontal="center" vertical="center"/>
    </xf>
    <xf borderId="25" fillId="0" fontId="13" numFmtId="0" xfId="0" applyAlignment="1" applyBorder="1" applyFont="1">
      <alignment horizontal="left" readingOrder="0" vertical="bottom"/>
    </xf>
    <xf borderId="6" fillId="0" fontId="4" numFmtId="167" xfId="0" applyAlignment="1" applyBorder="1" applyFont="1" applyNumberFormat="1">
      <alignment horizontal="center" readingOrder="0" shrinkToFit="0" vertical="center" wrapText="0"/>
    </xf>
    <xf borderId="25" fillId="0" fontId="13" numFmtId="0" xfId="0" applyAlignment="1" applyBorder="1" applyFont="1">
      <alignment horizontal="left" readingOrder="0" vertical="center"/>
    </xf>
    <xf borderId="25" fillId="0" fontId="14" numFmtId="0" xfId="0" applyAlignment="1" applyBorder="1" applyFont="1">
      <alignment horizontal="left" vertical="center"/>
    </xf>
    <xf borderId="27" fillId="0" fontId="6" numFmtId="0" xfId="0" applyBorder="1" applyFont="1"/>
    <xf borderId="0" fillId="0" fontId="14" numFmtId="0" xfId="0" applyAlignment="1" applyFont="1">
      <alignment horizontal="left" vertical="center"/>
    </xf>
    <xf borderId="13" fillId="0" fontId="4" numFmtId="168" xfId="0" applyAlignment="1" applyBorder="1" applyFont="1" applyNumberFormat="1">
      <alignment horizontal="center" readingOrder="0" shrinkToFit="0" vertical="center" wrapText="0"/>
    </xf>
    <xf borderId="28" fillId="5" fontId="1" numFmtId="0" xfId="0" applyAlignment="1" applyBorder="1" applyFont="1">
      <alignment vertical="center"/>
    </xf>
    <xf borderId="29" fillId="5" fontId="4" numFmtId="0" xfId="0" applyBorder="1" applyFont="1"/>
    <xf borderId="6" fillId="0" fontId="4" numFmtId="0" xfId="0" applyAlignment="1" applyBorder="1" applyFont="1">
      <alignment horizontal="center" shrinkToFit="0" vertical="center" wrapText="0"/>
    </xf>
    <xf borderId="6" fillId="0" fontId="7" numFmtId="0" xfId="0" applyAlignment="1" applyBorder="1" applyFont="1">
      <alignment horizontal="center" shrinkToFit="0" vertical="center" wrapText="1"/>
    </xf>
    <xf borderId="0" fillId="0" fontId="15" numFmtId="0" xfId="0" applyAlignment="1" applyFont="1">
      <alignment vertical="bottom"/>
    </xf>
    <xf borderId="0" fillId="0" fontId="4" numFmtId="169" xfId="0" applyAlignment="1" applyFont="1" applyNumberFormat="1">
      <alignment readingOrder="0"/>
    </xf>
    <xf borderId="30" fillId="0" fontId="15" numFmtId="0" xfId="0" applyAlignment="1" applyBorder="1" applyFont="1">
      <alignment vertical="bottom"/>
    </xf>
    <xf borderId="30" fillId="0" fontId="15" numFmtId="0" xfId="0" applyAlignment="1" applyBorder="1" applyFont="1">
      <alignment vertical="bottom"/>
    </xf>
    <xf borderId="31" fillId="14" fontId="15" numFmtId="0" xfId="0" applyAlignment="1" applyBorder="1" applyFill="1" applyFont="1">
      <alignment vertical="bottom"/>
    </xf>
    <xf borderId="32" fillId="14" fontId="15" numFmtId="0" xfId="0" applyAlignment="1" applyBorder="1" applyFont="1">
      <alignment vertical="bottom"/>
    </xf>
    <xf borderId="32" fillId="14" fontId="16" numFmtId="0" xfId="0" applyAlignment="1" applyBorder="1" applyFont="1">
      <alignment horizontal="center" vertical="bottom"/>
    </xf>
    <xf borderId="32" fillId="14" fontId="16" numFmtId="0" xfId="0" applyAlignment="1" applyBorder="1" applyFont="1">
      <alignment horizontal="center" vertical="bottom"/>
    </xf>
    <xf borderId="31" fillId="0" fontId="17" numFmtId="0" xfId="0" applyAlignment="1" applyBorder="1" applyFont="1">
      <alignment vertical="bottom"/>
    </xf>
    <xf borderId="32" fillId="0" fontId="15" numFmtId="0" xfId="0" applyAlignment="1" applyBorder="1" applyFont="1">
      <alignment vertical="bottom"/>
    </xf>
    <xf borderId="32" fillId="0" fontId="15" numFmtId="0" xfId="0" applyAlignment="1" applyBorder="1" applyFont="1">
      <alignment horizontal="center" readingOrder="0"/>
    </xf>
    <xf borderId="32" fillId="0" fontId="15" numFmtId="0" xfId="0" applyAlignment="1" applyBorder="1" applyFont="1">
      <alignment readingOrder="0" vertical="bottom"/>
    </xf>
    <xf borderId="1" fillId="2" fontId="1" numFmtId="0" xfId="0" applyAlignment="1" applyBorder="1" applyFont="1">
      <alignment horizontal="center" vertical="center"/>
    </xf>
    <xf borderId="0" fillId="0" fontId="4" numFmtId="0" xfId="0" applyAlignment="1" applyFont="1">
      <alignment horizontal="center" vertical="center"/>
    </xf>
    <xf borderId="33" fillId="4" fontId="3" numFmtId="0" xfId="0" applyAlignment="1" applyBorder="1" applyFont="1">
      <alignment horizontal="center" vertical="center"/>
    </xf>
    <xf borderId="3" fillId="0" fontId="4" numFmtId="0" xfId="0" applyAlignment="1" applyBorder="1" applyFont="1">
      <alignment readingOrder="0" shrinkToFit="0" vertical="center" wrapText="0"/>
    </xf>
    <xf borderId="6" fillId="0" fontId="4" numFmtId="0" xfId="0" applyAlignment="1" applyBorder="1" applyFont="1">
      <alignment readingOrder="0" shrinkToFit="0" vertical="center" wrapText="1"/>
    </xf>
    <xf borderId="33" fillId="0" fontId="4" numFmtId="0" xfId="0" applyAlignment="1" applyBorder="1" applyFont="1">
      <alignment readingOrder="0" shrinkToFit="0" vertical="center" wrapText="0"/>
    </xf>
    <xf borderId="11" fillId="0" fontId="6" numFmtId="0" xfId="0" applyBorder="1" applyFont="1"/>
    <xf borderId="34" fillId="0" fontId="4" numFmtId="0" xfId="0" applyAlignment="1" applyBorder="1" applyFont="1">
      <alignment readingOrder="0" shrinkToFit="0" vertical="center" wrapText="0"/>
    </xf>
    <xf borderId="5" fillId="4" fontId="3" numFmtId="0" xfId="0" applyAlignment="1" applyBorder="1" applyFont="1">
      <alignment horizontal="center" vertical="center"/>
    </xf>
    <xf borderId="0" fillId="0" fontId="15" numFmtId="0" xfId="0" applyAlignment="1" applyFont="1">
      <alignment horizontal="center" vertical="bottom"/>
    </xf>
    <xf borderId="35" fillId="0" fontId="4" numFmtId="0" xfId="0" applyAlignment="1" applyBorder="1" applyFont="1">
      <alignment readingOrder="0" shrinkToFit="0" vertical="center" wrapText="0"/>
    </xf>
    <xf borderId="0" fillId="0" fontId="4" numFmtId="14" xfId="0" applyAlignment="1" applyFont="1" applyNumberFormat="1">
      <alignment readingOrder="0"/>
    </xf>
    <xf borderId="3" fillId="0" fontId="7" numFmtId="0" xfId="0" applyAlignment="1" applyBorder="1" applyFont="1">
      <alignment horizontal="left" shrinkToFit="0" vertical="center" wrapText="1"/>
    </xf>
    <xf borderId="3" fillId="5" fontId="1" numFmtId="0" xfId="0" applyAlignment="1" applyBorder="1" applyFont="1">
      <alignment horizontal="center" vertical="center"/>
    </xf>
    <xf borderId="3" fillId="4" fontId="3" numFmtId="0" xfId="0" applyAlignment="1" applyBorder="1" applyFont="1">
      <alignment horizontal="center" readingOrder="0" vertical="center"/>
    </xf>
    <xf borderId="3" fillId="0" fontId="4" numFmtId="164" xfId="0" applyAlignment="1" applyBorder="1" applyFont="1" applyNumberFormat="1">
      <alignment horizontal="left" readingOrder="0" shrinkToFit="0" vertical="center" wrapText="0"/>
    </xf>
    <xf borderId="13" fillId="0" fontId="6" numFmtId="0" xfId="0" applyBorder="1" applyFont="1"/>
    <xf borderId="6" fillId="0" fontId="4" numFmtId="167" xfId="0" applyAlignment="1" applyBorder="1" applyFont="1" applyNumberFormat="1">
      <alignment horizontal="center" shrinkToFit="0" vertical="center" wrapText="0"/>
    </xf>
    <xf borderId="4" fillId="6" fontId="1" numFmtId="0" xfId="0" applyAlignment="1" applyBorder="1" applyFont="1">
      <alignment horizontal="center" vertical="center"/>
    </xf>
    <xf borderId="13" fillId="0" fontId="4" numFmtId="168" xfId="0" applyAlignment="1" applyBorder="1" applyFont="1" applyNumberFormat="1">
      <alignment horizontal="center" shrinkToFit="0" vertical="center" wrapText="0"/>
    </xf>
    <xf borderId="4" fillId="0" fontId="18" numFmtId="49" xfId="0" applyAlignment="1" applyBorder="1" applyFont="1" applyNumberFormat="1">
      <alignment horizontal="center" readingOrder="0" shrinkToFit="0" vertical="center" wrapText="0"/>
    </xf>
    <xf borderId="36" fillId="6" fontId="1" numFmtId="0" xfId="0" applyAlignment="1" applyBorder="1" applyFont="1">
      <alignment vertical="center"/>
    </xf>
    <xf borderId="37" fillId="6" fontId="4" numFmtId="0" xfId="0" applyBorder="1" applyFont="1"/>
    <xf borderId="6" fillId="0" fontId="19" numFmtId="0" xfId="0" applyAlignment="1" applyBorder="1" applyFont="1">
      <alignment horizontal="center" shrinkToFit="0" vertical="center" wrapText="0"/>
    </xf>
    <xf borderId="6" fillId="0" fontId="19" numFmtId="0" xfId="0" applyAlignment="1" applyBorder="1" applyFont="1">
      <alignment horizontal="center" readingOrder="0" shrinkToFit="0" vertical="center" wrapText="0"/>
    </xf>
    <xf borderId="4" fillId="0" fontId="7" numFmtId="0" xfId="0" applyAlignment="1" applyBorder="1" applyFont="1">
      <alignment horizontal="left" shrinkToFit="0" vertical="center" wrapText="1"/>
    </xf>
    <xf borderId="2" fillId="3" fontId="2" numFmtId="0" xfId="0" applyAlignment="1" applyBorder="1" applyFont="1">
      <alignment horizontal="center" shrinkToFit="0" vertical="center" wrapText="0"/>
    </xf>
    <xf borderId="4" fillId="0" fontId="9" numFmtId="49" xfId="0" applyAlignment="1" applyBorder="1" applyFont="1" applyNumberFormat="1">
      <alignment horizontal="center" shrinkToFit="0" vertical="center" wrapText="0"/>
    </xf>
    <xf borderId="6" fillId="0" fontId="19" numFmtId="170" xfId="0" applyAlignment="1" applyBorder="1" applyFont="1" applyNumberFormat="1">
      <alignment horizontal="center" readingOrder="0" shrinkToFit="0" vertical="center" wrapText="0"/>
    </xf>
    <xf borderId="2" fillId="3" fontId="1" numFmtId="0" xfId="0" applyAlignment="1" applyBorder="1" applyFont="1">
      <alignment horizontal="center" vertical="center"/>
    </xf>
    <xf borderId="27" fillId="7" fontId="3" numFmtId="0" xfId="0" applyAlignment="1" applyBorder="1" applyFont="1">
      <alignment horizontal="center" readingOrder="0" vertical="center"/>
    </xf>
    <xf borderId="13" fillId="0" fontId="4" numFmtId="168" xfId="0" applyAlignment="1" applyBorder="1" applyFont="1" applyNumberFormat="1">
      <alignment horizontal="center" readingOrder="0" shrinkToFit="0" vertical="center" wrapText="0"/>
    </xf>
    <xf borderId="38" fillId="3" fontId="4" numFmtId="0" xfId="0" applyBorder="1" applyFont="1"/>
    <xf borderId="15" fillId="11" fontId="10" numFmtId="0" xfId="0" applyAlignment="1" applyBorder="1" applyFont="1">
      <alignment horizontal="center" vertical="center"/>
    </xf>
    <xf borderId="16" fillId="12" fontId="1" numFmtId="0" xfId="0" applyAlignment="1" applyBorder="1" applyFont="1">
      <alignment horizontal="center" vertical="center"/>
    </xf>
    <xf borderId="39" fillId="0" fontId="7" numFmtId="0" xfId="0" applyAlignment="1" applyBorder="1" applyFont="1">
      <alignment horizontal="left" readingOrder="0" shrinkToFit="0" vertical="center" wrapText="1"/>
    </xf>
    <xf borderId="18" fillId="11" fontId="1" numFmtId="0" xfId="0" applyAlignment="1" applyBorder="1" applyFont="1">
      <alignment vertical="center"/>
    </xf>
    <xf borderId="40" fillId="11" fontId="4" numFmtId="0" xfId="0" applyBorder="1" applyFont="1"/>
    <xf borderId="0" fillId="12" fontId="1" numFmtId="0" xfId="0" applyAlignment="1" applyFont="1">
      <alignment vertical="center"/>
    </xf>
    <xf borderId="0" fillId="12" fontId="4" numFmtId="0" xfId="0" applyFont="1"/>
    <xf borderId="16" fillId="0" fontId="7" numFmtId="0" xfId="0" applyAlignment="1" applyBorder="1" applyFont="1">
      <alignment horizontal="center" vertical="center"/>
    </xf>
    <xf borderId="41" fillId="0" fontId="7" numFmtId="0" xfId="0" applyAlignment="1" applyBorder="1" applyFont="1">
      <alignment horizontal="left" vertical="center"/>
    </xf>
    <xf borderId="42" fillId="0" fontId="6" numFmtId="0" xfId="0" applyBorder="1" applyFont="1"/>
    <xf borderId="6" fillId="0" fontId="4" numFmtId="0" xfId="0" applyAlignment="1" applyBorder="1" applyFont="1">
      <alignment horizontal="center" readingOrder="0" shrinkToFit="0" vertical="center" wrapText="0"/>
    </xf>
    <xf borderId="19" fillId="0" fontId="7" numFmtId="0" xfId="0" applyAlignment="1" applyBorder="1" applyFont="1">
      <alignment horizontal="left" shrinkToFit="0" vertical="center" wrapText="1"/>
    </xf>
    <xf borderId="6" fillId="0" fontId="7" numFmtId="0" xfId="0" applyAlignment="1" applyBorder="1" applyFont="1">
      <alignment horizontal="center" readingOrder="0" shrinkToFit="0" vertical="center" wrapText="1"/>
    </xf>
    <xf borderId="43" fillId="0" fontId="6" numFmtId="0" xfId="0" applyBorder="1" applyFont="1"/>
    <xf borderId="44" fillId="0" fontId="6" numFmtId="0" xfId="0" applyBorder="1" applyFont="1"/>
    <xf borderId="34" fillId="2" fontId="1" numFmtId="0" xfId="0" applyAlignment="1" applyBorder="1" applyFont="1">
      <alignment vertical="center"/>
    </xf>
    <xf borderId="45" fillId="2" fontId="4" numFmtId="0" xfId="0" applyBorder="1" applyFont="1"/>
    <xf borderId="34" fillId="0" fontId="4" numFmtId="0" xfId="0" applyAlignment="1" applyBorder="1" applyFont="1">
      <alignment shrinkToFit="0" vertical="center" wrapText="0"/>
    </xf>
    <xf borderId="46" fillId="0" fontId="6" numFmtId="0" xfId="0" applyBorder="1" applyFont="1"/>
    <xf borderId="45" fillId="0" fontId="6" numFmtId="0" xfId="0" applyBorder="1" applyFont="1"/>
    <xf borderId="35" fillId="0" fontId="4" numFmtId="0" xfId="0" applyAlignment="1" applyBorder="1" applyFont="1">
      <alignment shrinkToFit="0" vertical="center" wrapText="1"/>
    </xf>
    <xf borderId="47" fillId="0" fontId="6" numFmtId="0" xfId="0" applyBorder="1" applyFont="1"/>
    <xf borderId="48" fillId="0" fontId="6" numFmtId="0" xfId="0" applyBorder="1" applyFont="1"/>
    <xf borderId="49" fillId="0" fontId="6" numFmtId="0" xfId="0" applyBorder="1" applyFont="1"/>
    <xf borderId="50" fillId="0" fontId="6" numFmtId="0" xfId="0" applyBorder="1" applyFont="1"/>
    <xf borderId="3" fillId="0" fontId="7" numFmtId="0" xfId="0" applyAlignment="1" applyBorder="1" applyFont="1">
      <alignment horizontal="left" readingOrder="0" shrinkToFit="0" vertical="center" wrapText="1"/>
    </xf>
    <xf borderId="34" fillId="0" fontId="4" numFmtId="164" xfId="0" applyAlignment="1" applyBorder="1" applyFont="1" applyNumberFormat="1">
      <alignment horizontal="left" shrinkToFit="0" vertical="center" wrapText="0"/>
    </xf>
    <xf borderId="33" fillId="0" fontId="6" numFmtId="0" xfId="0" applyBorder="1" applyFont="1"/>
    <xf borderId="51" fillId="0" fontId="6" numFmtId="0" xfId="0" applyBorder="1" applyFont="1"/>
    <xf borderId="52" fillId="0" fontId="6" numFmtId="0" xfId="0" applyBorder="1" applyFont="1"/>
    <xf borderId="6" fillId="0" fontId="19" numFmtId="49" xfId="0" applyAlignment="1" applyBorder="1" applyFont="1" applyNumberFormat="1">
      <alignment horizontal="center" shrinkToFit="0" vertical="center" wrapText="0"/>
    </xf>
    <xf borderId="6" fillId="0" fontId="19" numFmtId="49" xfId="0" applyAlignment="1" applyBorder="1" applyFont="1" applyNumberFormat="1">
      <alignment horizontal="center" readingOrder="0" shrinkToFit="0" vertical="center" wrapText="0"/>
    </xf>
    <xf borderId="6" fillId="0" fontId="4" numFmtId="171" xfId="0" applyAlignment="1" applyBorder="1" applyFont="1" applyNumberFormat="1">
      <alignment horizontal="center" readingOrder="0" shrinkToFit="0" vertical="center" wrapText="0"/>
    </xf>
    <xf borderId="4" fillId="0" fontId="7" numFmtId="0" xfId="0" applyAlignment="1" applyBorder="1" applyFont="1">
      <alignment horizontal="left" readingOrder="0" shrinkToFit="0" vertical="center" wrapText="1"/>
    </xf>
    <xf borderId="7" fillId="0" fontId="4" numFmtId="172" xfId="0" applyAlignment="1" applyBorder="1" applyFont="1" applyNumberFormat="1">
      <alignment horizontal="center" readingOrder="0" shrinkToFit="0" vertical="center" wrapText="0"/>
    </xf>
    <xf borderId="7" fillId="0" fontId="4" numFmtId="172" xfId="0" applyAlignment="1" applyBorder="1" applyFont="1" applyNumberFormat="1">
      <alignment horizontal="center" shrinkToFit="0" vertical="center" wrapText="0"/>
    </xf>
    <xf borderId="7" fillId="0" fontId="4" numFmtId="172" xfId="0" applyAlignment="1" applyBorder="1" applyFont="1" applyNumberFormat="1">
      <alignment horizontal="center" readingOrder="0" shrinkToFit="0" vertical="center" wrapText="0"/>
    </xf>
    <xf borderId="7" fillId="0" fontId="4" numFmtId="172" xfId="0" applyAlignment="1" applyBorder="1" applyFont="1" applyNumberFormat="1">
      <alignment horizontal="center" shrinkToFit="0" vertical="center" wrapText="0"/>
    </xf>
    <xf borderId="16" fillId="0" fontId="7" numFmtId="0" xfId="0" applyAlignment="1" applyBorder="1" applyFont="1">
      <alignment horizontal="center" readingOrder="0" vertical="center"/>
    </xf>
    <xf borderId="41" fillId="0" fontId="7" numFmtId="0" xfId="0" applyAlignment="1" applyBorder="1" applyFont="1">
      <alignment horizontal="left" readingOrder="0" vertical="center"/>
    </xf>
    <xf borderId="35" fillId="0" fontId="4" numFmtId="0" xfId="0" applyAlignment="1" applyBorder="1" applyFont="1">
      <alignment readingOrder="0" shrinkToFit="0" vertical="center" wrapText="1"/>
    </xf>
    <xf borderId="34" fillId="0" fontId="4" numFmtId="14" xfId="0" applyAlignment="1" applyBorder="1" applyFont="1" applyNumberFormat="1">
      <alignment horizontal="left" readingOrder="0" shrinkToFit="0" vertical="center" wrapText="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0.xml.rels><?xml version="1.0" encoding="UTF-8" standalone="yes"?><Relationships xmlns="http://schemas.openxmlformats.org/package/2006/relationships"><Relationship Id="rId11" Type="http://schemas.openxmlformats.org/officeDocument/2006/relationships/image" Target="../media/image11.jpg"/><Relationship Id="rId10" Type="http://schemas.openxmlformats.org/officeDocument/2006/relationships/image" Target="../media/image8.jpg"/><Relationship Id="rId13" Type="http://schemas.openxmlformats.org/officeDocument/2006/relationships/image" Target="../media/image13.jpg"/><Relationship Id="rId12" Type="http://schemas.openxmlformats.org/officeDocument/2006/relationships/image" Target="../media/image3.jpg"/><Relationship Id="rId1" Type="http://schemas.openxmlformats.org/officeDocument/2006/relationships/image" Target="../media/image18.jpg"/><Relationship Id="rId2" Type="http://schemas.openxmlformats.org/officeDocument/2006/relationships/image" Target="../media/image15.jpg"/><Relationship Id="rId3" Type="http://schemas.openxmlformats.org/officeDocument/2006/relationships/image" Target="../media/image7.jpg"/><Relationship Id="rId4" Type="http://schemas.openxmlformats.org/officeDocument/2006/relationships/image" Target="../media/image12.jpg"/><Relationship Id="rId9" Type="http://schemas.openxmlformats.org/officeDocument/2006/relationships/image" Target="../media/image1.jpg"/><Relationship Id="rId15" Type="http://schemas.openxmlformats.org/officeDocument/2006/relationships/image" Target="../media/image6.jpg"/><Relationship Id="rId14" Type="http://schemas.openxmlformats.org/officeDocument/2006/relationships/image" Target="../media/image16.jpg"/><Relationship Id="rId16" Type="http://schemas.openxmlformats.org/officeDocument/2006/relationships/image" Target="../media/image10.jpg"/><Relationship Id="rId5" Type="http://schemas.openxmlformats.org/officeDocument/2006/relationships/image" Target="../media/image17.jpg"/><Relationship Id="rId6" Type="http://schemas.openxmlformats.org/officeDocument/2006/relationships/image" Target="../media/image4.jpg"/><Relationship Id="rId7" Type="http://schemas.openxmlformats.org/officeDocument/2006/relationships/image" Target="../media/image9.jpg"/><Relationship Id="rId8" Type="http://schemas.openxmlformats.org/officeDocument/2006/relationships/image" Target="../media/image5.jpg"/></Relationships>
</file>

<file path=xl/drawings/_rels/drawing2.xml.rels><?xml version="1.0" encoding="UTF-8" standalone="yes"?><Relationships xmlns="http://schemas.openxmlformats.org/package/2006/relationships"><Relationship Id="rId11" Type="http://schemas.openxmlformats.org/officeDocument/2006/relationships/image" Target="../media/image11.jpg"/><Relationship Id="rId10" Type="http://schemas.openxmlformats.org/officeDocument/2006/relationships/image" Target="../media/image8.jpg"/><Relationship Id="rId13" Type="http://schemas.openxmlformats.org/officeDocument/2006/relationships/image" Target="../media/image13.jpg"/><Relationship Id="rId12" Type="http://schemas.openxmlformats.org/officeDocument/2006/relationships/image" Target="../media/image3.jpg"/><Relationship Id="rId1" Type="http://schemas.openxmlformats.org/officeDocument/2006/relationships/image" Target="../media/image18.jpg"/><Relationship Id="rId2" Type="http://schemas.openxmlformats.org/officeDocument/2006/relationships/image" Target="../media/image15.jpg"/><Relationship Id="rId3" Type="http://schemas.openxmlformats.org/officeDocument/2006/relationships/image" Target="../media/image7.jpg"/><Relationship Id="rId4" Type="http://schemas.openxmlformats.org/officeDocument/2006/relationships/image" Target="../media/image12.jpg"/><Relationship Id="rId9" Type="http://schemas.openxmlformats.org/officeDocument/2006/relationships/image" Target="../media/image1.jpg"/><Relationship Id="rId15" Type="http://schemas.openxmlformats.org/officeDocument/2006/relationships/image" Target="../media/image6.jpg"/><Relationship Id="rId14" Type="http://schemas.openxmlformats.org/officeDocument/2006/relationships/image" Target="../media/image16.jpg"/><Relationship Id="rId16" Type="http://schemas.openxmlformats.org/officeDocument/2006/relationships/image" Target="../media/image10.jpg"/><Relationship Id="rId5" Type="http://schemas.openxmlformats.org/officeDocument/2006/relationships/image" Target="../media/image17.jpg"/><Relationship Id="rId6" Type="http://schemas.openxmlformats.org/officeDocument/2006/relationships/image" Target="../media/image4.jpg"/><Relationship Id="rId7" Type="http://schemas.openxmlformats.org/officeDocument/2006/relationships/image" Target="../media/image9.jpg"/><Relationship Id="rId8" Type="http://schemas.openxmlformats.org/officeDocument/2006/relationships/image" Target="../media/image5.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3</xdr:row>
      <xdr:rowOff>0</xdr:rowOff>
    </xdr:from>
    <xdr:ext cx="1247775" cy="800100"/>
    <xdr:pic>
      <xdr:nvPicPr>
        <xdr:cNvPr id="0" name="image18.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0</xdr:colOff>
      <xdr:row>3</xdr:row>
      <xdr:rowOff>0</xdr:rowOff>
    </xdr:from>
    <xdr:ext cx="1247775" cy="800100"/>
    <xdr:pic>
      <xdr:nvPicPr>
        <xdr:cNvPr id="0" name="image15.jp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0</xdr:colOff>
      <xdr:row>3</xdr:row>
      <xdr:rowOff>0</xdr:rowOff>
    </xdr:from>
    <xdr:ext cx="1247775" cy="800100"/>
    <xdr:pic>
      <xdr:nvPicPr>
        <xdr:cNvPr id="0" name="image14.jpg"/>
        <xdr:cNvPicPr preferRelativeResize="0"/>
      </xdr:nvPicPr>
      <xdr:blipFill>
        <a:blip cstate="print" r:embed="rId2"/>
        <a:stretch>
          <a:fillRect/>
        </a:stretch>
      </xdr:blipFill>
      <xdr:spPr>
        <a:prstGeom prst="rect">
          <a:avLst/>
        </a:prstGeom>
        <a:noFill/>
      </xdr:spPr>
    </xdr:pic>
    <xdr:clientData fLocksWithSheet="0"/>
  </xdr:oneCellAnchor>
  <xdr:oneCellAnchor>
    <xdr:from>
      <xdr:col>4</xdr:col>
      <xdr:colOff>0</xdr:colOff>
      <xdr:row>3</xdr:row>
      <xdr:rowOff>0</xdr:rowOff>
    </xdr:from>
    <xdr:ext cx="1247775" cy="800100"/>
    <xdr:pic>
      <xdr:nvPicPr>
        <xdr:cNvPr id="0" name="image7.jpg"/>
        <xdr:cNvPicPr preferRelativeResize="0"/>
      </xdr:nvPicPr>
      <xdr:blipFill>
        <a:blip cstate="print" r:embed="rId3"/>
        <a:stretch>
          <a:fillRect/>
        </a:stretch>
      </xdr:blipFill>
      <xdr:spPr>
        <a:prstGeom prst="rect">
          <a:avLst/>
        </a:prstGeom>
        <a:noFill/>
      </xdr:spPr>
    </xdr:pic>
    <xdr:clientData fLocksWithSheet="0"/>
  </xdr:oneCellAnchor>
  <xdr:oneCellAnchor>
    <xdr:from>
      <xdr:col>5</xdr:col>
      <xdr:colOff>0</xdr:colOff>
      <xdr:row>3</xdr:row>
      <xdr:rowOff>0</xdr:rowOff>
    </xdr:from>
    <xdr:ext cx="1247775" cy="800100"/>
    <xdr:pic>
      <xdr:nvPicPr>
        <xdr:cNvPr id="0" name="image12.jpg"/>
        <xdr:cNvPicPr preferRelativeResize="0"/>
      </xdr:nvPicPr>
      <xdr:blipFill>
        <a:blip cstate="print" r:embed="rId4"/>
        <a:stretch>
          <a:fillRect/>
        </a:stretch>
      </xdr:blipFill>
      <xdr:spPr>
        <a:prstGeom prst="rect">
          <a:avLst/>
        </a:prstGeom>
        <a:noFill/>
      </xdr:spPr>
    </xdr:pic>
    <xdr:clientData fLocksWithSheet="0"/>
  </xdr:oneCellAnchor>
  <xdr:oneCellAnchor>
    <xdr:from>
      <xdr:col>6</xdr:col>
      <xdr:colOff>0</xdr:colOff>
      <xdr:row>3</xdr:row>
      <xdr:rowOff>0</xdr:rowOff>
    </xdr:from>
    <xdr:ext cx="1247775" cy="800100"/>
    <xdr:pic>
      <xdr:nvPicPr>
        <xdr:cNvPr id="0" name="image17.jpg"/>
        <xdr:cNvPicPr preferRelativeResize="0"/>
      </xdr:nvPicPr>
      <xdr:blipFill>
        <a:blip cstate="print" r:embed="rId5"/>
        <a:stretch>
          <a:fillRect/>
        </a:stretch>
      </xdr:blipFill>
      <xdr:spPr>
        <a:prstGeom prst="rect">
          <a:avLst/>
        </a:prstGeom>
        <a:noFill/>
      </xdr:spPr>
    </xdr:pic>
    <xdr:clientData fLocksWithSheet="0"/>
  </xdr:oneCellAnchor>
  <xdr:oneCellAnchor>
    <xdr:from>
      <xdr:col>1</xdr:col>
      <xdr:colOff>0</xdr:colOff>
      <xdr:row>5</xdr:row>
      <xdr:rowOff>0</xdr:rowOff>
    </xdr:from>
    <xdr:ext cx="1247775" cy="800100"/>
    <xdr:pic>
      <xdr:nvPicPr>
        <xdr:cNvPr id="0" name="image4.jpg"/>
        <xdr:cNvPicPr preferRelativeResize="0"/>
      </xdr:nvPicPr>
      <xdr:blipFill>
        <a:blip cstate="print" r:embed="rId6"/>
        <a:stretch>
          <a:fillRect/>
        </a:stretch>
      </xdr:blipFill>
      <xdr:spPr>
        <a:prstGeom prst="rect">
          <a:avLst/>
        </a:prstGeom>
        <a:noFill/>
      </xdr:spPr>
    </xdr:pic>
    <xdr:clientData fLocksWithSheet="0"/>
  </xdr:oneCellAnchor>
  <xdr:oneCellAnchor>
    <xdr:from>
      <xdr:col>2</xdr:col>
      <xdr:colOff>0</xdr:colOff>
      <xdr:row>5</xdr:row>
      <xdr:rowOff>0</xdr:rowOff>
    </xdr:from>
    <xdr:ext cx="1247775" cy="800100"/>
    <xdr:pic>
      <xdr:nvPicPr>
        <xdr:cNvPr id="0" name="image9.jpg"/>
        <xdr:cNvPicPr preferRelativeResize="0"/>
      </xdr:nvPicPr>
      <xdr:blipFill>
        <a:blip cstate="print" r:embed="rId7"/>
        <a:stretch>
          <a:fillRect/>
        </a:stretch>
      </xdr:blipFill>
      <xdr:spPr>
        <a:prstGeom prst="rect">
          <a:avLst/>
        </a:prstGeom>
        <a:noFill/>
      </xdr:spPr>
    </xdr:pic>
    <xdr:clientData fLocksWithSheet="0"/>
  </xdr:oneCellAnchor>
  <xdr:oneCellAnchor>
    <xdr:from>
      <xdr:col>3</xdr:col>
      <xdr:colOff>0</xdr:colOff>
      <xdr:row>5</xdr:row>
      <xdr:rowOff>0</xdr:rowOff>
    </xdr:from>
    <xdr:ext cx="1247775" cy="800100"/>
    <xdr:pic>
      <xdr:nvPicPr>
        <xdr:cNvPr id="0" name="image5.jpg"/>
        <xdr:cNvPicPr preferRelativeResize="0"/>
      </xdr:nvPicPr>
      <xdr:blipFill>
        <a:blip cstate="print" r:embed="rId8"/>
        <a:stretch>
          <a:fillRect/>
        </a:stretch>
      </xdr:blipFill>
      <xdr:spPr>
        <a:prstGeom prst="rect">
          <a:avLst/>
        </a:prstGeom>
        <a:noFill/>
      </xdr:spPr>
    </xdr:pic>
    <xdr:clientData fLocksWithSheet="0"/>
  </xdr:oneCellAnchor>
  <xdr:oneCellAnchor>
    <xdr:from>
      <xdr:col>4</xdr:col>
      <xdr:colOff>0</xdr:colOff>
      <xdr:row>5</xdr:row>
      <xdr:rowOff>0</xdr:rowOff>
    </xdr:from>
    <xdr:ext cx="1247775" cy="800100"/>
    <xdr:pic>
      <xdr:nvPicPr>
        <xdr:cNvPr id="0" name="image1.jpg"/>
        <xdr:cNvPicPr preferRelativeResize="0"/>
      </xdr:nvPicPr>
      <xdr:blipFill>
        <a:blip cstate="print" r:embed="rId9"/>
        <a:stretch>
          <a:fillRect/>
        </a:stretch>
      </xdr:blipFill>
      <xdr:spPr>
        <a:prstGeom prst="rect">
          <a:avLst/>
        </a:prstGeom>
        <a:noFill/>
      </xdr:spPr>
    </xdr:pic>
    <xdr:clientData fLocksWithSheet="0"/>
  </xdr:oneCellAnchor>
  <xdr:oneCellAnchor>
    <xdr:from>
      <xdr:col>5</xdr:col>
      <xdr:colOff>0</xdr:colOff>
      <xdr:row>5</xdr:row>
      <xdr:rowOff>0</xdr:rowOff>
    </xdr:from>
    <xdr:ext cx="1247775" cy="800100"/>
    <xdr:pic>
      <xdr:nvPicPr>
        <xdr:cNvPr id="0" name="image8.jpg"/>
        <xdr:cNvPicPr preferRelativeResize="0"/>
      </xdr:nvPicPr>
      <xdr:blipFill>
        <a:blip cstate="print" r:embed="rId10"/>
        <a:stretch>
          <a:fillRect/>
        </a:stretch>
      </xdr:blipFill>
      <xdr:spPr>
        <a:prstGeom prst="rect">
          <a:avLst/>
        </a:prstGeom>
        <a:noFill/>
      </xdr:spPr>
    </xdr:pic>
    <xdr:clientData fLocksWithSheet="0"/>
  </xdr:oneCellAnchor>
  <xdr:oneCellAnchor>
    <xdr:from>
      <xdr:col>6</xdr:col>
      <xdr:colOff>0</xdr:colOff>
      <xdr:row>5</xdr:row>
      <xdr:rowOff>0</xdr:rowOff>
    </xdr:from>
    <xdr:ext cx="1247775" cy="828675"/>
    <xdr:pic>
      <xdr:nvPicPr>
        <xdr:cNvPr id="0" name="image11.jpg"/>
        <xdr:cNvPicPr preferRelativeResize="0"/>
      </xdr:nvPicPr>
      <xdr:blipFill>
        <a:blip cstate="print" r:embed="rId11"/>
        <a:stretch>
          <a:fillRect/>
        </a:stretch>
      </xdr:blipFill>
      <xdr:spPr>
        <a:prstGeom prst="rect">
          <a:avLst/>
        </a:prstGeom>
        <a:noFill/>
      </xdr:spPr>
    </xdr:pic>
    <xdr:clientData fLocksWithSheet="0"/>
  </xdr:oneCellAnchor>
  <xdr:oneCellAnchor>
    <xdr:from>
      <xdr:col>1</xdr:col>
      <xdr:colOff>0</xdr:colOff>
      <xdr:row>7</xdr:row>
      <xdr:rowOff>0</xdr:rowOff>
    </xdr:from>
    <xdr:ext cx="1247775" cy="800100"/>
    <xdr:pic>
      <xdr:nvPicPr>
        <xdr:cNvPr id="0" name="image3.jpg"/>
        <xdr:cNvPicPr preferRelativeResize="0"/>
      </xdr:nvPicPr>
      <xdr:blipFill>
        <a:blip cstate="print" r:embed="rId12"/>
        <a:stretch>
          <a:fillRect/>
        </a:stretch>
      </xdr:blipFill>
      <xdr:spPr>
        <a:prstGeom prst="rect">
          <a:avLst/>
        </a:prstGeom>
        <a:noFill/>
      </xdr:spPr>
    </xdr:pic>
    <xdr:clientData fLocksWithSheet="0"/>
  </xdr:oneCellAnchor>
  <xdr:oneCellAnchor>
    <xdr:from>
      <xdr:col>2</xdr:col>
      <xdr:colOff>0</xdr:colOff>
      <xdr:row>7</xdr:row>
      <xdr:rowOff>0</xdr:rowOff>
    </xdr:from>
    <xdr:ext cx="1247775" cy="800100"/>
    <xdr:pic>
      <xdr:nvPicPr>
        <xdr:cNvPr id="0" name="image2.jpg"/>
        <xdr:cNvPicPr preferRelativeResize="0"/>
      </xdr:nvPicPr>
      <xdr:blipFill>
        <a:blip cstate="print" r:embed="rId12"/>
        <a:stretch>
          <a:fillRect/>
        </a:stretch>
      </xdr:blipFill>
      <xdr:spPr>
        <a:prstGeom prst="rect">
          <a:avLst/>
        </a:prstGeom>
        <a:noFill/>
      </xdr:spPr>
    </xdr:pic>
    <xdr:clientData fLocksWithSheet="0"/>
  </xdr:oneCellAnchor>
  <xdr:oneCellAnchor>
    <xdr:from>
      <xdr:col>3</xdr:col>
      <xdr:colOff>0</xdr:colOff>
      <xdr:row>7</xdr:row>
      <xdr:rowOff>0</xdr:rowOff>
    </xdr:from>
    <xdr:ext cx="1247775" cy="800100"/>
    <xdr:pic>
      <xdr:nvPicPr>
        <xdr:cNvPr id="0" name="image13.jpg"/>
        <xdr:cNvPicPr preferRelativeResize="0"/>
      </xdr:nvPicPr>
      <xdr:blipFill>
        <a:blip cstate="print" r:embed="rId13"/>
        <a:stretch>
          <a:fillRect/>
        </a:stretch>
      </xdr:blipFill>
      <xdr:spPr>
        <a:prstGeom prst="rect">
          <a:avLst/>
        </a:prstGeom>
        <a:noFill/>
      </xdr:spPr>
    </xdr:pic>
    <xdr:clientData fLocksWithSheet="0"/>
  </xdr:oneCellAnchor>
  <xdr:oneCellAnchor>
    <xdr:from>
      <xdr:col>4</xdr:col>
      <xdr:colOff>0</xdr:colOff>
      <xdr:row>7</xdr:row>
      <xdr:rowOff>0</xdr:rowOff>
    </xdr:from>
    <xdr:ext cx="1247775" cy="800100"/>
    <xdr:pic>
      <xdr:nvPicPr>
        <xdr:cNvPr id="0" name="image16.jpg"/>
        <xdr:cNvPicPr preferRelativeResize="0"/>
      </xdr:nvPicPr>
      <xdr:blipFill>
        <a:blip cstate="print" r:embed="rId14"/>
        <a:stretch>
          <a:fillRect/>
        </a:stretch>
      </xdr:blipFill>
      <xdr:spPr>
        <a:prstGeom prst="rect">
          <a:avLst/>
        </a:prstGeom>
        <a:noFill/>
      </xdr:spPr>
    </xdr:pic>
    <xdr:clientData fLocksWithSheet="0"/>
  </xdr:oneCellAnchor>
  <xdr:oneCellAnchor>
    <xdr:from>
      <xdr:col>5</xdr:col>
      <xdr:colOff>0</xdr:colOff>
      <xdr:row>7</xdr:row>
      <xdr:rowOff>0</xdr:rowOff>
    </xdr:from>
    <xdr:ext cx="1247775" cy="800100"/>
    <xdr:pic>
      <xdr:nvPicPr>
        <xdr:cNvPr id="0" name="image6.jpg"/>
        <xdr:cNvPicPr preferRelativeResize="0"/>
      </xdr:nvPicPr>
      <xdr:blipFill>
        <a:blip cstate="print" r:embed="rId15"/>
        <a:stretch>
          <a:fillRect/>
        </a:stretch>
      </xdr:blipFill>
      <xdr:spPr>
        <a:prstGeom prst="rect">
          <a:avLst/>
        </a:prstGeom>
        <a:noFill/>
      </xdr:spPr>
    </xdr:pic>
    <xdr:clientData fLocksWithSheet="0"/>
  </xdr:oneCellAnchor>
  <xdr:oneCellAnchor>
    <xdr:from>
      <xdr:col>6</xdr:col>
      <xdr:colOff>0</xdr:colOff>
      <xdr:row>7</xdr:row>
      <xdr:rowOff>0</xdr:rowOff>
    </xdr:from>
    <xdr:ext cx="1247775" cy="800100"/>
    <xdr:pic>
      <xdr:nvPicPr>
        <xdr:cNvPr id="0" name="image10.jpg"/>
        <xdr:cNvPicPr preferRelativeResize="0"/>
      </xdr:nvPicPr>
      <xdr:blipFill>
        <a:blip cstate="print" r:embed="rId16"/>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3</xdr:row>
      <xdr:rowOff>0</xdr:rowOff>
    </xdr:from>
    <xdr:ext cx="1247775" cy="800100"/>
    <xdr:pic>
      <xdr:nvPicPr>
        <xdr:cNvPr id="0" name="image18.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0</xdr:colOff>
      <xdr:row>3</xdr:row>
      <xdr:rowOff>0</xdr:rowOff>
    </xdr:from>
    <xdr:ext cx="1247775" cy="800100"/>
    <xdr:pic>
      <xdr:nvPicPr>
        <xdr:cNvPr id="0" name="image15.jp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0</xdr:colOff>
      <xdr:row>3</xdr:row>
      <xdr:rowOff>0</xdr:rowOff>
    </xdr:from>
    <xdr:ext cx="1247775" cy="800100"/>
    <xdr:pic>
      <xdr:nvPicPr>
        <xdr:cNvPr id="0" name="image14.jpg"/>
        <xdr:cNvPicPr preferRelativeResize="0"/>
      </xdr:nvPicPr>
      <xdr:blipFill>
        <a:blip cstate="print" r:embed="rId2"/>
        <a:stretch>
          <a:fillRect/>
        </a:stretch>
      </xdr:blipFill>
      <xdr:spPr>
        <a:prstGeom prst="rect">
          <a:avLst/>
        </a:prstGeom>
        <a:noFill/>
      </xdr:spPr>
    </xdr:pic>
    <xdr:clientData fLocksWithSheet="0"/>
  </xdr:oneCellAnchor>
  <xdr:oneCellAnchor>
    <xdr:from>
      <xdr:col>4</xdr:col>
      <xdr:colOff>0</xdr:colOff>
      <xdr:row>3</xdr:row>
      <xdr:rowOff>0</xdr:rowOff>
    </xdr:from>
    <xdr:ext cx="1247775" cy="800100"/>
    <xdr:pic>
      <xdr:nvPicPr>
        <xdr:cNvPr id="0" name="image7.jpg"/>
        <xdr:cNvPicPr preferRelativeResize="0"/>
      </xdr:nvPicPr>
      <xdr:blipFill>
        <a:blip cstate="print" r:embed="rId3"/>
        <a:stretch>
          <a:fillRect/>
        </a:stretch>
      </xdr:blipFill>
      <xdr:spPr>
        <a:prstGeom prst="rect">
          <a:avLst/>
        </a:prstGeom>
        <a:noFill/>
      </xdr:spPr>
    </xdr:pic>
    <xdr:clientData fLocksWithSheet="0"/>
  </xdr:oneCellAnchor>
  <xdr:oneCellAnchor>
    <xdr:from>
      <xdr:col>5</xdr:col>
      <xdr:colOff>0</xdr:colOff>
      <xdr:row>3</xdr:row>
      <xdr:rowOff>0</xdr:rowOff>
    </xdr:from>
    <xdr:ext cx="1247775" cy="800100"/>
    <xdr:pic>
      <xdr:nvPicPr>
        <xdr:cNvPr id="0" name="image12.jpg"/>
        <xdr:cNvPicPr preferRelativeResize="0"/>
      </xdr:nvPicPr>
      <xdr:blipFill>
        <a:blip cstate="print" r:embed="rId4"/>
        <a:stretch>
          <a:fillRect/>
        </a:stretch>
      </xdr:blipFill>
      <xdr:spPr>
        <a:prstGeom prst="rect">
          <a:avLst/>
        </a:prstGeom>
        <a:noFill/>
      </xdr:spPr>
    </xdr:pic>
    <xdr:clientData fLocksWithSheet="0"/>
  </xdr:oneCellAnchor>
  <xdr:oneCellAnchor>
    <xdr:from>
      <xdr:col>6</xdr:col>
      <xdr:colOff>0</xdr:colOff>
      <xdr:row>3</xdr:row>
      <xdr:rowOff>0</xdr:rowOff>
    </xdr:from>
    <xdr:ext cx="1247775" cy="800100"/>
    <xdr:pic>
      <xdr:nvPicPr>
        <xdr:cNvPr id="0" name="image17.jpg"/>
        <xdr:cNvPicPr preferRelativeResize="0"/>
      </xdr:nvPicPr>
      <xdr:blipFill>
        <a:blip cstate="print" r:embed="rId5"/>
        <a:stretch>
          <a:fillRect/>
        </a:stretch>
      </xdr:blipFill>
      <xdr:spPr>
        <a:prstGeom prst="rect">
          <a:avLst/>
        </a:prstGeom>
        <a:noFill/>
      </xdr:spPr>
    </xdr:pic>
    <xdr:clientData fLocksWithSheet="0"/>
  </xdr:oneCellAnchor>
  <xdr:oneCellAnchor>
    <xdr:from>
      <xdr:col>1</xdr:col>
      <xdr:colOff>0</xdr:colOff>
      <xdr:row>5</xdr:row>
      <xdr:rowOff>0</xdr:rowOff>
    </xdr:from>
    <xdr:ext cx="1247775" cy="800100"/>
    <xdr:pic>
      <xdr:nvPicPr>
        <xdr:cNvPr id="0" name="image4.jpg"/>
        <xdr:cNvPicPr preferRelativeResize="0"/>
      </xdr:nvPicPr>
      <xdr:blipFill>
        <a:blip cstate="print" r:embed="rId6"/>
        <a:stretch>
          <a:fillRect/>
        </a:stretch>
      </xdr:blipFill>
      <xdr:spPr>
        <a:prstGeom prst="rect">
          <a:avLst/>
        </a:prstGeom>
        <a:noFill/>
      </xdr:spPr>
    </xdr:pic>
    <xdr:clientData fLocksWithSheet="0"/>
  </xdr:oneCellAnchor>
  <xdr:oneCellAnchor>
    <xdr:from>
      <xdr:col>2</xdr:col>
      <xdr:colOff>0</xdr:colOff>
      <xdr:row>5</xdr:row>
      <xdr:rowOff>0</xdr:rowOff>
    </xdr:from>
    <xdr:ext cx="1247775" cy="800100"/>
    <xdr:pic>
      <xdr:nvPicPr>
        <xdr:cNvPr id="0" name="image9.jpg"/>
        <xdr:cNvPicPr preferRelativeResize="0"/>
      </xdr:nvPicPr>
      <xdr:blipFill>
        <a:blip cstate="print" r:embed="rId7"/>
        <a:stretch>
          <a:fillRect/>
        </a:stretch>
      </xdr:blipFill>
      <xdr:spPr>
        <a:prstGeom prst="rect">
          <a:avLst/>
        </a:prstGeom>
        <a:noFill/>
      </xdr:spPr>
    </xdr:pic>
    <xdr:clientData fLocksWithSheet="0"/>
  </xdr:oneCellAnchor>
  <xdr:oneCellAnchor>
    <xdr:from>
      <xdr:col>3</xdr:col>
      <xdr:colOff>0</xdr:colOff>
      <xdr:row>5</xdr:row>
      <xdr:rowOff>0</xdr:rowOff>
    </xdr:from>
    <xdr:ext cx="1247775" cy="800100"/>
    <xdr:pic>
      <xdr:nvPicPr>
        <xdr:cNvPr id="0" name="image5.jpg"/>
        <xdr:cNvPicPr preferRelativeResize="0"/>
      </xdr:nvPicPr>
      <xdr:blipFill>
        <a:blip cstate="print" r:embed="rId8"/>
        <a:stretch>
          <a:fillRect/>
        </a:stretch>
      </xdr:blipFill>
      <xdr:spPr>
        <a:prstGeom prst="rect">
          <a:avLst/>
        </a:prstGeom>
        <a:noFill/>
      </xdr:spPr>
    </xdr:pic>
    <xdr:clientData fLocksWithSheet="0"/>
  </xdr:oneCellAnchor>
  <xdr:oneCellAnchor>
    <xdr:from>
      <xdr:col>4</xdr:col>
      <xdr:colOff>0</xdr:colOff>
      <xdr:row>5</xdr:row>
      <xdr:rowOff>0</xdr:rowOff>
    </xdr:from>
    <xdr:ext cx="1247775" cy="800100"/>
    <xdr:pic>
      <xdr:nvPicPr>
        <xdr:cNvPr id="0" name="image1.jpg"/>
        <xdr:cNvPicPr preferRelativeResize="0"/>
      </xdr:nvPicPr>
      <xdr:blipFill>
        <a:blip cstate="print" r:embed="rId9"/>
        <a:stretch>
          <a:fillRect/>
        </a:stretch>
      </xdr:blipFill>
      <xdr:spPr>
        <a:prstGeom prst="rect">
          <a:avLst/>
        </a:prstGeom>
        <a:noFill/>
      </xdr:spPr>
    </xdr:pic>
    <xdr:clientData fLocksWithSheet="0"/>
  </xdr:oneCellAnchor>
  <xdr:oneCellAnchor>
    <xdr:from>
      <xdr:col>5</xdr:col>
      <xdr:colOff>0</xdr:colOff>
      <xdr:row>5</xdr:row>
      <xdr:rowOff>0</xdr:rowOff>
    </xdr:from>
    <xdr:ext cx="1247775" cy="800100"/>
    <xdr:pic>
      <xdr:nvPicPr>
        <xdr:cNvPr id="0" name="image8.jpg"/>
        <xdr:cNvPicPr preferRelativeResize="0"/>
      </xdr:nvPicPr>
      <xdr:blipFill>
        <a:blip cstate="print" r:embed="rId10"/>
        <a:stretch>
          <a:fillRect/>
        </a:stretch>
      </xdr:blipFill>
      <xdr:spPr>
        <a:prstGeom prst="rect">
          <a:avLst/>
        </a:prstGeom>
        <a:noFill/>
      </xdr:spPr>
    </xdr:pic>
    <xdr:clientData fLocksWithSheet="0"/>
  </xdr:oneCellAnchor>
  <xdr:oneCellAnchor>
    <xdr:from>
      <xdr:col>6</xdr:col>
      <xdr:colOff>0</xdr:colOff>
      <xdr:row>5</xdr:row>
      <xdr:rowOff>0</xdr:rowOff>
    </xdr:from>
    <xdr:ext cx="1247775" cy="828675"/>
    <xdr:pic>
      <xdr:nvPicPr>
        <xdr:cNvPr id="0" name="image11.jpg"/>
        <xdr:cNvPicPr preferRelativeResize="0"/>
      </xdr:nvPicPr>
      <xdr:blipFill>
        <a:blip cstate="print" r:embed="rId11"/>
        <a:stretch>
          <a:fillRect/>
        </a:stretch>
      </xdr:blipFill>
      <xdr:spPr>
        <a:prstGeom prst="rect">
          <a:avLst/>
        </a:prstGeom>
        <a:noFill/>
      </xdr:spPr>
    </xdr:pic>
    <xdr:clientData fLocksWithSheet="0"/>
  </xdr:oneCellAnchor>
  <xdr:oneCellAnchor>
    <xdr:from>
      <xdr:col>1</xdr:col>
      <xdr:colOff>0</xdr:colOff>
      <xdr:row>7</xdr:row>
      <xdr:rowOff>0</xdr:rowOff>
    </xdr:from>
    <xdr:ext cx="1247775" cy="800100"/>
    <xdr:pic>
      <xdr:nvPicPr>
        <xdr:cNvPr id="0" name="image3.jpg"/>
        <xdr:cNvPicPr preferRelativeResize="0"/>
      </xdr:nvPicPr>
      <xdr:blipFill>
        <a:blip cstate="print" r:embed="rId12"/>
        <a:stretch>
          <a:fillRect/>
        </a:stretch>
      </xdr:blipFill>
      <xdr:spPr>
        <a:prstGeom prst="rect">
          <a:avLst/>
        </a:prstGeom>
        <a:noFill/>
      </xdr:spPr>
    </xdr:pic>
    <xdr:clientData fLocksWithSheet="0"/>
  </xdr:oneCellAnchor>
  <xdr:oneCellAnchor>
    <xdr:from>
      <xdr:col>2</xdr:col>
      <xdr:colOff>0</xdr:colOff>
      <xdr:row>7</xdr:row>
      <xdr:rowOff>0</xdr:rowOff>
    </xdr:from>
    <xdr:ext cx="1247775" cy="800100"/>
    <xdr:pic>
      <xdr:nvPicPr>
        <xdr:cNvPr id="0" name="image2.jpg"/>
        <xdr:cNvPicPr preferRelativeResize="0"/>
      </xdr:nvPicPr>
      <xdr:blipFill>
        <a:blip cstate="print" r:embed="rId12"/>
        <a:stretch>
          <a:fillRect/>
        </a:stretch>
      </xdr:blipFill>
      <xdr:spPr>
        <a:prstGeom prst="rect">
          <a:avLst/>
        </a:prstGeom>
        <a:noFill/>
      </xdr:spPr>
    </xdr:pic>
    <xdr:clientData fLocksWithSheet="0"/>
  </xdr:oneCellAnchor>
  <xdr:oneCellAnchor>
    <xdr:from>
      <xdr:col>3</xdr:col>
      <xdr:colOff>0</xdr:colOff>
      <xdr:row>7</xdr:row>
      <xdr:rowOff>0</xdr:rowOff>
    </xdr:from>
    <xdr:ext cx="1247775" cy="800100"/>
    <xdr:pic>
      <xdr:nvPicPr>
        <xdr:cNvPr id="0" name="image13.jpg"/>
        <xdr:cNvPicPr preferRelativeResize="0"/>
      </xdr:nvPicPr>
      <xdr:blipFill>
        <a:blip cstate="print" r:embed="rId13"/>
        <a:stretch>
          <a:fillRect/>
        </a:stretch>
      </xdr:blipFill>
      <xdr:spPr>
        <a:prstGeom prst="rect">
          <a:avLst/>
        </a:prstGeom>
        <a:noFill/>
      </xdr:spPr>
    </xdr:pic>
    <xdr:clientData fLocksWithSheet="0"/>
  </xdr:oneCellAnchor>
  <xdr:oneCellAnchor>
    <xdr:from>
      <xdr:col>4</xdr:col>
      <xdr:colOff>0</xdr:colOff>
      <xdr:row>7</xdr:row>
      <xdr:rowOff>0</xdr:rowOff>
    </xdr:from>
    <xdr:ext cx="1247775" cy="800100"/>
    <xdr:pic>
      <xdr:nvPicPr>
        <xdr:cNvPr id="0" name="image16.jpg"/>
        <xdr:cNvPicPr preferRelativeResize="0"/>
      </xdr:nvPicPr>
      <xdr:blipFill>
        <a:blip cstate="print" r:embed="rId14"/>
        <a:stretch>
          <a:fillRect/>
        </a:stretch>
      </xdr:blipFill>
      <xdr:spPr>
        <a:prstGeom prst="rect">
          <a:avLst/>
        </a:prstGeom>
        <a:noFill/>
      </xdr:spPr>
    </xdr:pic>
    <xdr:clientData fLocksWithSheet="0"/>
  </xdr:oneCellAnchor>
  <xdr:oneCellAnchor>
    <xdr:from>
      <xdr:col>5</xdr:col>
      <xdr:colOff>0</xdr:colOff>
      <xdr:row>7</xdr:row>
      <xdr:rowOff>0</xdr:rowOff>
    </xdr:from>
    <xdr:ext cx="1247775" cy="800100"/>
    <xdr:pic>
      <xdr:nvPicPr>
        <xdr:cNvPr id="0" name="image6.jpg"/>
        <xdr:cNvPicPr preferRelativeResize="0"/>
      </xdr:nvPicPr>
      <xdr:blipFill>
        <a:blip cstate="print" r:embed="rId15"/>
        <a:stretch>
          <a:fillRect/>
        </a:stretch>
      </xdr:blipFill>
      <xdr:spPr>
        <a:prstGeom prst="rect">
          <a:avLst/>
        </a:prstGeom>
        <a:noFill/>
      </xdr:spPr>
    </xdr:pic>
    <xdr:clientData fLocksWithSheet="0"/>
  </xdr:oneCellAnchor>
  <xdr:oneCellAnchor>
    <xdr:from>
      <xdr:col>6</xdr:col>
      <xdr:colOff>0</xdr:colOff>
      <xdr:row>7</xdr:row>
      <xdr:rowOff>0</xdr:rowOff>
    </xdr:from>
    <xdr:ext cx="1247775" cy="800100"/>
    <xdr:pic>
      <xdr:nvPicPr>
        <xdr:cNvPr id="0" name="image10.jpg"/>
        <xdr:cNvPicPr preferRelativeResize="0"/>
      </xdr:nvPicPr>
      <xdr:blipFill>
        <a:blip cstate="print" r:embed="rId16"/>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114300</xdr:colOff>
      <xdr:row>0</xdr:row>
      <xdr:rowOff>171450</xdr:rowOff>
    </xdr:from>
    <xdr:ext cx="1123950" cy="390525"/>
    <xdr:sp>
      <xdr:nvSpPr>
        <xdr:cNvPr id="3" name="Shape 3"/>
        <xdr:cNvSpPr/>
      </xdr:nvSpPr>
      <xdr:spPr>
        <a:xfrm>
          <a:off x="343125" y="949275"/>
          <a:ext cx="1100700" cy="370200"/>
        </a:xfrm>
        <a:prstGeom prst="bevel">
          <a:avLst>
            <a:gd fmla="val 12500" name="adj"/>
          </a:avLst>
        </a:prstGeom>
        <a:solidFill>
          <a:srgbClr val="CFE2F3"/>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None/>
          </a:pPr>
          <a:r>
            <a:rPr lang="en-US" sz="1400"/>
            <a:t>更新</a:t>
          </a:r>
          <a:endParaRPr sz="1400"/>
        </a:p>
      </xdr:txBody>
    </xdr:sp>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workbookViewId="0"/>
  </sheetViews>
  <sheetFormatPr customHeight="1" defaultColWidth="12.63" defaultRowHeight="15.75"/>
  <cols>
    <col customWidth="1" min="1" max="1" width="16.38"/>
    <col customWidth="1" min="2" max="2" width="48.88"/>
    <col customWidth="1" min="3" max="3" width="65.13"/>
  </cols>
  <sheetData>
    <row r="1" ht="22.5" customHeight="1">
      <c r="A1" s="1" t="str">
        <f>IFERROR(__xludf.DUMMYFUNCTION("IMPORTRANGE(""https://docs.google.com/spreadsheets/d/1vsTcEcugRZXGU84Ng3dXvNCAOD3CAaUTEbnnM7tyUJg/edit?usp=sharing"",""施設概要!A1"")"),"施設概要")</f>
        <v>施設概要</v>
      </c>
    </row>
    <row r="2" ht="22.5" customHeight="1">
      <c r="A2" s="3" t="str">
        <f>IFERROR(__xludf.DUMMYFUNCTION("IMPORTRANGE(""https://docs.google.com/spreadsheets/d/1vsTcEcugRZXGU84Ng3dXvNCAOD3CAaUTEbnnM7tyUJg/edit?usp=sharing"",""施設概要!A2"")"),"所在地")</f>
        <v>所在地</v>
      </c>
      <c r="B2" s="5" t="s">
        <v>0</v>
      </c>
      <c r="C2" s="8" t="s">
        <v>1</v>
      </c>
    </row>
    <row r="3" ht="22.5" customHeight="1">
      <c r="A3" s="3" t="str">
        <f>IFERROR(__xludf.DUMMYFUNCTION("IMPORTRANGE(""https://docs.google.com/spreadsheets/d/1vsTcEcugRZXGU84Ng3dXvNCAOD3CAaUTEbnnM7tyUJg/edit?usp=sharing"",""施設概要!A3"")"),"給食部門名")</f>
        <v>給食部門名</v>
      </c>
      <c r="B3" s="5" t="s">
        <v>2</v>
      </c>
      <c r="C3" s="15"/>
    </row>
    <row r="4" ht="22.5" customHeight="1">
      <c r="A4" s="3" t="str">
        <f>IFERROR(__xludf.DUMMYFUNCTION("IMPORTRANGE(""https://docs.google.com/spreadsheets/d/1vsTcEcugRZXGU84Ng3dXvNCAOD3CAaUTEbnnM7tyUJg/edit?usp=sharing"",""施設概要!A4"")"),"電話")</f>
        <v>電話</v>
      </c>
      <c r="B4" s="5" t="s">
        <v>11</v>
      </c>
      <c r="C4" s="15"/>
    </row>
    <row r="5" ht="22.5" customHeight="1">
      <c r="A5" s="3" t="str">
        <f>IFERROR(__xludf.DUMMYFUNCTION("IMPORTRANGE(""https://docs.google.com/spreadsheets/d/1vsTcEcugRZXGU84Ng3dXvNCAOD3CAaUTEbnnM7tyUJg/edit?usp=sharing"",""施設概要!A5"")"),"FAX")</f>
        <v>FAX</v>
      </c>
      <c r="B5" s="5" t="s">
        <v>15</v>
      </c>
      <c r="C5" s="15"/>
    </row>
    <row r="6" ht="22.5" customHeight="1">
      <c r="A6" s="18" t="str">
        <f>IFERROR(__xludf.DUMMYFUNCTION("IMPORTRANGE(""https://docs.google.com/spreadsheets/d/1vsTcEcugRZXGU84Ng3dXvNCAOD3CAaUTEbnnM7tyUJg/edit?usp=sharing"",""施設概要!A6"")"),"更新日")</f>
        <v>更新日</v>
      </c>
      <c r="B6" s="20">
        <v>45766.73647130787</v>
      </c>
      <c r="C6" s="26"/>
    </row>
  </sheetData>
  <mergeCells count="1">
    <mergeCell ref="C2:C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106" t="str">
        <f>IFERROR(__xludf.DUMMYFUNCTION("IMPORTRANGE(""https://docs.google.com/spreadsheets/d/1vsTcEcugRZXGU84Ng3dXvNCAOD3CAaUTEbnnM7tyUJg/edit?usp=sharing"",""おかず形態一覧表!A1"")"),"1. おかず形態一覧表")</f>
        <v>1. おかず形態一覧表</v>
      </c>
      <c r="B1" s="94"/>
      <c r="C1" s="94"/>
      <c r="D1" s="94"/>
      <c r="E1" s="94"/>
      <c r="F1" s="94"/>
      <c r="G1" s="94"/>
      <c r="H1" s="94"/>
    </row>
    <row r="2" ht="22.5" customHeight="1">
      <c r="A2" s="9" t="str">
        <f>IFERROR(__xludf.DUMMYFUNCTION("IMPORTRANGE(""https://docs.google.com/spreadsheets/d/1vsTcEcugRZXGU84Ng3dXvNCAOD3CAaUTEbnnM7tyUJg/edit?usp=sharing"",""おかず形態一覧表!A2"")"),"食種名称")</f>
        <v>食種名称</v>
      </c>
      <c r="B2" s="12" t="s">
        <v>3</v>
      </c>
      <c r="C2" s="12" t="s">
        <v>5</v>
      </c>
      <c r="D2" s="12" t="s">
        <v>7</v>
      </c>
      <c r="E2" s="12" t="s">
        <v>10</v>
      </c>
      <c r="F2" s="12" t="s">
        <v>13</v>
      </c>
      <c r="G2" s="12" t="s">
        <v>14</v>
      </c>
      <c r="H2" s="12"/>
    </row>
    <row r="3" ht="18.75" customHeight="1">
      <c r="A3" s="21" t="str">
        <f>IFERROR(__xludf.DUMMYFUNCTION("IMPORTRANGE(""https://docs.google.com/spreadsheets/d/1vsTcEcugRZXGU84Ng3dXvNCAOD3CAaUTEbnnM7tyUJg/edit?usp=sharing"",""おかず形態一覧表!A3"")"),"肉のおかず")</f>
        <v>肉のおかず</v>
      </c>
      <c r="B3" s="23" t="s">
        <v>17</v>
      </c>
      <c r="C3" s="23" t="s">
        <v>18</v>
      </c>
      <c r="D3" s="23" t="s">
        <v>18</v>
      </c>
      <c r="E3" s="23" t="s">
        <v>18</v>
      </c>
      <c r="F3" s="23" t="s">
        <v>19</v>
      </c>
      <c r="G3" s="23" t="s">
        <v>18</v>
      </c>
      <c r="H3" s="23"/>
    </row>
    <row r="4" ht="67.5" customHeight="1">
      <c r="A4" s="28" t="str">
        <f>IFERROR(__xludf.DUMMYFUNCTION("IMPORTRANGE(""https://docs.google.com/spreadsheets/d/1vsTcEcugRZXGU84Ng3dXvNCAOD3CAaUTEbnnM7tyUJg/edit?usp=sharing"",""おかず形態一覧表!A4"")"),"画像")</f>
        <v>画像</v>
      </c>
      <c r="B4" s="33"/>
      <c r="C4" s="33"/>
      <c r="D4" s="33"/>
      <c r="E4" s="33"/>
      <c r="F4" s="33"/>
      <c r="G4" s="33"/>
      <c r="H4" s="33"/>
    </row>
    <row r="5" ht="18.75" customHeight="1">
      <c r="A5" s="21" t="str">
        <f>IFERROR(__xludf.DUMMYFUNCTION("IMPORTRANGE(""https://docs.google.com/spreadsheets/d/1vsTcEcugRZXGU84Ng3dXvNCAOD3CAaUTEbnnM7tyUJg/edit?usp=sharing"",""おかず形態一覧表!A5"")"),"魚のおかず")</f>
        <v>魚のおかず</v>
      </c>
      <c r="B5" s="23" t="s">
        <v>26</v>
      </c>
      <c r="C5" s="23" t="s">
        <v>27</v>
      </c>
      <c r="D5" s="23" t="s">
        <v>27</v>
      </c>
      <c r="E5" s="23" t="s">
        <v>27</v>
      </c>
      <c r="F5" s="23" t="s">
        <v>28</v>
      </c>
      <c r="G5" s="23" t="s">
        <v>27</v>
      </c>
      <c r="H5" s="23"/>
    </row>
    <row r="6" ht="67.5" customHeight="1">
      <c r="A6" s="28" t="str">
        <f>IFERROR(__xludf.DUMMYFUNCTION("IMPORTRANGE(""https://docs.google.com/spreadsheets/d/1vsTcEcugRZXGU84Ng3dXvNCAOD3CAaUTEbnnM7tyUJg/edit?usp=sharing"",""おかず形態一覧表!A6"")"),"画像")</f>
        <v>画像</v>
      </c>
      <c r="B6" s="41"/>
      <c r="C6" s="33"/>
      <c r="D6" s="33"/>
      <c r="E6" s="33"/>
      <c r="F6" s="33"/>
      <c r="G6" s="33"/>
      <c r="H6" s="33"/>
    </row>
    <row r="7" ht="18.75" customHeight="1">
      <c r="A7" s="21" t="str">
        <f>IFERROR(__xludf.DUMMYFUNCTION("IMPORTRANGE(""https://docs.google.com/spreadsheets/d/1vsTcEcugRZXGU84Ng3dXvNCAOD3CAaUTEbnnM7tyUJg/edit?usp=sharing"",""おかず形態一覧表!A7"")"),"野菜のおかず")</f>
        <v>野菜のおかず</v>
      </c>
      <c r="B7" s="23" t="s">
        <v>30</v>
      </c>
      <c r="C7" s="23" t="s">
        <v>30</v>
      </c>
      <c r="D7" s="23" t="s">
        <v>30</v>
      </c>
      <c r="E7" s="23" t="s">
        <v>30</v>
      </c>
      <c r="F7" s="23" t="s">
        <v>31</v>
      </c>
      <c r="G7" s="23" t="s">
        <v>30</v>
      </c>
      <c r="H7" s="23"/>
    </row>
    <row r="8" ht="67.5" customHeight="1">
      <c r="A8" s="44" t="str">
        <f>IFERROR(__xludf.DUMMYFUNCTION("IMPORTRANGE(""https://docs.google.com/spreadsheets/d/1vsTcEcugRZXGU84Ng3dXvNCAOD3CAaUTEbnnM7tyUJg/edit?usp=sharing"",""おかず形態一覧表!A8"")"),"画像")</f>
        <v>画像</v>
      </c>
      <c r="B8" s="45"/>
      <c r="C8" s="46"/>
      <c r="D8" s="46"/>
      <c r="E8" s="46"/>
      <c r="F8" s="46"/>
      <c r="G8" s="46"/>
      <c r="H8" s="46"/>
    </row>
    <row r="9" ht="112.5" customHeight="1">
      <c r="A9" s="44" t="str">
        <f>IFERROR(__xludf.DUMMYFUNCTION("IMPORTRANGE(""https://docs.google.com/spreadsheets/d/1vsTcEcugRZXGU84Ng3dXvNCAOD3CAaUTEbnnM7tyUJg/edit?usp=sharing"",""おかず形態一覧表!A9"")"),"内容")</f>
        <v>内容</v>
      </c>
      <c r="B9" s="48" t="s">
        <v>32</v>
      </c>
      <c r="C9" s="48" t="s">
        <v>33</v>
      </c>
      <c r="D9" s="48" t="s">
        <v>34</v>
      </c>
      <c r="E9" s="48" t="s">
        <v>35</v>
      </c>
      <c r="F9" s="48" t="s">
        <v>36</v>
      </c>
      <c r="G9" s="48" t="s">
        <v>37</v>
      </c>
      <c r="H9" s="48"/>
    </row>
    <row r="10" ht="45.0" customHeight="1">
      <c r="A10" s="51" t="str">
        <f>IFERROR(__xludf.DUMMYFUNCTION("IMPORTRANGE(""https://docs.google.com/spreadsheets/d/1vsTcEcugRZXGU84Ng3dXvNCAOD3CAaUTEbnnM7tyUJg/edit?usp=sharing"",""おかず形態一覧表!A10"")"),"大きさ・形状")</f>
        <v>大きさ・形状</v>
      </c>
      <c r="B10" s="53" t="s">
        <v>39</v>
      </c>
      <c r="C10" s="53" t="s">
        <v>39</v>
      </c>
      <c r="D10" s="53" t="s">
        <v>39</v>
      </c>
      <c r="E10" s="53" t="s">
        <v>43</v>
      </c>
      <c r="F10" s="53" t="s">
        <v>45</v>
      </c>
      <c r="G10" s="53" t="s">
        <v>46</v>
      </c>
      <c r="H10" s="53"/>
    </row>
    <row r="11" ht="45.0" customHeight="1">
      <c r="A11" s="51" t="str">
        <f>IFERROR(__xludf.DUMMYFUNCTION("IMPORTRANGE(""https://docs.google.com/spreadsheets/d/1vsTcEcugRZXGU84Ng3dXvNCAOD3CAaUTEbnnM7tyUJg/edit?usp=sharing"",""おかず形態一覧表!A11"")"),"咀嚼の必要性")</f>
        <v>咀嚼の必要性</v>
      </c>
      <c r="B11" s="60"/>
      <c r="C11" s="53"/>
      <c r="D11" s="53"/>
      <c r="E11" s="53" t="s">
        <v>52</v>
      </c>
      <c r="F11" s="53" t="s">
        <v>53</v>
      </c>
      <c r="G11" s="53" t="s">
        <v>54</v>
      </c>
      <c r="H11" s="53"/>
    </row>
    <row r="12" ht="22.5" customHeight="1">
      <c r="A12" s="51" t="str">
        <f>IFERROR(__xludf.DUMMYFUNCTION("IMPORTRANGE(""https://docs.google.com/spreadsheets/d/1vsTcEcugRZXGU84Ng3dXvNCAOD3CAaUTEbnnM7tyUJg/edit?usp=sharing"",""おかず形態一覧表!A12"")"),"学会分類2021")</f>
        <v>学会分類2021</v>
      </c>
      <c r="B12" s="116"/>
      <c r="C12" s="117"/>
      <c r="D12" s="117"/>
      <c r="E12" s="117">
        <v>4.0</v>
      </c>
      <c r="F12" s="117">
        <v>3.0</v>
      </c>
      <c r="G12" s="117" t="s">
        <v>57</v>
      </c>
      <c r="H12" s="121"/>
    </row>
    <row r="13" ht="22.5" customHeight="1">
      <c r="A13" s="69" t="str">
        <f>IFERROR(__xludf.DUMMYFUNCTION("IMPORTRANGE(""https://docs.google.com/spreadsheets/d/1vsTcEcugRZXGU84Ng3dXvNCAOD3CAaUTEbnnM7tyUJg/edit?usp=sharing"",""おかず形態一覧表!A13"")"),"栄養量目安")</f>
        <v>栄養量目安</v>
      </c>
      <c r="B13" s="71" t="s">
        <v>59</v>
      </c>
      <c r="C13" s="71" t="s">
        <v>61</v>
      </c>
      <c r="D13" s="71" t="s">
        <v>62</v>
      </c>
      <c r="E13" s="71" t="s">
        <v>63</v>
      </c>
      <c r="F13" s="71" t="s">
        <v>64</v>
      </c>
      <c r="G13" s="71" t="s">
        <v>65</v>
      </c>
      <c r="H13" s="71"/>
    </row>
    <row r="14" ht="22.5" customHeight="1">
      <c r="A14" s="123" t="s">
        <v>75</v>
      </c>
      <c r="B14" s="124">
        <v>1800.0</v>
      </c>
      <c r="C14" s="124">
        <v>1500.0</v>
      </c>
      <c r="D14" s="124">
        <v>1150.0</v>
      </c>
      <c r="E14" s="124">
        <v>1150.0</v>
      </c>
      <c r="F14" s="124">
        <v>1100.0</v>
      </c>
      <c r="G14" s="124">
        <v>1150.0</v>
      </c>
      <c r="H14" s="124"/>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111" t="str">
        <f>IFERROR(__xludf.DUMMYFUNCTION("IMPORTRANGE(""https://docs.google.com/spreadsheets/d/1vsTcEcugRZXGU84Ng3dXvNCAOD3CAaUTEbnnM7tyUJg/edit?usp=sharing"",""主食一覧!A1"")"),"2. 主食一覧")</f>
        <v>2. 主食一覧</v>
      </c>
      <c r="B1" s="94"/>
      <c r="C1" s="94"/>
      <c r="D1" s="94"/>
      <c r="E1" s="94"/>
      <c r="F1" s="94"/>
      <c r="G1" s="94"/>
      <c r="H1" s="94"/>
    </row>
    <row r="2" ht="22.5" customHeight="1">
      <c r="A2" s="11" t="str">
        <f>IFERROR(__xludf.DUMMYFUNCTION("IMPORTRANGE(""https://docs.google.com/spreadsheets/d/1vsTcEcugRZXGU84Ng3dXvNCAOD3CAaUTEbnnM7tyUJg/edit?usp=sharing"",""主食一覧!A2"")"),"主食名称")</f>
        <v>主食名称</v>
      </c>
      <c r="B2" s="14" t="s">
        <v>4</v>
      </c>
      <c r="C2" s="14" t="s">
        <v>6</v>
      </c>
      <c r="D2" s="14" t="s">
        <v>8</v>
      </c>
      <c r="E2" s="14" t="s">
        <v>9</v>
      </c>
      <c r="F2" s="14" t="s">
        <v>12</v>
      </c>
      <c r="G2" s="14"/>
      <c r="H2" s="16"/>
    </row>
    <row r="3" ht="67.5" customHeight="1">
      <c r="A3" s="11" t="str">
        <f>IFERROR(__xludf.DUMMYFUNCTION("IMPORTRANGE(""https://docs.google.com/spreadsheets/d/1vsTcEcugRZXGU84Ng3dXvNCAOD3CAaUTEbnnM7tyUJg/edit?usp=sharing"",""主食一覧!A3"")"),"画像")</f>
        <v>画像</v>
      </c>
      <c r="B3" s="25"/>
      <c r="C3" s="25"/>
      <c r="D3" s="25"/>
      <c r="E3" s="25"/>
      <c r="F3" s="25"/>
      <c r="G3" s="25"/>
      <c r="H3" s="25"/>
    </row>
    <row r="4" ht="45.0" customHeight="1">
      <c r="A4" s="11" t="str">
        <f>IFERROR(__xludf.DUMMYFUNCTION("IMPORTRANGE(""https://docs.google.com/spreadsheets/d/1vsTcEcugRZXGU84Ng3dXvNCAOD3CAaUTEbnnM7tyUJg/edit?usp=sharing"",""主食一覧!A4"")"),"内容")</f>
        <v>内容</v>
      </c>
      <c r="B4" s="29" t="s">
        <v>21</v>
      </c>
      <c r="C4" s="29" t="s">
        <v>22</v>
      </c>
      <c r="D4" s="29" t="s">
        <v>23</v>
      </c>
      <c r="E4" s="29" t="s">
        <v>24</v>
      </c>
      <c r="F4" s="29" t="s">
        <v>25</v>
      </c>
      <c r="G4" s="29"/>
      <c r="H4" s="32"/>
    </row>
    <row r="5" ht="22.5" customHeight="1">
      <c r="A5" s="11" t="str">
        <f>IFERROR(__xludf.DUMMYFUNCTION("IMPORTRANGE(""https://docs.google.com/spreadsheets/d/1vsTcEcugRZXGU84Ng3dXvNCAOD3CAaUTEbnnM7tyUJg/edit?usp=sharing"",""主食一覧!A5"")"),"学会分類2021")</f>
        <v>学会分類2021</v>
      </c>
      <c r="B5" s="113"/>
      <c r="C5" s="113"/>
      <c r="D5" s="113"/>
      <c r="E5" s="113"/>
      <c r="F5" s="113"/>
      <c r="G5" s="113"/>
      <c r="H5" s="113"/>
    </row>
  </sheetData>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119" t="str">
        <f>IFERROR(__xludf.DUMMYFUNCTION("IMPORTRANGE(""https://docs.google.com/spreadsheets/d/1vsTcEcugRZXGU84Ng3dXvNCAOD3CAaUTEbnnM7tyUJg/edit?usp=sharing"",""水分とろみの基準・水分ゼリー!A1"")"),"3-1. 水分とろみの基準")</f>
        <v>3-1. 水分とろみの基準</v>
      </c>
      <c r="B1" s="94"/>
      <c r="C1" s="94"/>
      <c r="D1" s="94"/>
      <c r="E1" s="94"/>
      <c r="F1" s="122" t="str">
        <f>IFERROR(__xludf.DUMMYFUNCTION("IMPORTRANGE(""https://docs.google.com/spreadsheets/d/1vsTcEcugRZXGU84Ng3dXvNCAOD3CAaUTEbnnM7tyUJg/edit?usp=sharing"",""水分とろみの基準・水分ゼリー!F1"")"),"3-2. 水分ゼリー")</f>
        <v>3-2. 水分ゼリー</v>
      </c>
      <c r="G1" s="94"/>
      <c r="H1" s="94"/>
    </row>
    <row r="2" ht="30.0" customHeight="1">
      <c r="A2" s="10" t="str">
        <f>IFERROR(__xludf.DUMMYFUNCTION("IMPORTRANGE(""https://docs.google.com/spreadsheets/d/1vsTcEcugRZXGU84Ng3dXvNCAOD3CAaUTEbnnM7tyUJg/edit?usp=sharing"",""水分とろみの基準・水分ゼリー!A2"")"),"学会分類2021
（とろみ）")</f>
        <v>学会分類2021
（とろみ）</v>
      </c>
      <c r="B2" s="13" t="str">
        <f>IFERROR(__xludf.DUMMYFUNCTION("IMPORTRANGE(""https://docs.google.com/spreadsheets/d/1vsTcEcugRZXGU84Ng3dXvNCAOD3CAaUTEbnnM7tyUJg/edit?usp=sharing"",""水分とろみの基準・水分ゼリー!B2"")"),"薄いとろみ")</f>
        <v>薄いとろみ</v>
      </c>
      <c r="C2" s="13" t="str">
        <f>IFERROR(__xludf.DUMMYFUNCTION("IMPORTRANGE(""https://docs.google.com/spreadsheets/d/1vsTcEcugRZXGU84Ng3dXvNCAOD3CAaUTEbnnM7tyUJg/edit?usp=sharing"",""水分とろみの基準・水分ゼリー!C2"")"),"中間のとろみ")</f>
        <v>中間のとろみ</v>
      </c>
      <c r="D2" s="13" t="str">
        <f>IFERROR(__xludf.DUMMYFUNCTION("IMPORTRANGE(""https://docs.google.com/spreadsheets/d/1vsTcEcugRZXGU84Ng3dXvNCAOD3CAaUTEbnnM7tyUJg/edit?usp=sharing"",""水分とろみの基準・水分ゼリー!D2"")"),"濃いとろみ")</f>
        <v>濃いとろみ</v>
      </c>
      <c r="E2" s="13" t="str">
        <f>IFERROR(__xludf.DUMMYFUNCTION("IMPORTRANGE(""https://docs.google.com/spreadsheets/d/1vsTcEcugRZXGU84Ng3dXvNCAOD3CAaUTEbnnM7tyUJg/edit?usp=sharing"",""水分とろみの基準・水分ゼリー!E2"")"),"")</f>
        <v/>
      </c>
      <c r="F2" s="19" t="str">
        <f>IFERROR(__xludf.DUMMYFUNCTION("IMPORTRANGE(""https://docs.google.com/spreadsheets/d/1vsTcEcugRZXGU84Ng3dXvNCAOD3CAaUTEbnnM7tyUJg/edit?usp=sharing"",""水分とろみの基準・水分ゼリー!F2"")"),"名称")</f>
        <v>名称</v>
      </c>
      <c r="G2" s="22" t="s">
        <v>16</v>
      </c>
      <c r="H2" s="24"/>
    </row>
    <row r="3" ht="22.5" customHeight="1">
      <c r="A3" s="27" t="str">
        <f>IFERROR(__xludf.DUMMYFUNCTION("IMPORTRANGE(""https://docs.google.com/spreadsheets/d/1vsTcEcugRZXGU84Ng3dXvNCAOD3CAaUTEbnnM7tyUJg/edit?usp=sharing"",""水分とろみの基準・水分ゼリー!A3"")"),"とろみ調整食品")</f>
        <v>とろみ調整食品</v>
      </c>
      <c r="B3" s="30" t="s">
        <v>20</v>
      </c>
      <c r="C3" s="30" t="s">
        <v>20</v>
      </c>
      <c r="D3" s="30" t="s">
        <v>20</v>
      </c>
      <c r="E3" s="31"/>
      <c r="F3" s="27" t="str">
        <f>IFERROR(__xludf.DUMMYFUNCTION("IMPORTRANGE(""https://docs.google.com/spreadsheets/d/1vsTcEcugRZXGU84Ng3dXvNCAOD3CAaUTEbnnM7tyUJg/edit?usp=sharing"",""水分とろみの基準・水分ゼリー!F3"")"),"とろみ調整食品")</f>
        <v>とろみ調整食品</v>
      </c>
      <c r="G3" s="30"/>
      <c r="H3" s="31"/>
    </row>
    <row r="4" ht="22.5" customHeight="1">
      <c r="A4" s="35" t="str">
        <f>IFERROR(__xludf.DUMMYFUNCTION("IMPORTRANGE(""https://docs.google.com/spreadsheets/d/1vsTcEcugRZXGU84Ng3dXvNCAOD3CAaUTEbnnM7tyUJg/edit?usp=sharing"",""水分とろみの基準・水分ゼリー!A4"")"),"水100mlあたり")</f>
        <v>水100mlあたり</v>
      </c>
      <c r="B4" s="38">
        <v>0.5</v>
      </c>
      <c r="C4" s="38">
        <v>1.0</v>
      </c>
      <c r="D4" s="38">
        <v>1.5</v>
      </c>
      <c r="E4" s="38" t="s">
        <v>76</v>
      </c>
      <c r="F4" s="27" t="str">
        <f>IFERROR(__xludf.DUMMYFUNCTION("IMPORTRANGE(""https://docs.google.com/spreadsheets/d/1vsTcEcugRZXGU84Ng3dXvNCAOD3CAaUTEbnnM7tyUJg/edit?usp=sharing"",""水分とろみの基準・水分ゼリー!F4"")"),"水100mlあたり")</f>
        <v>水100mlあたり</v>
      </c>
      <c r="G4" s="38"/>
      <c r="H4" s="39"/>
    </row>
    <row r="5" ht="22.5" customHeight="1">
      <c r="A5" s="40" t="str">
        <f>IFERROR(__xludf.DUMMYFUNCTION("IMPORTRANGE(""https://docs.google.com/spreadsheets/d/1vsTcEcugRZXGU84Ng3dXvNCAOD3CAaUTEbnnM7tyUJg/edit?usp=sharing"",""水分とろみの基準・水分ゼリー!A5"")"),"小さじ")</f>
        <v>小さじ</v>
      </c>
      <c r="B5" s="42" t="s">
        <v>76</v>
      </c>
      <c r="C5" s="42" t="s">
        <v>76</v>
      </c>
      <c r="D5" s="42" t="s">
        <v>76</v>
      </c>
      <c r="E5" s="42" t="s">
        <v>76</v>
      </c>
      <c r="F5" s="40" t="s">
        <v>29</v>
      </c>
      <c r="G5" s="42"/>
      <c r="H5"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6" width="16.38"/>
    <col customWidth="1" min="7" max="7" width="32.63"/>
  </cols>
  <sheetData>
    <row r="1" ht="22.5" customHeight="1">
      <c r="A1" s="126" t="str">
        <f>IFERROR(__xludf.DUMMYFUNCTION("IMPORTRANGE(""https://docs.google.com/spreadsheets/d/1vsTcEcugRZXGU84Ng3dXvNCAOD3CAaUTEbnnM7tyUJg/edit?usp=sharing"",""濃厚流動食・補助食品!A1"")"),"4. 濃厚流動食（経管栄養）")</f>
        <v>4. 濃厚流動食（経管栄養）</v>
      </c>
      <c r="B1" s="94"/>
      <c r="C1" s="94"/>
      <c r="D1" s="94"/>
      <c r="E1" s="94"/>
      <c r="F1" s="127" t="str">
        <f>IFERROR(__xludf.DUMMYFUNCTION("IMPORTRANGE(""https://docs.google.com/spreadsheets/d/1vsTcEcugRZXGU84Ng3dXvNCAOD3CAaUTEbnnM7tyUJg/edit?usp=sharing"",""濃厚流動食・補助食品!F1"")"),"5. 補助食品、その他")</f>
        <v>5. 補助食品、その他</v>
      </c>
      <c r="G1" s="94"/>
    </row>
    <row r="2" ht="22.5" customHeight="1">
      <c r="A2" s="50" t="str">
        <f>IFERROR(__xludf.DUMMYFUNCTION("IMPORTRANGE(""https://docs.google.com/spreadsheets/d/1vsTcEcugRZXGU84Ng3dXvNCAOD3CAaUTEbnnM7tyUJg/edit?usp=sharing"",""濃厚流動食・補助食品!A2"")"),"商品名")</f>
        <v>商品名</v>
      </c>
      <c r="B2" s="52" t="s">
        <v>38</v>
      </c>
      <c r="C2" s="52" t="s">
        <v>40</v>
      </c>
      <c r="D2" s="52" t="s">
        <v>41</v>
      </c>
      <c r="E2" s="54" t="s">
        <v>42</v>
      </c>
      <c r="F2" s="55" t="s">
        <v>44</v>
      </c>
      <c r="G2" s="128" t="s">
        <v>47</v>
      </c>
    </row>
    <row r="3" ht="22.5" customHeight="1">
      <c r="A3" s="57"/>
      <c r="B3" s="52" t="s">
        <v>48</v>
      </c>
      <c r="C3" s="52" t="s">
        <v>49</v>
      </c>
      <c r="D3" s="52" t="s">
        <v>50</v>
      </c>
      <c r="E3" s="54" t="s">
        <v>50</v>
      </c>
      <c r="F3" s="58" t="s">
        <v>51</v>
      </c>
      <c r="G3" s="59"/>
    </row>
    <row r="4" ht="22.5" customHeight="1">
      <c r="A4" s="61"/>
      <c r="B4" s="52"/>
      <c r="C4" s="52"/>
      <c r="D4" s="62"/>
      <c r="E4" s="63"/>
      <c r="F4" s="64"/>
      <c r="G4" s="65"/>
    </row>
  </sheetData>
  <mergeCells count="2">
    <mergeCell ref="A2:A4"/>
    <mergeCell ref="F3:G4"/>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pageSetUpPr fitToPage="1"/>
  </sheetPr>
  <sheetViews>
    <sheetView showGridLines="0" workbookViewId="0"/>
  </sheetViews>
  <sheetFormatPr customHeight="1" defaultColWidth="12.63" defaultRowHeight="15.75"/>
  <cols>
    <col customWidth="1" min="1" max="8" width="16.38"/>
  </cols>
  <sheetData>
    <row r="1" ht="30.0" customHeight="1">
      <c r="A1" s="68" t="s">
        <v>58</v>
      </c>
      <c r="B1" s="70"/>
      <c r="C1" s="72" t="s">
        <v>60</v>
      </c>
      <c r="D1" s="73"/>
      <c r="E1" s="73"/>
      <c r="F1" s="73"/>
      <c r="G1" s="73"/>
      <c r="H1" s="73"/>
      <c r="I1" s="75"/>
      <c r="J1" s="75"/>
      <c r="K1" s="75"/>
      <c r="L1" s="75"/>
      <c r="M1" s="75"/>
      <c r="N1" s="75"/>
      <c r="O1" s="75"/>
      <c r="P1" s="75"/>
      <c r="Q1" s="75"/>
      <c r="R1" s="75"/>
      <c r="S1" s="75"/>
      <c r="T1" s="75"/>
      <c r="U1" s="75"/>
      <c r="V1" s="75"/>
      <c r="W1" s="75"/>
      <c r="X1" s="75"/>
      <c r="Y1" s="75"/>
      <c r="Z1" s="75"/>
    </row>
    <row r="2" ht="7.5" customHeight="1"/>
    <row r="3" ht="22.5" customHeight="1">
      <c r="A3" s="77" t="str">
        <f>IFERROR(__xludf.DUMMYFUNCTION("IMPORTRANGE(""https://docs.google.com/spreadsheets/d/1vsTcEcugRZXGU84Ng3dXvNCAOD3CAaUTEbnnM7tyUJg/edit?usp=sharing"",""おかず形態一覧表!A1"")"),"1. おかず形態一覧表")</f>
        <v>1. おかず形態一覧表</v>
      </c>
      <c r="B3" s="78"/>
    </row>
    <row r="4" ht="22.5" customHeight="1">
      <c r="A4" s="9" t="str">
        <f>IFERROR(__xludf.DUMMYFUNCTION("IMPORTRANGE(""https://docs.google.com/spreadsheets/d/1vsTcEcugRZXGU84Ng3dXvNCAOD3CAaUTEbnnM7tyUJg/edit?usp=sharing"",""おかず形態一覧表!A2"")"),"食種名称")</f>
        <v>食種名称</v>
      </c>
      <c r="B4" s="136" t="s">
        <v>3</v>
      </c>
      <c r="C4" s="136" t="s">
        <v>5</v>
      </c>
      <c r="D4" s="136" t="s">
        <v>7</v>
      </c>
      <c r="E4" s="136" t="s">
        <v>10</v>
      </c>
      <c r="F4" s="136" t="s">
        <v>13</v>
      </c>
      <c r="G4" s="136" t="s">
        <v>14</v>
      </c>
      <c r="H4" s="136"/>
    </row>
    <row r="5" ht="22.5" customHeight="1">
      <c r="A5" s="9" t="str">
        <f>IFERROR(__xludf.DUMMYFUNCTION("IMPORTRANGE(""https://docs.google.com/spreadsheets/d/1vsTcEcugRZXGU84Ng3dXvNCAOD3CAaUTEbnnM7tyUJg/edit?usp=sharing"",""おかず形態一覧表!A3"")"),"肉のおかず")</f>
        <v>肉のおかず</v>
      </c>
      <c r="B5" s="138" t="s">
        <v>17</v>
      </c>
      <c r="C5" s="138" t="s">
        <v>18</v>
      </c>
      <c r="D5" s="138" t="s">
        <v>18</v>
      </c>
      <c r="E5" s="138" t="s">
        <v>18</v>
      </c>
      <c r="F5" s="138" t="s">
        <v>19</v>
      </c>
      <c r="G5" s="138" t="s">
        <v>18</v>
      </c>
      <c r="H5" s="138"/>
    </row>
    <row r="6" ht="67.5" customHeight="1">
      <c r="A6" s="28" t="str">
        <f>IFERROR(__xludf.DUMMYFUNCTION("IMPORTRANGE(""https://docs.google.com/spreadsheets/d/1vsTcEcugRZXGU84Ng3dXvNCAOD3CAaUTEbnnM7tyUJg/edit?usp=sharing"",""おかず形態一覧表!A4"")"),"画像")</f>
        <v>画像</v>
      </c>
      <c r="B6" s="41" t="str">
        <f>'おかず形態一覧表'!B4</f>
        <v/>
      </c>
      <c r="C6" s="41" t="str">
        <f>'おかず形態一覧表'!C4</f>
        <v/>
      </c>
      <c r="D6" s="41" t="str">
        <f>'おかず形態一覧表'!D4</f>
        <v/>
      </c>
      <c r="E6" s="41" t="str">
        <f>'おかず形態一覧表'!E4</f>
        <v/>
      </c>
      <c r="F6" s="41" t="str">
        <f>'おかず形態一覧表'!F4</f>
        <v/>
      </c>
      <c r="G6" s="41" t="str">
        <f>'おかず形態一覧表'!G4</f>
        <v/>
      </c>
      <c r="H6" s="41" t="str">
        <f>'おかず形態一覧表'!H4</f>
        <v/>
      </c>
    </row>
    <row r="7" ht="22.5" customHeight="1">
      <c r="A7" s="9" t="str">
        <f>IFERROR(__xludf.DUMMYFUNCTION("IMPORTRANGE(""https://docs.google.com/spreadsheets/d/1vsTcEcugRZXGU84Ng3dXvNCAOD3CAaUTEbnnM7tyUJg/edit?usp=sharing"",""おかず形態一覧表!A5"")"),"魚のおかず")</f>
        <v>魚のおかず</v>
      </c>
      <c r="B7" s="138" t="s">
        <v>26</v>
      </c>
      <c r="C7" s="138" t="s">
        <v>27</v>
      </c>
      <c r="D7" s="138" t="s">
        <v>27</v>
      </c>
      <c r="E7" s="138" t="s">
        <v>27</v>
      </c>
      <c r="F7" s="138" t="s">
        <v>28</v>
      </c>
      <c r="G7" s="138" t="s">
        <v>27</v>
      </c>
      <c r="H7" s="138"/>
    </row>
    <row r="8" ht="67.5" customHeight="1">
      <c r="A8" s="28" t="str">
        <f>IFERROR(__xludf.DUMMYFUNCTION("IMPORTRANGE(""https://docs.google.com/spreadsheets/d/1vsTcEcugRZXGU84Ng3dXvNCAOD3CAaUTEbnnM7tyUJg/edit?usp=sharing"",""おかず形態一覧表!A6"")"),"画像")</f>
        <v>画像</v>
      </c>
      <c r="B8" s="41" t="str">
        <f>'おかず形態一覧表'!B6</f>
        <v/>
      </c>
      <c r="C8" s="41" t="str">
        <f>'おかず形態一覧表'!C6</f>
        <v/>
      </c>
      <c r="D8" s="41" t="str">
        <f>'おかず形態一覧表'!D6</f>
        <v/>
      </c>
      <c r="E8" s="41" t="str">
        <f>'おかず形態一覧表'!E6</f>
        <v/>
      </c>
      <c r="F8" s="41" t="str">
        <f>'おかず形態一覧表'!F6</f>
        <v/>
      </c>
      <c r="G8" s="41" t="str">
        <f>'おかず形態一覧表'!G6</f>
        <v/>
      </c>
      <c r="H8" s="41" t="str">
        <f>'おかず形態一覧表'!H6</f>
        <v/>
      </c>
    </row>
    <row r="9" ht="22.5" customHeight="1">
      <c r="A9" s="9" t="str">
        <f>IFERROR(__xludf.DUMMYFUNCTION("IMPORTRANGE(""https://docs.google.com/spreadsheets/d/1vsTcEcugRZXGU84Ng3dXvNCAOD3CAaUTEbnnM7tyUJg/edit?usp=sharing"",""おかず形態一覧表!A7"")"),"野菜のおかず")</f>
        <v>野菜のおかず</v>
      </c>
      <c r="B9" s="138" t="s">
        <v>30</v>
      </c>
      <c r="C9" s="138" t="s">
        <v>30</v>
      </c>
      <c r="D9" s="138" t="s">
        <v>30</v>
      </c>
      <c r="E9" s="138" t="s">
        <v>30</v>
      </c>
      <c r="F9" s="138" t="s">
        <v>31</v>
      </c>
      <c r="G9" s="138" t="s">
        <v>30</v>
      </c>
      <c r="H9" s="138"/>
    </row>
    <row r="10" ht="67.5" customHeight="1">
      <c r="A10" s="44" t="str">
        <f>IFERROR(__xludf.DUMMYFUNCTION("IMPORTRANGE(""https://docs.google.com/spreadsheets/d/1vsTcEcugRZXGU84Ng3dXvNCAOD3CAaUTEbnnM7tyUJg/edit?usp=sharing"",""おかず形態一覧表!A8"")"),"画像")</f>
        <v>画像</v>
      </c>
      <c r="B10" s="45" t="str">
        <f>'おかず形態一覧表'!B8</f>
        <v/>
      </c>
      <c r="C10" s="45" t="str">
        <f>'おかず形態一覧表'!C8</f>
        <v/>
      </c>
      <c r="D10" s="45" t="str">
        <f>'おかず形態一覧表'!D8</f>
        <v/>
      </c>
      <c r="E10" s="45" t="str">
        <f>'おかず形態一覧表'!E8</f>
        <v/>
      </c>
      <c r="F10" s="45" t="str">
        <f>'おかず形態一覧表'!F8</f>
        <v/>
      </c>
      <c r="G10" s="45" t="str">
        <f>'おかず形態一覧表'!G8</f>
        <v/>
      </c>
      <c r="H10" s="45" t="str">
        <f>'おかず形態一覧表'!H8</f>
        <v/>
      </c>
    </row>
    <row r="11" ht="112.5" customHeight="1">
      <c r="A11" s="44" t="str">
        <f>IFERROR(__xludf.DUMMYFUNCTION("IMPORTRANGE(""https://docs.google.com/spreadsheets/d/1vsTcEcugRZXGU84Ng3dXvNCAOD3CAaUTEbnnM7tyUJg/edit?usp=sharing"",""おかず形態一覧表!A9"")"),"内容")</f>
        <v>内容</v>
      </c>
      <c r="B11" s="151" t="s">
        <v>32</v>
      </c>
      <c r="C11" s="151" t="s">
        <v>33</v>
      </c>
      <c r="D11" s="151" t="s">
        <v>34</v>
      </c>
      <c r="E11" s="151" t="s">
        <v>35</v>
      </c>
      <c r="F11" s="151" t="s">
        <v>36</v>
      </c>
      <c r="G11" s="151" t="s">
        <v>37</v>
      </c>
      <c r="H11" s="151"/>
    </row>
    <row r="12" ht="45.0" customHeight="1">
      <c r="A12" s="51" t="str">
        <f>IFERROR(__xludf.DUMMYFUNCTION("IMPORTRANGE(""https://docs.google.com/spreadsheets/d/1vsTcEcugRZXGU84Ng3dXvNCAOD3CAaUTEbnnM7tyUJg/edit?usp=sharing"",""おかず形態一覧表!A10"")"),"大きさ・形状")</f>
        <v>大きさ・形状</v>
      </c>
      <c r="B12" s="53" t="s">
        <v>39</v>
      </c>
      <c r="C12" s="53" t="s">
        <v>39</v>
      </c>
      <c r="D12" s="53" t="s">
        <v>39</v>
      </c>
      <c r="E12" s="53" t="s">
        <v>43</v>
      </c>
      <c r="F12" s="53" t="s">
        <v>45</v>
      </c>
      <c r="G12" s="53" t="s">
        <v>46</v>
      </c>
      <c r="H12" s="53"/>
    </row>
    <row r="13" ht="45.0" customHeight="1">
      <c r="A13" s="51" t="str">
        <f>IFERROR(__xludf.DUMMYFUNCTION("IMPORTRANGE(""https://docs.google.com/spreadsheets/d/1vsTcEcugRZXGU84Ng3dXvNCAOD3CAaUTEbnnM7tyUJg/edit?usp=sharing"",""おかず形態一覧表!A11"")"),"咀嚼の必要性")</f>
        <v>咀嚼の必要性</v>
      </c>
      <c r="B13" s="60"/>
      <c r="C13" s="53"/>
      <c r="D13" s="53"/>
      <c r="E13" s="53" t="s">
        <v>52</v>
      </c>
      <c r="F13" s="53" t="s">
        <v>53</v>
      </c>
      <c r="G13" s="53" t="s">
        <v>54</v>
      </c>
      <c r="H13" s="53"/>
    </row>
    <row r="14" ht="22.5" customHeight="1">
      <c r="A14" s="51" t="str">
        <f>IFERROR(__xludf.DUMMYFUNCTION("IMPORTRANGE(""https://docs.google.com/spreadsheets/d/1vsTcEcugRZXGU84Ng3dXvNCAOD3CAaUTEbnnM7tyUJg/edit?usp=sharing"",""おかず形態一覧表!A12"")"),"学会分類2021")</f>
        <v>学会分類2021</v>
      </c>
      <c r="B14" s="156"/>
      <c r="C14" s="157"/>
      <c r="D14" s="157"/>
      <c r="E14" s="157" t="s">
        <v>55</v>
      </c>
      <c r="F14" s="157" t="s">
        <v>56</v>
      </c>
      <c r="G14" s="157" t="s">
        <v>57</v>
      </c>
      <c r="H14" s="157"/>
    </row>
    <row r="15" ht="22.5" customHeight="1">
      <c r="A15" s="69" t="str">
        <f>IFERROR(__xludf.DUMMYFUNCTION("IMPORTRANGE(""https://docs.google.com/spreadsheets/d/1vsTcEcugRZXGU84Ng3dXvNCAOD3CAaUTEbnnM7tyUJg/edit?usp=sharing"",""おかず形態一覧表!A13"")"),"栄養量目安")</f>
        <v>栄養量目安</v>
      </c>
      <c r="B15" s="158" t="s">
        <v>59</v>
      </c>
      <c r="C15" s="158" t="s">
        <v>61</v>
      </c>
      <c r="D15" s="158" t="s">
        <v>62</v>
      </c>
      <c r="E15" s="158" t="s">
        <v>63</v>
      </c>
      <c r="F15" s="158" t="s">
        <v>64</v>
      </c>
      <c r="G15" s="158" t="s">
        <v>65</v>
      </c>
      <c r="H15" s="158"/>
    </row>
    <row r="16" ht="22.5" customHeight="1">
      <c r="A16" s="74"/>
      <c r="B16" s="124">
        <v>1800.0</v>
      </c>
      <c r="C16" s="124">
        <v>1500.0</v>
      </c>
      <c r="D16" s="124">
        <v>1150.0</v>
      </c>
      <c r="E16" s="124">
        <v>1150.0</v>
      </c>
      <c r="F16" s="124">
        <v>1100.0</v>
      </c>
      <c r="G16" s="124">
        <v>1150.0</v>
      </c>
      <c r="H16" s="124"/>
    </row>
    <row r="17" ht="7.5" customHeight="1"/>
    <row r="18" ht="22.5" customHeight="1">
      <c r="A18" s="114" t="str">
        <f>IFERROR(__xludf.DUMMYFUNCTION("IMPORTRANGE(""https://docs.google.com/spreadsheets/d/1vsTcEcugRZXGU84Ng3dXvNCAOD3CAaUTEbnnM7tyUJg/edit?usp=sharing"",""主食一覧!A1"")"),"2. 主食一覧")</f>
        <v>2. 主食一覧</v>
      </c>
      <c r="B18" s="115"/>
    </row>
    <row r="19" ht="22.5" customHeight="1">
      <c r="A19" s="11" t="str">
        <f>IFERROR(__xludf.DUMMYFUNCTION("IMPORTRANGE(""https://docs.google.com/spreadsheets/d/1vsTcEcugRZXGU84Ng3dXvNCAOD3CAaUTEbnnM7tyUJg/edit?usp=sharing"",""主食一覧!A2"")"),"主食名称")</f>
        <v>主食名称</v>
      </c>
      <c r="B19" s="14" t="s">
        <v>4</v>
      </c>
      <c r="C19" s="14" t="s">
        <v>6</v>
      </c>
      <c r="D19" s="14" t="s">
        <v>8</v>
      </c>
      <c r="E19" s="14" t="s">
        <v>9</v>
      </c>
      <c r="F19" s="14" t="s">
        <v>12</v>
      </c>
      <c r="G19" s="14"/>
      <c r="H19" s="16"/>
    </row>
    <row r="20" ht="67.5" customHeight="1">
      <c r="A20" s="11" t="str">
        <f>IFERROR(__xludf.DUMMYFUNCTION("IMPORTRANGE(""https://docs.google.com/spreadsheets/d/1vsTcEcugRZXGU84Ng3dXvNCAOD3CAaUTEbnnM7tyUJg/edit?usp=sharing"",""主食一覧!A3"")"),"画像")</f>
        <v>画像</v>
      </c>
      <c r="B20" s="25" t="str">
        <f>'主食一覧'!B3</f>
        <v/>
      </c>
      <c r="C20" s="25" t="str">
        <f>'主食一覧'!C3</f>
        <v/>
      </c>
      <c r="D20" s="25" t="str">
        <f>'主食一覧'!D3</f>
        <v/>
      </c>
      <c r="E20" s="25" t="str">
        <f>'主食一覧'!E3</f>
        <v/>
      </c>
      <c r="F20" s="25" t="str">
        <f>'主食一覧'!F3</f>
        <v/>
      </c>
      <c r="G20" s="25" t="str">
        <f>'主食一覧'!G3</f>
        <v/>
      </c>
      <c r="H20" s="25" t="str">
        <f>'主食一覧'!H3</f>
        <v/>
      </c>
    </row>
    <row r="21" ht="45.0" customHeight="1">
      <c r="A21" s="11" t="str">
        <f>IFERROR(__xludf.DUMMYFUNCTION("IMPORTRANGE(""https://docs.google.com/spreadsheets/d/1vsTcEcugRZXGU84Ng3dXvNCAOD3CAaUTEbnnM7tyUJg/edit?usp=sharing"",""主食一覧!A4"")"),"内容")</f>
        <v>内容</v>
      </c>
      <c r="B21" s="159" t="s">
        <v>21</v>
      </c>
      <c r="C21" s="159" t="s">
        <v>22</v>
      </c>
      <c r="D21" s="159" t="s">
        <v>23</v>
      </c>
      <c r="E21" s="159" t="s">
        <v>24</v>
      </c>
      <c r="F21" s="159" t="s">
        <v>25</v>
      </c>
      <c r="G21" s="159"/>
      <c r="H21" s="118"/>
    </row>
    <row r="22" ht="22.5" customHeight="1">
      <c r="A22" s="11" t="str">
        <f>IFERROR(__xludf.DUMMYFUNCTION("IMPORTRANGE(""https://docs.google.com/spreadsheets/d/1vsTcEcugRZXGU84Ng3dXvNCAOD3CAaUTEbnnM7tyUJg/edit?usp=sharing"",""主食一覧!A5"")"),"学会分類2021")</f>
        <v>学会分類2021</v>
      </c>
      <c r="B22" s="113"/>
      <c r="C22" s="113"/>
      <c r="D22" s="113"/>
      <c r="E22" s="113"/>
      <c r="F22" s="113"/>
      <c r="G22" s="113"/>
      <c r="H22" s="113"/>
    </row>
    <row r="23" ht="7.5" customHeight="1"/>
    <row r="24" ht="22.5" customHeight="1">
      <c r="A24" s="6" t="str">
        <f>IFERROR(__xludf.DUMMYFUNCTION("IMPORTRANGE(""https://docs.google.com/spreadsheets/d/1vsTcEcugRZXGU84Ng3dXvNCAOD3CAaUTEbnnM7tyUJg/edit?usp=sharing"",""水分とろみの基準・水分ゼリー!A1"")"),"3-1. 水分とろみの基準")</f>
        <v>3-1. 水分とろみの基準</v>
      </c>
      <c r="B24" s="125"/>
      <c r="F24" s="6" t="str">
        <f>IFERROR(__xludf.DUMMYFUNCTION("IMPORTRANGE(""https://docs.google.com/spreadsheets/d/1vsTcEcugRZXGU84Ng3dXvNCAOD3CAaUTEbnnM7tyUJg/edit?usp=sharing"",""水分とろみの基準・水分ゼリー!F1"")"),"3-2. 水分ゼリー")</f>
        <v>3-2. 水分ゼリー</v>
      </c>
      <c r="G24" s="125"/>
    </row>
    <row r="25" ht="30.0" customHeight="1">
      <c r="A25" s="10" t="str">
        <f>IFERROR(__xludf.DUMMYFUNCTION("IMPORTRANGE(""https://docs.google.com/spreadsheets/d/1vsTcEcugRZXGU84Ng3dXvNCAOD3CAaUTEbnnM7tyUJg/edit?usp=sharing"",""水分とろみの基準・水分ゼリー!A2"")"),"学会分類2021
（とろみ）")</f>
        <v>学会分類2021
（とろみ）</v>
      </c>
      <c r="B25" s="13" t="str">
        <f>IFERROR(__xludf.DUMMYFUNCTION("IMPORTRANGE(""https://docs.google.com/spreadsheets/d/1vsTcEcugRZXGU84Ng3dXvNCAOD3CAaUTEbnnM7tyUJg/edit?usp=sharing"",""水分とろみの基準・水分ゼリー!B2"")"),"薄いとろみ")</f>
        <v>薄いとろみ</v>
      </c>
      <c r="C25" s="13" t="str">
        <f>IFERROR(__xludf.DUMMYFUNCTION("IMPORTRANGE(""https://docs.google.com/spreadsheets/d/1vsTcEcugRZXGU84Ng3dXvNCAOD3CAaUTEbnnM7tyUJg/edit?usp=sharing"",""水分とろみの基準・水分ゼリー!C2"")"),"中間のとろみ")</f>
        <v>中間のとろみ</v>
      </c>
      <c r="D25" s="13" t="str">
        <f>IFERROR(__xludf.DUMMYFUNCTION("IMPORTRANGE(""https://docs.google.com/spreadsheets/d/1vsTcEcugRZXGU84Ng3dXvNCAOD3CAaUTEbnnM7tyUJg/edit?usp=sharing"",""水分とろみの基準・水分ゼリー!D2"")"),"濃いとろみ")</f>
        <v>濃いとろみ</v>
      </c>
      <c r="E25" s="13" t="str">
        <f>IFERROR(__xludf.DUMMYFUNCTION("IMPORTRANGE(""https://docs.google.com/spreadsheets/d/1vsTcEcugRZXGU84Ng3dXvNCAOD3CAaUTEbnnM7tyUJg/edit?usp=sharing"",""水分とろみの基準・水分ゼリー!E2"")"),"")</f>
        <v/>
      </c>
      <c r="F25" s="19" t="str">
        <f>IFERROR(__xludf.DUMMYFUNCTION("IMPORTRANGE(""https://docs.google.com/spreadsheets/d/1vsTcEcugRZXGU84Ng3dXvNCAOD3CAaUTEbnnM7tyUJg/edit?usp=sharing"",""水分とろみの基準・水分ゼリー!F2"")"),"名称")</f>
        <v>名称</v>
      </c>
      <c r="G25" s="22" t="s">
        <v>16</v>
      </c>
      <c r="H25" s="24"/>
    </row>
    <row r="26" ht="22.5" customHeight="1">
      <c r="A26" s="27" t="str">
        <f>IFERROR(__xludf.DUMMYFUNCTION("IMPORTRANGE(""https://docs.google.com/spreadsheets/d/1vsTcEcugRZXGU84Ng3dXvNCAOD3CAaUTEbnnM7tyUJg/edit?usp=sharing"",""水分とろみの基準・水分ゼリー!A3"")"),"とろみ調整食品")</f>
        <v>とろみ調整食品</v>
      </c>
      <c r="B26" s="30" t="s">
        <v>20</v>
      </c>
      <c r="C26" s="30" t="s">
        <v>20</v>
      </c>
      <c r="D26" s="30" t="s">
        <v>20</v>
      </c>
      <c r="E26" s="31"/>
      <c r="F26" s="35" t="s">
        <v>77</v>
      </c>
      <c r="G26" s="30"/>
      <c r="H26" s="31"/>
    </row>
    <row r="27" ht="22.5" customHeight="1">
      <c r="A27" s="35" t="str">
        <f>IFERROR(__xludf.DUMMYFUNCTION("IMPORTRANGE(""https://docs.google.com/spreadsheets/d/1vsTcEcugRZXGU84Ng3dXvNCAOD3CAaUTEbnnM7tyUJg/edit?usp=sharing"",""水分とろみの基準・水分ゼリー!A4"")"),"水100mlあたり")</f>
        <v>水100mlあたり</v>
      </c>
      <c r="B27" s="38">
        <v>0.5</v>
      </c>
      <c r="C27" s="38">
        <v>1.0</v>
      </c>
      <c r="D27" s="38">
        <v>1.5</v>
      </c>
      <c r="E27" s="39"/>
      <c r="F27" s="35" t="s">
        <v>78</v>
      </c>
      <c r="G27" s="38"/>
      <c r="H27" s="39"/>
    </row>
    <row r="28" ht="22.5" customHeight="1">
      <c r="A28" s="40" t="str">
        <f>IFERROR(__xludf.DUMMYFUNCTION("IMPORTRANGE(""https://docs.google.com/spreadsheets/d/1vsTcEcugRZXGU84Ng3dXvNCAOD3CAaUTEbnnM7tyUJg/edit?usp=sharing"",""水分とろみの基準・水分ゼリー!A5"")"),"小さじ")</f>
        <v>小さじ</v>
      </c>
      <c r="B28" s="160"/>
      <c r="C28" s="161"/>
      <c r="D28" s="160"/>
      <c r="E28" s="161"/>
      <c r="F28" s="40" t="s">
        <v>29</v>
      </c>
      <c r="G28" s="162"/>
      <c r="H28" s="163"/>
    </row>
    <row r="29" ht="7.5" customHeight="1"/>
    <row r="30" ht="22.5" customHeight="1">
      <c r="A30" s="129" t="str">
        <f>IFERROR(__xludf.DUMMYFUNCTION("IMPORTRANGE(""https://docs.google.com/spreadsheets/d/1vsTcEcugRZXGU84Ng3dXvNCAOD3CAaUTEbnnM7tyUJg/edit?usp=sharing"",""濃厚流動食・補助食品!A1"")"),"4. 濃厚流動食（経管栄養）")</f>
        <v>4. 濃厚流動食（経管栄養）</v>
      </c>
      <c r="B30" s="130"/>
      <c r="F30" s="131" t="str">
        <f>IFERROR(__xludf.DUMMYFUNCTION("IMPORTRANGE(""https://docs.google.com/spreadsheets/d/1vsTcEcugRZXGU84Ng3dXvNCAOD3CAaUTEbnnM7tyUJg/edit?usp=sharing"",""濃厚流動食・補助食品!F1"")"),"5. 補助食品、その他")</f>
        <v>5. 補助食品、その他</v>
      </c>
      <c r="G30" s="132"/>
    </row>
    <row r="31" ht="22.5" customHeight="1">
      <c r="A31" s="50" t="str">
        <f>IFERROR(__xludf.DUMMYFUNCTION("IMPORTRANGE(""https://docs.google.com/spreadsheets/d/1vsTcEcugRZXGU84Ng3dXvNCAOD3CAaUTEbnnM7tyUJg/edit?usp=sharing"",""濃厚流動食・補助食品!A2"")"),"商品名")</f>
        <v>商品名</v>
      </c>
      <c r="B31" s="52" t="s">
        <v>38</v>
      </c>
      <c r="C31" s="52" t="s">
        <v>40</v>
      </c>
      <c r="D31" s="52" t="s">
        <v>41</v>
      </c>
      <c r="E31" s="54" t="s">
        <v>42</v>
      </c>
      <c r="F31" s="164" t="s">
        <v>44</v>
      </c>
      <c r="G31" s="165" t="s">
        <v>47</v>
      </c>
      <c r="H31" s="135"/>
    </row>
    <row r="32" ht="22.5" customHeight="1">
      <c r="A32" s="57"/>
      <c r="B32" s="52" t="s">
        <v>48</v>
      </c>
      <c r="C32" s="52" t="s">
        <v>49</v>
      </c>
      <c r="D32" s="52" t="s">
        <v>50</v>
      </c>
      <c r="E32" s="52" t="s">
        <v>50</v>
      </c>
      <c r="F32" s="58" t="s">
        <v>51</v>
      </c>
      <c r="G32" s="139"/>
      <c r="H32" s="59"/>
    </row>
    <row r="33" ht="22.5" customHeight="1">
      <c r="A33" s="61"/>
      <c r="B33" s="52"/>
      <c r="C33" s="52"/>
      <c r="D33" s="62"/>
      <c r="E33" s="62"/>
      <c r="F33" s="64"/>
      <c r="G33" s="140"/>
      <c r="H33" s="65"/>
    </row>
    <row r="34" ht="7.5" customHeight="1"/>
    <row r="35" ht="22.5" customHeight="1">
      <c r="A35" s="141" t="str">
        <f>IFERROR(__xludf.DUMMYFUNCTION("IMPORTRANGE(""https://docs.google.com/spreadsheets/d/1vsTcEcugRZXGU84Ng3dXvNCAOD3CAaUTEbnnM7tyUJg/edit?usp=sharing"",""施設概要!A1"")"),"施設概要")</f>
        <v>施設概要</v>
      </c>
      <c r="B35" s="142"/>
    </row>
    <row r="36" ht="22.5" customHeight="1">
      <c r="A36" s="3" t="str">
        <f>IFERROR(__xludf.DUMMYFUNCTION("IMPORTRANGE(""https://docs.google.com/spreadsheets/d/1vsTcEcugRZXGU84Ng3dXvNCAOD3CAaUTEbnnM7tyUJg/edit?usp=sharing"",""施設概要!A2"")"),"所在地")</f>
        <v>所在地</v>
      </c>
      <c r="B36" s="100" t="s">
        <v>0</v>
      </c>
      <c r="C36" s="144"/>
      <c r="D36" s="145"/>
      <c r="E36" s="166" t="s">
        <v>1</v>
      </c>
      <c r="F36" s="147"/>
      <c r="G36" s="147"/>
      <c r="H36" s="148"/>
    </row>
    <row r="37" ht="22.5" customHeight="1">
      <c r="A37" s="3" t="str">
        <f>IFERROR(__xludf.DUMMYFUNCTION("IMPORTRANGE(""https://docs.google.com/spreadsheets/d/1vsTcEcugRZXGU84Ng3dXvNCAOD3CAaUTEbnnM7tyUJg/edit?usp=sharing"",""施設概要!A3"")"),"給食部門名")</f>
        <v>給食部門名</v>
      </c>
      <c r="B37" s="100" t="s">
        <v>2</v>
      </c>
      <c r="C37" s="144"/>
      <c r="D37" s="145"/>
      <c r="E37" s="149"/>
      <c r="H37" s="150"/>
    </row>
    <row r="38" ht="22.5" customHeight="1">
      <c r="A38" s="3" t="str">
        <f>IFERROR(__xludf.DUMMYFUNCTION("IMPORTRANGE(""https://docs.google.com/spreadsheets/d/1vsTcEcugRZXGU84Ng3dXvNCAOD3CAaUTEbnnM7tyUJg/edit?usp=sharing"",""施設概要!A4"")"),"電話")</f>
        <v>電話</v>
      </c>
      <c r="B38" s="100" t="s">
        <v>11</v>
      </c>
      <c r="C38" s="144"/>
      <c r="D38" s="145"/>
      <c r="E38" s="149"/>
      <c r="H38" s="150"/>
    </row>
    <row r="39" ht="22.5" customHeight="1">
      <c r="A39" s="101" t="str">
        <f>IFERROR(__xludf.DUMMYFUNCTION("IMPORTRANGE(""https://docs.google.com/spreadsheets/d/1vsTcEcugRZXGU84Ng3dXvNCAOD3CAaUTEbnnM7tyUJg/edit?usp=sharing"",""施設概要!A5"")"),"FAX")</f>
        <v>FAX</v>
      </c>
      <c r="B39" s="100" t="s">
        <v>15</v>
      </c>
      <c r="C39" s="144"/>
      <c r="D39" s="145"/>
      <c r="E39" s="149"/>
      <c r="H39" s="150"/>
    </row>
    <row r="40" ht="22.5" customHeight="1">
      <c r="A40" s="107" t="str">
        <f>IFERROR(__xludf.DUMMYFUNCTION("IMPORTRANGE(""https://docs.google.com/spreadsheets/d/1vsTcEcugRZXGU84Ng3dXvNCAOD3CAaUTEbnnM7tyUJg/edit?usp=sharing"",""施設概要!A6"")"),"更新日")</f>
        <v>更新日</v>
      </c>
      <c r="B40" s="167">
        <v>45766.73627878472</v>
      </c>
      <c r="C40" s="144"/>
      <c r="D40" s="145"/>
      <c r="E40" s="153"/>
      <c r="F40" s="154"/>
      <c r="G40" s="154"/>
      <c r="H40" s="155"/>
    </row>
  </sheetData>
  <mergeCells count="10">
    <mergeCell ref="B38:D38"/>
    <mergeCell ref="B39:D39"/>
    <mergeCell ref="A15:A16"/>
    <mergeCell ref="A31:A33"/>
    <mergeCell ref="G31:H31"/>
    <mergeCell ref="F32:H33"/>
    <mergeCell ref="B36:D36"/>
    <mergeCell ref="E36:H40"/>
    <mergeCell ref="B37:D37"/>
    <mergeCell ref="B40:D40"/>
  </mergeCells>
  <printOptions gridLines="1" horizontalCentered="1"/>
  <pageMargins bottom="0.75" footer="0.0" header="0.0" left="0.25" right="0.25" top="0.75"/>
  <pageSetup paperSize="9" cellComments="atEnd" orientation="portrait"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22.5" customHeight="1">
      <c r="A1" s="4" t="str">
        <f>IFERROR(__xludf.DUMMYFUNCTION("IMPORTRANGE(""https://docs.google.com/spreadsheets/d/1vsTcEcugRZXGU84Ng3dXvNCAOD3CAaUTEbnnM7tyUJg/edit?usp=sharing"",""おかず形態一覧表!A1"")"),"1. おかず形態一覧表")</f>
        <v>1. おかず形態一覧表</v>
      </c>
    </row>
    <row r="2" ht="22.5" customHeight="1">
      <c r="A2" s="9" t="str">
        <f>IFERROR(__xludf.DUMMYFUNCTION("IMPORTRANGE(""https://docs.google.com/spreadsheets/d/1vsTcEcugRZXGU84Ng3dXvNCAOD3CAaUTEbnnM7tyUJg/edit?usp=sharing"",""おかず形態一覧表!A2"")"),"食種名称")</f>
        <v>食種名称</v>
      </c>
      <c r="B2" s="12" t="s">
        <v>3</v>
      </c>
      <c r="C2" s="12" t="s">
        <v>5</v>
      </c>
      <c r="D2" s="12" t="s">
        <v>7</v>
      </c>
      <c r="E2" s="12" t="s">
        <v>10</v>
      </c>
      <c r="F2" s="12" t="s">
        <v>13</v>
      </c>
      <c r="G2" s="17" t="s">
        <v>14</v>
      </c>
      <c r="H2" s="12"/>
    </row>
    <row r="3" ht="18.75" customHeight="1">
      <c r="A3" s="21" t="str">
        <f>IFERROR(__xludf.DUMMYFUNCTION("IMPORTRANGE(""https://docs.google.com/spreadsheets/d/1vsTcEcugRZXGU84Ng3dXvNCAOD3CAaUTEbnnM7tyUJg/edit?usp=sharing"",""おかず形態一覧表!A3"")"),"肉のおかず")</f>
        <v>肉のおかず</v>
      </c>
      <c r="B3" s="23" t="s">
        <v>17</v>
      </c>
      <c r="C3" s="23" t="s">
        <v>18</v>
      </c>
      <c r="D3" s="23" t="s">
        <v>18</v>
      </c>
      <c r="E3" s="23" t="s">
        <v>18</v>
      </c>
      <c r="F3" s="23" t="s">
        <v>19</v>
      </c>
      <c r="G3" s="23" t="s">
        <v>18</v>
      </c>
      <c r="H3" s="23"/>
    </row>
    <row r="4" ht="67.5" customHeight="1">
      <c r="A4" s="28" t="str">
        <f>IFERROR(__xludf.DUMMYFUNCTION("IMPORTRANGE(""https://docs.google.com/spreadsheets/d/1vsTcEcugRZXGU84Ng3dXvNCAOD3CAaUTEbnnM7tyUJg/edit?usp=sharing"",""おかず形態一覧表!A4"")"),"画像")</f>
        <v>画像</v>
      </c>
      <c r="B4" s="33"/>
      <c r="C4" s="33"/>
      <c r="D4" s="33"/>
      <c r="E4" s="33"/>
      <c r="F4" s="33"/>
      <c r="G4" s="33"/>
      <c r="H4" s="33"/>
    </row>
    <row r="5" ht="18.75" customHeight="1">
      <c r="A5" s="21" t="str">
        <f>IFERROR(__xludf.DUMMYFUNCTION("IMPORTRANGE(""https://docs.google.com/spreadsheets/d/1vsTcEcugRZXGU84Ng3dXvNCAOD3CAaUTEbnnM7tyUJg/edit?usp=sharing"",""おかず形態一覧表!A5"")"),"魚のおかず")</f>
        <v>魚のおかず</v>
      </c>
      <c r="B5" s="23" t="s">
        <v>26</v>
      </c>
      <c r="C5" s="23" t="s">
        <v>27</v>
      </c>
      <c r="D5" s="23" t="s">
        <v>27</v>
      </c>
      <c r="E5" s="23" t="s">
        <v>27</v>
      </c>
      <c r="F5" s="23" t="s">
        <v>28</v>
      </c>
      <c r="G5" s="23" t="s">
        <v>27</v>
      </c>
      <c r="H5" s="23"/>
    </row>
    <row r="6" ht="67.5" customHeight="1">
      <c r="A6" s="28" t="str">
        <f>IFERROR(__xludf.DUMMYFUNCTION("IMPORTRANGE(""https://docs.google.com/spreadsheets/d/1vsTcEcugRZXGU84Ng3dXvNCAOD3CAaUTEbnnM7tyUJg/edit?usp=sharing"",""おかず形態一覧表!A6"")"),"画像")</f>
        <v>画像</v>
      </c>
      <c r="B6" s="41"/>
      <c r="C6" s="33"/>
      <c r="D6" s="33"/>
      <c r="E6" s="33"/>
      <c r="F6" s="33"/>
      <c r="G6" s="33"/>
      <c r="H6" s="33"/>
    </row>
    <row r="7" ht="18.75" customHeight="1">
      <c r="A7" s="21" t="str">
        <f>IFERROR(__xludf.DUMMYFUNCTION("IMPORTRANGE(""https://docs.google.com/spreadsheets/d/1vsTcEcugRZXGU84Ng3dXvNCAOD3CAaUTEbnnM7tyUJg/edit?usp=sharing"",""おかず形態一覧表!A7"")"),"野菜のおかず")</f>
        <v>野菜のおかず</v>
      </c>
      <c r="B7" s="23" t="s">
        <v>30</v>
      </c>
      <c r="C7" s="23" t="s">
        <v>30</v>
      </c>
      <c r="D7" s="23" t="s">
        <v>30</v>
      </c>
      <c r="E7" s="23" t="s">
        <v>30</v>
      </c>
      <c r="F7" s="23" t="s">
        <v>31</v>
      </c>
      <c r="G7" s="23" t="s">
        <v>30</v>
      </c>
      <c r="H7" s="23"/>
    </row>
    <row r="8" ht="67.5" customHeight="1">
      <c r="A8" s="44" t="str">
        <f>IFERROR(__xludf.DUMMYFUNCTION("IMPORTRANGE(""https://docs.google.com/spreadsheets/d/1vsTcEcugRZXGU84Ng3dXvNCAOD3CAaUTEbnnM7tyUJg/edit?usp=sharing"",""おかず形態一覧表!A8"")"),"画像")</f>
        <v>画像</v>
      </c>
      <c r="B8" s="45"/>
      <c r="C8" s="46"/>
      <c r="D8" s="46"/>
      <c r="E8" s="46"/>
      <c r="F8" s="46"/>
      <c r="G8" s="46"/>
      <c r="H8" s="46"/>
    </row>
    <row r="9" ht="112.5" customHeight="1">
      <c r="A9" s="44" t="str">
        <f>IFERROR(__xludf.DUMMYFUNCTION("IMPORTRANGE(""https://docs.google.com/spreadsheets/d/1vsTcEcugRZXGU84Ng3dXvNCAOD3CAaUTEbnnM7tyUJg/edit?usp=sharing"",""おかず形態一覧表!A9"")"),"内容")</f>
        <v>内容</v>
      </c>
      <c r="B9" s="48" t="s">
        <v>32</v>
      </c>
      <c r="C9" s="48" t="s">
        <v>33</v>
      </c>
      <c r="D9" s="48" t="s">
        <v>34</v>
      </c>
      <c r="E9" s="48" t="s">
        <v>35</v>
      </c>
      <c r="F9" s="48" t="s">
        <v>36</v>
      </c>
      <c r="G9" s="48" t="s">
        <v>37</v>
      </c>
      <c r="H9" s="48"/>
    </row>
    <row r="10" ht="45.0" customHeight="1">
      <c r="A10" s="51" t="str">
        <f>IFERROR(__xludf.DUMMYFUNCTION("IMPORTRANGE(""https://docs.google.com/spreadsheets/d/1vsTcEcugRZXGU84Ng3dXvNCAOD3CAaUTEbnnM7tyUJg/edit?usp=sharing"",""おかず形態一覧表!A10"")"),"大きさ・形状")</f>
        <v>大きさ・形状</v>
      </c>
      <c r="B10" s="53" t="s">
        <v>39</v>
      </c>
      <c r="C10" s="53" t="s">
        <v>39</v>
      </c>
      <c r="D10" s="53" t="s">
        <v>39</v>
      </c>
      <c r="E10" s="53" t="s">
        <v>43</v>
      </c>
      <c r="F10" s="53" t="s">
        <v>45</v>
      </c>
      <c r="G10" s="53" t="s">
        <v>46</v>
      </c>
      <c r="H10" s="53"/>
    </row>
    <row r="11" ht="45.0" customHeight="1">
      <c r="A11" s="51" t="str">
        <f>IFERROR(__xludf.DUMMYFUNCTION("IMPORTRANGE(""https://docs.google.com/spreadsheets/d/1vsTcEcugRZXGU84Ng3dXvNCAOD3CAaUTEbnnM7tyUJg/edit?usp=sharing"",""おかず形態一覧表!A11"")"),"咀嚼の必要性")</f>
        <v>咀嚼の必要性</v>
      </c>
      <c r="B11" s="60"/>
      <c r="C11" s="53"/>
      <c r="D11" s="53"/>
      <c r="E11" s="53" t="s">
        <v>52</v>
      </c>
      <c r="F11" s="53" t="s">
        <v>53</v>
      </c>
      <c r="G11" s="53" t="s">
        <v>54</v>
      </c>
      <c r="H11" s="53"/>
    </row>
    <row r="12" ht="22.5" customHeight="1">
      <c r="A12" s="51" t="str">
        <f>IFERROR(__xludf.DUMMYFUNCTION("IMPORTRANGE(""https://docs.google.com/spreadsheets/d/1vsTcEcugRZXGU84Ng3dXvNCAOD3CAaUTEbnnM7tyUJg/edit?usp=sharing"",""おかず形態一覧表!A12"")"),"学会分類2021")</f>
        <v>学会分類2021</v>
      </c>
      <c r="B12" s="66"/>
      <c r="C12" s="67"/>
      <c r="D12" s="67"/>
      <c r="E12" s="67" t="s">
        <v>55</v>
      </c>
      <c r="F12" s="67" t="s">
        <v>56</v>
      </c>
      <c r="G12" s="67" t="s">
        <v>57</v>
      </c>
      <c r="H12" s="67"/>
    </row>
    <row r="13" ht="22.5" customHeight="1">
      <c r="A13" s="69" t="str">
        <f>IFERROR(__xludf.DUMMYFUNCTION("IMPORTRANGE(""https://docs.google.com/spreadsheets/d/1vsTcEcugRZXGU84Ng3dXvNCAOD3CAaUTEbnnM7tyUJg/edit?usp=sharing"",""おかず形態一覧表!A13"")"),"栄養量目安")</f>
        <v>栄養量目安</v>
      </c>
      <c r="B13" s="71" t="s">
        <v>59</v>
      </c>
      <c r="C13" s="71" t="s">
        <v>61</v>
      </c>
      <c r="D13" s="71" t="s">
        <v>62</v>
      </c>
      <c r="E13" s="71" t="s">
        <v>63</v>
      </c>
      <c r="F13" s="71" t="s">
        <v>64</v>
      </c>
      <c r="G13" s="71" t="s">
        <v>65</v>
      </c>
      <c r="H13" s="71"/>
    </row>
    <row r="14" ht="22.5" customHeight="1">
      <c r="A14" s="74"/>
      <c r="B14" s="76">
        <v>1800.0</v>
      </c>
      <c r="C14" s="76">
        <v>1500.0</v>
      </c>
      <c r="D14" s="76">
        <v>1150.0</v>
      </c>
      <c r="E14" s="76">
        <v>1150.0</v>
      </c>
      <c r="F14" s="76">
        <v>1100.0</v>
      </c>
      <c r="G14" s="76">
        <v>1150.0</v>
      </c>
      <c r="H14" s="76"/>
    </row>
  </sheetData>
  <mergeCells count="1">
    <mergeCell ref="A13:A14"/>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22.5" customHeight="1">
      <c r="A1" s="7" t="str">
        <f>IFERROR(__xludf.DUMMYFUNCTION("IMPORTRANGE(""https://docs.google.com/spreadsheets/d/1vsTcEcugRZXGU84Ng3dXvNCAOD3CAaUTEbnnM7tyUJg/edit?usp=sharing"",""主食一覧!A1"")"),"2. 主食一覧")</f>
        <v>2. 主食一覧</v>
      </c>
    </row>
    <row r="2" ht="22.5" customHeight="1">
      <c r="A2" s="11" t="str">
        <f>IFERROR(__xludf.DUMMYFUNCTION("IMPORTRANGE(""https://docs.google.com/spreadsheets/d/1vsTcEcugRZXGU84Ng3dXvNCAOD3CAaUTEbnnM7tyUJg/edit?usp=sharing"",""主食一覧!A2"")"),"主食名称")</f>
        <v>主食名称</v>
      </c>
      <c r="B2" s="14" t="s">
        <v>4</v>
      </c>
      <c r="C2" s="14" t="s">
        <v>6</v>
      </c>
      <c r="D2" s="14" t="s">
        <v>8</v>
      </c>
      <c r="E2" s="14" t="s">
        <v>9</v>
      </c>
      <c r="F2" s="14" t="s">
        <v>12</v>
      </c>
      <c r="G2" s="14"/>
      <c r="H2" s="16"/>
    </row>
    <row r="3" ht="67.5" customHeight="1">
      <c r="A3" s="11" t="str">
        <f>IFERROR(__xludf.DUMMYFUNCTION("IMPORTRANGE(""https://docs.google.com/spreadsheets/d/1vsTcEcugRZXGU84Ng3dXvNCAOD3CAaUTEbnnM7tyUJg/edit?usp=sharing"",""主食一覧!A3"")"),"画像")</f>
        <v>画像</v>
      </c>
      <c r="B3" s="25"/>
      <c r="C3" s="25"/>
      <c r="D3" s="25"/>
      <c r="E3" s="25"/>
      <c r="F3" s="25"/>
      <c r="G3" s="25"/>
      <c r="H3" s="25"/>
    </row>
    <row r="4" ht="45.0" customHeight="1">
      <c r="A4" s="11" t="str">
        <f>IFERROR(__xludf.DUMMYFUNCTION("IMPORTRANGE(""https://docs.google.com/spreadsheets/d/1vsTcEcugRZXGU84Ng3dXvNCAOD3CAaUTEbnnM7tyUJg/edit?usp=sharing"",""主食一覧!A4"")"),"内容")</f>
        <v>内容</v>
      </c>
      <c r="B4" s="29" t="s">
        <v>21</v>
      </c>
      <c r="C4" s="29" t="s">
        <v>22</v>
      </c>
      <c r="D4" s="29" t="s">
        <v>23</v>
      </c>
      <c r="E4" s="29" t="s">
        <v>24</v>
      </c>
      <c r="F4" s="29" t="s">
        <v>25</v>
      </c>
      <c r="G4" s="29"/>
      <c r="H4" s="32"/>
    </row>
    <row r="5" ht="22.5" customHeight="1">
      <c r="A5" s="11" t="str">
        <f>IFERROR(__xludf.DUMMYFUNCTION("IMPORTRANGE(""https://docs.google.com/spreadsheets/d/1vsTcEcugRZXGU84Ng3dXvNCAOD3CAaUTEbnnM7tyUJg/edit?usp=sharing"",""主食一覧!A5"")"),"学会分類2021")</f>
        <v>学会分類2021</v>
      </c>
      <c r="B5" s="34"/>
      <c r="C5" s="34"/>
      <c r="D5" s="34"/>
      <c r="E5" s="34"/>
      <c r="F5" s="34"/>
      <c r="G5" s="34"/>
      <c r="H5" s="34"/>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22.5" customHeight="1">
      <c r="A1" s="2" t="str">
        <f>IFERROR(__xludf.DUMMYFUNCTION("IMPORTRANGE(""https://docs.google.com/spreadsheets/d/1vsTcEcugRZXGU84Ng3dXvNCAOD3CAaUTEbnnM7tyUJg/edit?usp=sharing"",""水分とろみの基準・水分ゼリー!A1"")"),"3-1. 水分とろみの基準")</f>
        <v>3-1. 水分とろみの基準</v>
      </c>
      <c r="F1" s="6" t="str">
        <f>IFERROR(__xludf.DUMMYFUNCTION("IMPORTRANGE(""https://docs.google.com/spreadsheets/d/1vsTcEcugRZXGU84Ng3dXvNCAOD3CAaUTEbnnM7tyUJg/edit?usp=sharing"",""水分とろみの基準・水分ゼリー!F1"")"),"3-2. 水分ゼリー")</f>
        <v>3-2. 水分ゼリー</v>
      </c>
    </row>
    <row r="2" ht="30.0" customHeight="1">
      <c r="A2" s="10" t="str">
        <f>IFERROR(__xludf.DUMMYFUNCTION("IMPORTRANGE(""https://docs.google.com/spreadsheets/d/1vsTcEcugRZXGU84Ng3dXvNCAOD3CAaUTEbnnM7tyUJg/edit?usp=sharing"",""水分とろみの基準・水分ゼリー!A2"")"),"学会分類2021
（とろみ）")</f>
        <v>学会分類2021
（とろみ）</v>
      </c>
      <c r="B2" s="13" t="str">
        <f>IFERROR(__xludf.DUMMYFUNCTION("IMPORTRANGE(""https://docs.google.com/spreadsheets/d/1vsTcEcugRZXGU84Ng3dXvNCAOD3CAaUTEbnnM7tyUJg/edit?usp=sharing"",""水分とろみの基準・水分ゼリー!B2"")"),"薄いとろみ")</f>
        <v>薄いとろみ</v>
      </c>
      <c r="C2" s="13" t="str">
        <f>IFERROR(__xludf.DUMMYFUNCTION("IMPORTRANGE(""https://docs.google.com/spreadsheets/d/1vsTcEcugRZXGU84Ng3dXvNCAOD3CAaUTEbnnM7tyUJg/edit?usp=sharing"",""水分とろみの基準・水分ゼリー!C2"")"),"中間のとろみ")</f>
        <v>中間のとろみ</v>
      </c>
      <c r="D2" s="13" t="str">
        <f>IFERROR(__xludf.DUMMYFUNCTION("IMPORTRANGE(""https://docs.google.com/spreadsheets/d/1vsTcEcugRZXGU84Ng3dXvNCAOD3CAaUTEbnnM7tyUJg/edit?usp=sharing"",""水分とろみの基準・水分ゼリー!D2"")"),"濃いとろみ")</f>
        <v>濃いとろみ</v>
      </c>
      <c r="E2" s="13" t="str">
        <f>IFERROR(__xludf.DUMMYFUNCTION("IMPORTRANGE(""https://docs.google.com/spreadsheets/d/1vsTcEcugRZXGU84Ng3dXvNCAOD3CAaUTEbnnM7tyUJg/edit?usp=sharing"",""水分とろみの基準・水分ゼリー!E2"")"),"")</f>
        <v/>
      </c>
      <c r="F2" s="19" t="str">
        <f>IFERROR(__xludf.DUMMYFUNCTION("IMPORTRANGE(""https://docs.google.com/spreadsheets/d/1vsTcEcugRZXGU84Ng3dXvNCAOD3CAaUTEbnnM7tyUJg/edit?usp=sharing"",""水分とろみの基準・水分ゼリー!F2"")"),"名称")</f>
        <v>名称</v>
      </c>
      <c r="G2" s="22" t="s">
        <v>16</v>
      </c>
      <c r="H2" s="24"/>
    </row>
    <row r="3" ht="22.5" customHeight="1">
      <c r="A3" s="27" t="str">
        <f>IFERROR(__xludf.DUMMYFUNCTION("IMPORTRANGE(""https://docs.google.com/spreadsheets/d/1vsTcEcugRZXGU84Ng3dXvNCAOD3CAaUTEbnnM7tyUJg/edit?usp=sharing"",""水分とろみの基準・水分ゼリー!A3"")"),"とろみ調整食品")</f>
        <v>とろみ調整食品</v>
      </c>
      <c r="B3" s="30" t="s">
        <v>20</v>
      </c>
      <c r="C3" s="30" t="s">
        <v>20</v>
      </c>
      <c r="D3" s="30" t="s">
        <v>20</v>
      </c>
      <c r="E3" s="31"/>
      <c r="F3" s="27" t="str">
        <f>IFERROR(__xludf.DUMMYFUNCTION("IMPORTRANGE(""https://docs.google.com/spreadsheets/d/1vsTcEcugRZXGU84Ng3dXvNCAOD3CAaUTEbnnM7tyUJg/edit?usp=sharing"",""水分とろみの基準・水分ゼリー!F3"")"),"とろみ調整食品")</f>
        <v>とろみ調整食品</v>
      </c>
      <c r="G3" s="30"/>
      <c r="H3" s="31"/>
    </row>
    <row r="4" ht="22.5" customHeight="1">
      <c r="A4" s="35" t="str">
        <f>IFERROR(__xludf.DUMMYFUNCTION("IMPORTRANGE(""https://docs.google.com/spreadsheets/d/1vsTcEcugRZXGU84Ng3dXvNCAOD3CAaUTEbnnM7tyUJg/edit?usp=sharing"",""水分とろみの基準・水分ゼリー!A4"")"),"水100mlあたり")</f>
        <v>水100mlあたり</v>
      </c>
      <c r="B4" s="36">
        <v>0.5</v>
      </c>
      <c r="C4" s="36">
        <v>1.0</v>
      </c>
      <c r="D4" s="36">
        <v>1.5</v>
      </c>
      <c r="E4" s="37"/>
      <c r="F4" s="27" t="str">
        <f>IFERROR(__xludf.DUMMYFUNCTION("IMPORTRANGE(""https://docs.google.com/spreadsheets/d/1vsTcEcugRZXGU84Ng3dXvNCAOD3CAaUTEbnnM7tyUJg/edit?usp=sharing"",""水分とろみの基準・水分ゼリー!F4"")"),"水100mlあたり")</f>
        <v>水100mlあたり</v>
      </c>
      <c r="G4" s="38"/>
      <c r="H4" s="39"/>
    </row>
    <row r="5" ht="22.5" customHeight="1">
      <c r="A5" s="40" t="str">
        <f>IFERROR(__xludf.DUMMYFUNCTION("IMPORTRANGE(""https://docs.google.com/spreadsheets/d/1vsTcEcugRZXGU84Ng3dXvNCAOD3CAaUTEbnnM7tyUJg/edit?usp=sharing"",""水分とろみの基準・水分ゼリー!A5"")"),"小さじ")</f>
        <v>小さじ</v>
      </c>
      <c r="B5" s="42"/>
      <c r="C5" s="43"/>
      <c r="D5" s="42"/>
      <c r="E5" s="43"/>
      <c r="F5" s="40" t="s">
        <v>29</v>
      </c>
      <c r="G5" s="42"/>
      <c r="H5"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6" width="16.38"/>
    <col customWidth="1" min="7" max="7" width="32.63"/>
  </cols>
  <sheetData>
    <row r="1" ht="22.5" customHeight="1">
      <c r="A1" s="47" t="str">
        <f>IFERROR(__xludf.DUMMYFUNCTION("IMPORTRANGE(""https://docs.google.com/spreadsheets/d/1vsTcEcugRZXGU84Ng3dXvNCAOD3CAaUTEbnnM7tyUJg/edit?usp=sharing"",""濃厚流動食・補助食品!A1"")"),"4. 濃厚流動食（経管栄養）")</f>
        <v>4. 濃厚流動食（経管栄養）</v>
      </c>
      <c r="F1" s="49" t="str">
        <f>IFERROR(__xludf.DUMMYFUNCTION("IMPORTRANGE(""https://docs.google.com/spreadsheets/d/1vsTcEcugRZXGU84Ng3dXvNCAOD3CAaUTEbnnM7tyUJg/edit?usp=sharing"",""濃厚流動食・補助食品!F1"")"),"5. 補助食品、その他")</f>
        <v>5. 補助食品、その他</v>
      </c>
    </row>
    <row r="2" ht="22.5" customHeight="1">
      <c r="A2" s="50" t="str">
        <f>IFERROR(__xludf.DUMMYFUNCTION("IMPORTRANGE(""https://docs.google.com/spreadsheets/d/1vsTcEcugRZXGU84Ng3dXvNCAOD3CAaUTEbnnM7tyUJg/edit?usp=sharing"",""濃厚流動食・補助食品!A2"")"),"商品名")</f>
        <v>商品名</v>
      </c>
      <c r="B2" s="52" t="s">
        <v>38</v>
      </c>
      <c r="C2" s="52" t="s">
        <v>40</v>
      </c>
      <c r="D2" s="52" t="s">
        <v>41</v>
      </c>
      <c r="E2" s="54" t="s">
        <v>42</v>
      </c>
      <c r="F2" s="55" t="s">
        <v>44</v>
      </c>
      <c r="G2" s="56" t="s">
        <v>47</v>
      </c>
    </row>
    <row r="3" ht="22.5" customHeight="1">
      <c r="A3" s="57"/>
      <c r="B3" s="52" t="s">
        <v>48</v>
      </c>
      <c r="C3" s="52" t="s">
        <v>49</v>
      </c>
      <c r="D3" s="52" t="s">
        <v>50</v>
      </c>
      <c r="E3" s="54" t="s">
        <v>50</v>
      </c>
      <c r="F3" s="58" t="s">
        <v>51</v>
      </c>
      <c r="G3" s="59"/>
    </row>
    <row r="4" ht="22.5" customHeight="1">
      <c r="A4" s="61"/>
      <c r="B4" s="52"/>
      <c r="C4" s="52"/>
      <c r="D4" s="62"/>
      <c r="E4" s="63"/>
      <c r="F4" s="64"/>
      <c r="G4" s="65"/>
    </row>
  </sheetData>
  <mergeCells count="2">
    <mergeCell ref="A2:A4"/>
    <mergeCell ref="F3:G4"/>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30.0" customHeight="1">
      <c r="A1" s="68" t="s">
        <v>58</v>
      </c>
      <c r="B1" s="70"/>
      <c r="C1" s="72" t="s">
        <v>60</v>
      </c>
      <c r="D1" s="73"/>
      <c r="E1" s="73"/>
      <c r="F1" s="73"/>
      <c r="G1" s="73"/>
      <c r="H1" s="73"/>
      <c r="I1" s="75"/>
      <c r="J1" s="75"/>
      <c r="K1" s="75"/>
      <c r="L1" s="75"/>
      <c r="M1" s="75"/>
      <c r="N1" s="75"/>
      <c r="O1" s="75"/>
      <c r="P1" s="75"/>
      <c r="Q1" s="75"/>
      <c r="R1" s="75"/>
      <c r="S1" s="75"/>
      <c r="T1" s="75"/>
      <c r="U1" s="75"/>
      <c r="V1" s="75"/>
      <c r="W1" s="75"/>
      <c r="X1" s="75"/>
      <c r="Y1" s="75"/>
      <c r="Z1" s="75"/>
    </row>
    <row r="2" ht="7.5" customHeight="1"/>
    <row r="3" ht="22.5" customHeight="1">
      <c r="A3" s="77" t="str">
        <f>IFERROR(__xludf.DUMMYFUNCTION("IMPORTRANGE(""https://docs.google.com/spreadsheets/d/1vsTcEcugRZXGU84Ng3dXvNCAOD3CAaUTEbnnM7tyUJg/edit?usp=sharing"",""おかず形態一覧表!A1"")"),"1. おかず形態一覧表")</f>
        <v>1. おかず形態一覧表</v>
      </c>
      <c r="B3" s="78"/>
    </row>
    <row r="4" ht="22.5" customHeight="1">
      <c r="A4" s="9" t="str">
        <f>IFERROR(__xludf.DUMMYFUNCTION("IMPORTRANGE(""https://docs.google.com/spreadsheets/d/1vsTcEcugRZXGU84Ng3dXvNCAOD3CAaUTEbnnM7tyUJg/edit?usp=sharing"",""おかず形態一覧表!A2"")"),"食種名称")</f>
        <v>食種名称</v>
      </c>
      <c r="B4" s="79" t="str">
        <f>'おかず形態一覧表'!B2</f>
        <v>常食</v>
      </c>
      <c r="C4" s="79" t="str">
        <f>'おかず形態一覧表'!C2</f>
        <v>軟菜食</v>
      </c>
      <c r="D4" s="79" t="str">
        <f>'おかず形態一覧表'!D2</f>
        <v>５分菜食</v>
      </c>
      <c r="E4" s="79" t="str">
        <f>'おかず形態一覧表'!E2</f>
        <v>嚥下リハ食 (きざみ)</v>
      </c>
      <c r="F4" s="79" t="str">
        <f>'おかず形態一覧表'!F2</f>
        <v>嚥下リハ食 (ゼリー)</v>
      </c>
      <c r="G4" s="79" t="str">
        <f>'おかず形態一覧表'!G2</f>
        <v>嚥下リハ食 (ミキサー)</v>
      </c>
      <c r="H4" s="79" t="str">
        <f>'おかず形態一覧表'!H2</f>
        <v/>
      </c>
    </row>
    <row r="5" ht="22.5" customHeight="1">
      <c r="A5" s="9" t="str">
        <f>IFERROR(__xludf.DUMMYFUNCTION("IMPORTRANGE(""https://docs.google.com/spreadsheets/d/1vsTcEcugRZXGU84Ng3dXvNCAOD3CAaUTEbnnM7tyUJg/edit?usp=sharing"",""おかず形態一覧表!A3"")"),"肉のおかず")</f>
        <v>肉のおかず</v>
      </c>
      <c r="B5" s="80" t="str">
        <f>'おかず形態一覧表'!B3</f>
        <v>鶏唐揚のねぎソース</v>
      </c>
      <c r="C5" s="80" t="str">
        <f>'おかず形態一覧表'!C3</f>
        <v>鶏団子甘辛あんかけ</v>
      </c>
      <c r="D5" s="80" t="str">
        <f>'おかず形態一覧表'!D3</f>
        <v>鶏団子甘辛あんかけ</v>
      </c>
      <c r="E5" s="80" t="str">
        <f>'おかず形態一覧表'!E3</f>
        <v>鶏団子甘辛あんかけ</v>
      </c>
      <c r="F5" s="80" t="str">
        <f>'おかず形態一覧表'!F3</f>
        <v>鶏の中華煮</v>
      </c>
      <c r="G5" s="80" t="str">
        <f>'おかず形態一覧表'!G3</f>
        <v>鶏団子甘辛あんかけ</v>
      </c>
      <c r="H5" s="80" t="str">
        <f>'おかず形態一覧表'!H3</f>
        <v/>
      </c>
    </row>
    <row r="6" ht="67.5" customHeight="1">
      <c r="A6" s="28" t="str">
        <f>IFERROR(__xludf.DUMMYFUNCTION("IMPORTRANGE(""https://docs.google.com/spreadsheets/d/1vsTcEcugRZXGU84Ng3dXvNCAOD3CAaUTEbnnM7tyUJg/edit?usp=sharing"",""おかず形態一覧表!A4"")"),"画像")</f>
        <v>画像</v>
      </c>
      <c r="B6" s="41" t="str">
        <f>'おかず形態一覧表'!B4</f>
        <v/>
      </c>
      <c r="C6" s="41" t="str">
        <f>'おかず形態一覧表'!C4</f>
        <v/>
      </c>
      <c r="D6" s="41" t="str">
        <f>'おかず形態一覧表'!D4</f>
        <v/>
      </c>
      <c r="E6" s="41" t="str">
        <f>'おかず形態一覧表'!E4</f>
        <v/>
      </c>
      <c r="F6" s="41" t="str">
        <f>'おかず形態一覧表'!F4</f>
        <v/>
      </c>
      <c r="G6" s="41" t="str">
        <f>'おかず形態一覧表'!G4</f>
        <v/>
      </c>
      <c r="H6" s="41" t="str">
        <f>'おかず形態一覧表'!H4</f>
        <v/>
      </c>
    </row>
    <row r="7" ht="22.5" customHeight="1">
      <c r="A7" s="9" t="str">
        <f>IFERROR(__xludf.DUMMYFUNCTION("IMPORTRANGE(""https://docs.google.com/spreadsheets/d/1vsTcEcugRZXGU84Ng3dXvNCAOD3CAaUTEbnnM7tyUJg/edit?usp=sharing"",""おかず形態一覧表!A5"")"),"魚のおかず")</f>
        <v>魚のおかず</v>
      </c>
      <c r="B7" s="80" t="str">
        <f>'おかず形態一覧表'!B5</f>
        <v>鮭の照り焼き</v>
      </c>
      <c r="C7" s="80" t="str">
        <f>'おかず形態一覧表'!C5</f>
        <v>鮭の照り煮</v>
      </c>
      <c r="D7" s="80" t="str">
        <f>'おかず形態一覧表'!D5</f>
        <v>鮭の照り煮</v>
      </c>
      <c r="E7" s="80" t="str">
        <f>'おかず形態一覧表'!E5</f>
        <v>鮭の照り煮</v>
      </c>
      <c r="F7" s="80" t="str">
        <f>'おかず形態一覧表'!F5</f>
        <v>鮭のクリームソース</v>
      </c>
      <c r="G7" s="80" t="str">
        <f>'おかず形態一覧表'!G5</f>
        <v>鮭の照り煮</v>
      </c>
      <c r="H7" s="80" t="str">
        <f>'おかず形態一覧表'!H5</f>
        <v/>
      </c>
    </row>
    <row r="8" ht="67.5" customHeight="1">
      <c r="A8" s="28" t="str">
        <f>IFERROR(__xludf.DUMMYFUNCTION("IMPORTRANGE(""https://docs.google.com/spreadsheets/d/1vsTcEcugRZXGU84Ng3dXvNCAOD3CAaUTEbnnM7tyUJg/edit?usp=sharing"",""おかず形態一覧表!A6"")"),"画像")</f>
        <v>画像</v>
      </c>
      <c r="B8" s="41" t="str">
        <f>'おかず形態一覧表'!B6</f>
        <v/>
      </c>
      <c r="C8" s="41" t="str">
        <f>'おかず形態一覧表'!C6</f>
        <v/>
      </c>
      <c r="D8" s="41" t="str">
        <f>'おかず形態一覧表'!D6</f>
        <v/>
      </c>
      <c r="E8" s="41" t="str">
        <f>'おかず形態一覧表'!E6</f>
        <v/>
      </c>
      <c r="F8" s="41" t="str">
        <f>'おかず形態一覧表'!F6</f>
        <v/>
      </c>
      <c r="G8" s="41" t="str">
        <f>'おかず形態一覧表'!G6</f>
        <v/>
      </c>
      <c r="H8" s="41" t="str">
        <f>'おかず形態一覧表'!H6</f>
        <v/>
      </c>
    </row>
    <row r="9" ht="22.5" customHeight="1">
      <c r="A9" s="9" t="str">
        <f>IFERROR(__xludf.DUMMYFUNCTION("IMPORTRANGE(""https://docs.google.com/spreadsheets/d/1vsTcEcugRZXGU84Ng3dXvNCAOD3CAaUTEbnnM7tyUJg/edit?usp=sharing"",""おかず形態一覧表!A7"")"),"野菜のおかず")</f>
        <v>野菜のおかず</v>
      </c>
      <c r="B9" s="80" t="str">
        <f>'おかず形態一覧表'!B7</f>
        <v>南瓜のあんかけ</v>
      </c>
      <c r="C9" s="80" t="str">
        <f>'おかず形態一覧表'!C7</f>
        <v>南瓜のあんかけ</v>
      </c>
      <c r="D9" s="80" t="str">
        <f>'おかず形態一覧表'!D7</f>
        <v>南瓜のあんかけ</v>
      </c>
      <c r="E9" s="80" t="str">
        <f>'おかず形態一覧表'!E7</f>
        <v>南瓜のあんかけ</v>
      </c>
      <c r="F9" s="80" t="str">
        <f>'おかず形態一覧表'!F7</f>
        <v>南瓜サラダ</v>
      </c>
      <c r="G9" s="80" t="str">
        <f>'おかず形態一覧表'!G7</f>
        <v>南瓜のあんかけ</v>
      </c>
      <c r="H9" s="80" t="str">
        <f>'おかず形態一覧表'!H7</f>
        <v/>
      </c>
    </row>
    <row r="10" ht="67.5" customHeight="1">
      <c r="A10" s="44" t="str">
        <f>IFERROR(__xludf.DUMMYFUNCTION("IMPORTRANGE(""https://docs.google.com/spreadsheets/d/1vsTcEcugRZXGU84Ng3dXvNCAOD3CAaUTEbnnM7tyUJg/edit?usp=sharing"",""おかず形態一覧表!A8"")"),"画像")</f>
        <v>画像</v>
      </c>
      <c r="B10" s="45" t="str">
        <f>'おかず形態一覧表'!B8</f>
        <v/>
      </c>
      <c r="C10" s="45" t="str">
        <f>'おかず形態一覧表'!C8</f>
        <v/>
      </c>
      <c r="D10" s="45" t="str">
        <f>'おかず形態一覧表'!D8</f>
        <v/>
      </c>
      <c r="E10" s="45" t="str">
        <f>'おかず形態一覧表'!E8</f>
        <v/>
      </c>
      <c r="F10" s="45" t="str">
        <f>'おかず形態一覧表'!F8</f>
        <v/>
      </c>
      <c r="G10" s="45" t="str">
        <f>'おかず形態一覧表'!G8</f>
        <v/>
      </c>
      <c r="H10" s="45" t="str">
        <f>'おかず形態一覧表'!H8</f>
        <v/>
      </c>
    </row>
    <row r="11" ht="112.5" customHeight="1">
      <c r="A11" s="44" t="str">
        <f>IFERROR(__xludf.DUMMYFUNCTION("IMPORTRANGE(""https://docs.google.com/spreadsheets/d/1vsTcEcugRZXGU84Ng3dXvNCAOD3CAaUTEbnnM7tyUJg/edit?usp=sharing"",""おかず形態一覧表!A9"")"),"内容")</f>
        <v>内容</v>
      </c>
      <c r="B11" s="105" t="str">
        <f>'おかず形態一覧表'!B9</f>
        <v>一般的な食事</v>
      </c>
      <c r="C11" s="105" t="str">
        <f>'おかず形態一覧表'!C9</f>
        <v>5分菜食をO.5cmxO.5cmに刻んだものにとろみ剤でとろみをつけたもの。</v>
      </c>
      <c r="D11" s="105" t="str">
        <f>'おかず形態一覧表'!D9</f>
        <v>軟菜より硬いものを除き主に煮物調理</v>
      </c>
      <c r="E11" s="105" t="str">
        <f>'おかず形態一覧表'!E9</f>
        <v>５分菜食を0.5cm✕0.5cmに刻んだものにとろみ剤でとろみをつけたもの。</v>
      </c>
      <c r="F11" s="105" t="str">
        <f>'おかず形態一覧表'!F9</f>
        <v>ミキサーを使用し粒が残らずなめらかに均ーな状態。とろみ剤でまとめたもの。</v>
      </c>
      <c r="G11" s="105" t="str">
        <f>'おかず形態一覧表'!G9</f>
        <v>ミキサーを使用し粒が残らずなめらかに均一な状態。とろみ剤でまとめたもの。</v>
      </c>
      <c r="H11" s="105" t="str">
        <f>'おかず形態一覧表'!H9</f>
        <v/>
      </c>
    </row>
    <row r="12" ht="45.0" customHeight="1">
      <c r="A12" s="51" t="str">
        <f>IFERROR(__xludf.DUMMYFUNCTION("IMPORTRANGE(""https://docs.google.com/spreadsheets/d/1vsTcEcugRZXGU84Ng3dXvNCAOD3CAaUTEbnnM7tyUJg/edit?usp=sharing"",""おかず形態一覧表!A10"")"),"大きさ・形状")</f>
        <v>大きさ・形状</v>
      </c>
      <c r="B12" s="60" t="str">
        <f>'おかず形態一覧表'!B10</f>
        <v>通常の大きさ
一口大対応あり</v>
      </c>
      <c r="C12" s="60" t="str">
        <f>'おかず形態一覧表'!C10</f>
        <v>通常の大きさ
一口大対応あり</v>
      </c>
      <c r="D12" s="60" t="str">
        <f>'おかず形態一覧表'!D10</f>
        <v>通常の大きさ
一口大対応あり</v>
      </c>
      <c r="E12" s="60" t="str">
        <f>'おかず形態一覧表'!E10</f>
        <v>0.5～1cm</v>
      </c>
      <c r="F12" s="60" t="str">
        <f>'おかず形態一覧表'!F10</f>
        <v>ムース状
ペースト状・ゼリー状</v>
      </c>
      <c r="G12" s="60" t="str">
        <f>'おかず形態一覧表'!G10</f>
        <v>ペースト状</v>
      </c>
      <c r="H12" s="60" t="str">
        <f>'おかず形態一覧表'!H10</f>
        <v/>
      </c>
    </row>
    <row r="13" ht="45.0" customHeight="1">
      <c r="A13" s="51" t="str">
        <f>IFERROR(__xludf.DUMMYFUNCTION("IMPORTRANGE(""https://docs.google.com/spreadsheets/d/1vsTcEcugRZXGU84Ng3dXvNCAOD3CAaUTEbnnM7tyUJg/edit?usp=sharing"",""おかず形態一覧表!A11"")"),"咀嚼の必要性")</f>
        <v>咀嚼の必要性</v>
      </c>
      <c r="B13" s="60" t="str">
        <f>'おかず形態一覧表'!B11</f>
        <v/>
      </c>
      <c r="C13" s="60" t="str">
        <f>'おかず形態一覧表'!C11</f>
        <v/>
      </c>
      <c r="D13" s="60" t="str">
        <f>'おかず形態一覧表'!D11</f>
        <v/>
      </c>
      <c r="E13" s="60" t="str">
        <f>'おかず形態一覧表'!E11</f>
        <v>歯茎でつぶせる</v>
      </c>
      <c r="F13" s="60" t="str">
        <f>'おかず形態一覧表'!F11</f>
        <v>舌でつぶせる</v>
      </c>
      <c r="G13" s="60" t="str">
        <f>'おかず形態一覧表'!G11</f>
        <v>噛まなくてよい</v>
      </c>
      <c r="H13" s="60" t="str">
        <f>'おかず形態一覧表'!H11</f>
        <v/>
      </c>
    </row>
    <row r="14" ht="22.5" customHeight="1">
      <c r="A14" s="51" t="str">
        <f>IFERROR(__xludf.DUMMYFUNCTION("IMPORTRANGE(""https://docs.google.com/spreadsheets/d/1vsTcEcugRZXGU84Ng3dXvNCAOD3CAaUTEbnnM7tyUJg/edit?usp=sharing"",""おかず形態一覧表!A12"")"),"学会分類2021")</f>
        <v>学会分類2021</v>
      </c>
      <c r="B14" s="66" t="str">
        <f>'おかず形態一覧表'!B12</f>
        <v/>
      </c>
      <c r="C14" s="66" t="str">
        <f>'おかず形態一覧表'!C12</f>
        <v/>
      </c>
      <c r="D14" s="66" t="str">
        <f>'おかず形態一覧表'!D12</f>
        <v/>
      </c>
      <c r="E14" s="66" t="str">
        <f>'おかず形態一覧表'!E12</f>
        <v>4</v>
      </c>
      <c r="F14" s="66" t="str">
        <f>'おかず形態一覧表'!F12</f>
        <v>3</v>
      </c>
      <c r="G14" s="66" t="str">
        <f>'おかず形態一覧表'!G12</f>
        <v>2-2 / 2-1</v>
      </c>
      <c r="H14" s="66" t="str">
        <f>'おかず形態一覧表'!H12</f>
        <v/>
      </c>
    </row>
    <row r="15" ht="22.5" customHeight="1">
      <c r="A15" s="69" t="str">
        <f>IFERROR(__xludf.DUMMYFUNCTION("IMPORTRANGE(""https://docs.google.com/spreadsheets/d/1vsTcEcugRZXGU84Ng3dXvNCAOD3CAaUTEbnnM7tyUJg/edit?usp=sharing"",""おかず形態一覧表!A13"")"),"栄養量目安")</f>
        <v>栄養量目安</v>
      </c>
      <c r="B15" s="110" t="str">
        <f>'おかず形態一覧表'!B13</f>
        <v>米飯180</v>
      </c>
      <c r="C15" s="110" t="str">
        <f>'おかず形態一覧表'!C13</f>
        <v>全粥300</v>
      </c>
      <c r="D15" s="110" t="str">
        <f>'おかず形態一覧表'!D13</f>
        <v>五分粥300</v>
      </c>
      <c r="E15" s="110" t="str">
        <f>'おかず形態一覧表'!E13</f>
        <v>全粥150</v>
      </c>
      <c r="F15" s="110" t="str">
        <f>'おかず形態一覧表'!F13</f>
        <v>粥ゼリー150</v>
      </c>
      <c r="G15" s="110" t="str">
        <f>'おかず形態一覧表'!G13</f>
        <v>粥ミキサー150</v>
      </c>
      <c r="H15" s="110" t="str">
        <f>'おかず形態一覧表'!H13</f>
        <v/>
      </c>
    </row>
    <row r="16" ht="22.5" customHeight="1">
      <c r="A16" s="74"/>
      <c r="B16" s="112">
        <f>'おかず形態一覧表'!B14</f>
        <v>1800</v>
      </c>
      <c r="C16" s="112">
        <f>'おかず形態一覧表'!C14</f>
        <v>1500</v>
      </c>
      <c r="D16" s="112">
        <f>'おかず形態一覧表'!D14</f>
        <v>1150</v>
      </c>
      <c r="E16" s="112">
        <f>'おかず形態一覧表'!E14</f>
        <v>1150</v>
      </c>
      <c r="F16" s="112">
        <f>'おかず形態一覧表'!F14</f>
        <v>1100</v>
      </c>
      <c r="G16" s="112">
        <f>'おかず形態一覧表'!G14</f>
        <v>1150</v>
      </c>
      <c r="H16" s="112" t="str">
        <f>'おかず形態一覧表'!H14</f>
        <v/>
      </c>
    </row>
    <row r="17" ht="7.5" customHeight="1"/>
    <row r="18" ht="22.5" customHeight="1">
      <c r="A18" s="114" t="str">
        <f>IFERROR(__xludf.DUMMYFUNCTION("IMPORTRANGE(""https://docs.google.com/spreadsheets/d/1vsTcEcugRZXGU84Ng3dXvNCAOD3CAaUTEbnnM7tyUJg/edit?usp=sharing"",""主食一覧!A1"")"),"2. 主食一覧")</f>
        <v>2. 主食一覧</v>
      </c>
      <c r="B18" s="115"/>
    </row>
    <row r="19" ht="22.5" customHeight="1">
      <c r="A19" s="11" t="str">
        <f>IFERROR(__xludf.DUMMYFUNCTION("IMPORTRANGE(""https://docs.google.com/spreadsheets/d/1vsTcEcugRZXGU84Ng3dXvNCAOD3CAaUTEbnnM7tyUJg/edit?usp=sharing"",""主食一覧!A2"")"),"主食名称")</f>
        <v>主食名称</v>
      </c>
      <c r="B19" s="16" t="str">
        <f>'主食一覧'!B2</f>
        <v>米飯</v>
      </c>
      <c r="C19" s="16" t="str">
        <f>'主食一覧'!C2</f>
        <v>全粥</v>
      </c>
      <c r="D19" s="16" t="str">
        <f>'主食一覧'!D2</f>
        <v>粥ゼリー</v>
      </c>
      <c r="E19" s="16" t="str">
        <f>'主食一覧'!E2</f>
        <v>粥ミキサー</v>
      </c>
      <c r="F19" s="16" t="str">
        <f>'主食一覧'!F2</f>
        <v>とろみ粥</v>
      </c>
      <c r="G19" s="16" t="str">
        <f>'主食一覧'!G2</f>
        <v/>
      </c>
      <c r="H19" s="16" t="str">
        <f>'主食一覧'!H2</f>
        <v/>
      </c>
    </row>
    <row r="20" ht="67.5" customHeight="1">
      <c r="A20" s="11" t="str">
        <f>IFERROR(__xludf.DUMMYFUNCTION("IMPORTRANGE(""https://docs.google.com/spreadsheets/d/1vsTcEcugRZXGU84Ng3dXvNCAOD3CAaUTEbnnM7tyUJg/edit?usp=sharing"",""主食一覧!A3"")"),"画像")</f>
        <v>画像</v>
      </c>
      <c r="B20" s="25" t="str">
        <f>'主食一覧'!B3</f>
        <v/>
      </c>
      <c r="C20" s="25" t="str">
        <f>'主食一覧'!C3</f>
        <v/>
      </c>
      <c r="D20" s="25" t="str">
        <f>'主食一覧'!D3</f>
        <v/>
      </c>
      <c r="E20" s="25" t="str">
        <f>'主食一覧'!E3</f>
        <v/>
      </c>
      <c r="F20" s="25" t="str">
        <f>'主食一覧'!F3</f>
        <v/>
      </c>
      <c r="G20" s="25" t="str">
        <f>'主食一覧'!G3</f>
        <v/>
      </c>
      <c r="H20" s="25" t="str">
        <f>'主食一覧'!H3</f>
        <v/>
      </c>
    </row>
    <row r="21" ht="45.0" customHeight="1">
      <c r="A21" s="11" t="str">
        <f>IFERROR(__xludf.DUMMYFUNCTION("IMPORTRANGE(""https://docs.google.com/spreadsheets/d/1vsTcEcugRZXGU84Ng3dXvNCAOD3CAaUTEbnnM7tyUJg/edit?usp=sharing"",""主食一覧!A4"")"),"内容")</f>
        <v>内容</v>
      </c>
      <c r="B21" s="118" t="str">
        <f>'主食一覧'!B4</f>
        <v>通常のごはん</v>
      </c>
      <c r="C21" s="118" t="str">
        <f>'主食一覧'!C4</f>
        <v>水分が多く軟らかい</v>
      </c>
      <c r="D21" s="118" t="str">
        <f>'主食一覧'!D4</f>
        <v>全粥に1％スベラカーゼを加えミキサーにかけたもの
</v>
      </c>
      <c r="E21" s="118" t="str">
        <f>'主食一覧'!E4</f>
        <v>全粥に0.5%トロメイクコンパクトを加えミキサーにかけたもの</v>
      </c>
      <c r="F21" s="118" t="str">
        <f>'主食一覧'!F4</f>
        <v>全粥1％のトロメイクコンパクトでとろみをつけたもの</v>
      </c>
      <c r="G21" s="118" t="str">
        <f>'主食一覧'!G4</f>
        <v/>
      </c>
      <c r="H21" s="118" t="str">
        <f>'主食一覧'!H4</f>
        <v/>
      </c>
    </row>
    <row r="22" ht="22.5" customHeight="1">
      <c r="A22" s="11" t="str">
        <f>IFERROR(__xludf.DUMMYFUNCTION("IMPORTRANGE(""https://docs.google.com/spreadsheets/d/1vsTcEcugRZXGU84Ng3dXvNCAOD3CAaUTEbnnM7tyUJg/edit?usp=sharing"",""主食一覧!A5"")"),"学会分類2021")</f>
        <v>学会分類2021</v>
      </c>
      <c r="B22" s="120" t="str">
        <f>'主食一覧'!B5</f>
        <v/>
      </c>
      <c r="C22" s="120" t="str">
        <f>'主食一覧'!C5</f>
        <v/>
      </c>
      <c r="D22" s="120" t="str">
        <f>'主食一覧'!D5</f>
        <v/>
      </c>
      <c r="E22" s="120" t="str">
        <f>'主食一覧'!E5</f>
        <v/>
      </c>
      <c r="F22" s="120" t="str">
        <f>'主食一覧'!F5</f>
        <v/>
      </c>
      <c r="G22" s="120" t="str">
        <f>'主食一覧'!G5</f>
        <v/>
      </c>
      <c r="H22" s="120" t="str">
        <f>'主食一覧'!H5</f>
        <v/>
      </c>
    </row>
    <row r="23" ht="7.5" customHeight="1"/>
    <row r="24" ht="22.5" customHeight="1">
      <c r="A24" s="6" t="str">
        <f>IFERROR(__xludf.DUMMYFUNCTION("IMPORTRANGE(""https://docs.google.com/spreadsheets/d/1vsTcEcugRZXGU84Ng3dXvNCAOD3CAaUTEbnnM7tyUJg/edit?usp=sharing"",""水分とろみの基準・水分ゼリー!A1"")"),"3-1. 水分とろみの基準")</f>
        <v>3-1. 水分とろみの基準</v>
      </c>
      <c r="B24" s="125"/>
      <c r="F24" s="6" t="str">
        <f>IFERROR(__xludf.DUMMYFUNCTION("IMPORTRANGE(""https://docs.google.com/spreadsheets/d/1vsTcEcugRZXGU84Ng3dXvNCAOD3CAaUTEbnnM7tyUJg/edit?usp=sharing"",""水分とろみの基準・水分ゼリー!F1"")"),"3-2. 水分ゼリー")</f>
        <v>3-2. 水分ゼリー</v>
      </c>
      <c r="G24" s="125"/>
    </row>
    <row r="25" ht="30.0" customHeight="1">
      <c r="A25" s="10" t="str">
        <f>IFERROR(__xludf.DUMMYFUNCTION("IMPORTRANGE(""https://docs.google.com/spreadsheets/d/1vsTcEcugRZXGU84Ng3dXvNCAOD3CAaUTEbnnM7tyUJg/edit?usp=sharing"",""水分とろみの基準・水分ゼリー!A2"")"),"学会分類2021
（とろみ）")</f>
        <v>学会分類2021
（とろみ）</v>
      </c>
      <c r="B25" s="13" t="str">
        <f>IFERROR(__xludf.DUMMYFUNCTION("IMPORTRANGE(""https://docs.google.com/spreadsheets/d/1vsTcEcugRZXGU84Ng3dXvNCAOD3CAaUTEbnnM7tyUJg/edit?usp=sharing"",""水分とろみの基準・水分ゼリー!B2"")"),"薄いとろみ")</f>
        <v>薄いとろみ</v>
      </c>
      <c r="C25" s="13" t="str">
        <f>IFERROR(__xludf.DUMMYFUNCTION("IMPORTRANGE(""https://docs.google.com/spreadsheets/d/1vsTcEcugRZXGU84Ng3dXvNCAOD3CAaUTEbnnM7tyUJg/edit?usp=sharing"",""水分とろみの基準・水分ゼリー!C2"")"),"中間のとろみ")</f>
        <v>中間のとろみ</v>
      </c>
      <c r="D25" s="13" t="str">
        <f>IFERROR(__xludf.DUMMYFUNCTION("IMPORTRANGE(""https://docs.google.com/spreadsheets/d/1vsTcEcugRZXGU84Ng3dXvNCAOD3CAaUTEbnnM7tyUJg/edit?usp=sharing"",""水分とろみの基準・水分ゼリー!D2"")"),"濃いとろみ")</f>
        <v>濃いとろみ</v>
      </c>
      <c r="E25" s="13" t="str">
        <f>IFERROR(__xludf.DUMMYFUNCTION("IMPORTRANGE(""https://docs.google.com/spreadsheets/d/1vsTcEcugRZXGU84Ng3dXvNCAOD3CAaUTEbnnM7tyUJg/edit?usp=sharing"",""水分とろみの基準・水分ゼリー!E2"")"),"")</f>
        <v/>
      </c>
      <c r="F25" s="19" t="str">
        <f>IFERROR(__xludf.DUMMYFUNCTION("IMPORTRANGE(""https://docs.google.com/spreadsheets/d/1vsTcEcugRZXGU84Ng3dXvNCAOD3CAaUTEbnnM7tyUJg/edit?usp=sharing"",""水分とろみの基準・水分ゼリー!F2"")"),"名称")</f>
        <v>名称</v>
      </c>
      <c r="G25" s="24" t="str">
        <f>'水分とろみの基準・水分ゼリー'!G2</f>
        <v>ラクーナ飲むゼリー</v>
      </c>
      <c r="H25" s="24" t="str">
        <f>'水分とろみの基準・水分ゼリー'!H2</f>
        <v/>
      </c>
    </row>
    <row r="26" ht="22.5" customHeight="1">
      <c r="A26" s="27" t="str">
        <f>IFERROR(__xludf.DUMMYFUNCTION("IMPORTRANGE(""https://docs.google.com/spreadsheets/d/1vsTcEcugRZXGU84Ng3dXvNCAOD3CAaUTEbnnM7tyUJg/edit?usp=sharing"",""水分とろみの基準・水分ゼリー!A3"")"),"とろみ調整食品")</f>
        <v>とろみ調整食品</v>
      </c>
      <c r="B26" s="31" t="str">
        <f>'水分とろみの基準・水分ゼリー'!B3</f>
        <v>ロメイクコンパクト</v>
      </c>
      <c r="C26" s="31" t="str">
        <f>'水分とろみの基準・水分ゼリー'!C3</f>
        <v>ロメイクコンパクト</v>
      </c>
      <c r="D26" s="31" t="str">
        <f>'水分とろみの基準・水分ゼリー'!D3</f>
        <v>ロメイクコンパクト</v>
      </c>
      <c r="E26" s="31" t="str">
        <f>'水分とろみの基準・水分ゼリー'!E3</f>
        <v/>
      </c>
      <c r="F26" s="27" t="str">
        <f>IFERROR(__xludf.DUMMYFUNCTION("IMPORTRANGE(""https://docs.google.com/spreadsheets/d/1vsTcEcugRZXGU84Ng3dXvNCAOD3CAaUTEbnnM7tyUJg/edit?usp=sharing"",""水分とろみの基準・水分ゼリー!F3"")"),"とろみ調整食品")</f>
        <v>とろみ調整食品</v>
      </c>
      <c r="G26" s="31" t="str">
        <f>'水分とろみの基準・水分ゼリー'!G3</f>
        <v/>
      </c>
      <c r="H26" s="31" t="str">
        <f>'水分とろみの基準・水分ゼリー'!H3</f>
        <v/>
      </c>
    </row>
    <row r="27" ht="22.5" customHeight="1">
      <c r="A27" s="35" t="str">
        <f>IFERROR(__xludf.DUMMYFUNCTION("IMPORTRANGE(""https://docs.google.com/spreadsheets/d/1vsTcEcugRZXGU84Ng3dXvNCAOD3CAaUTEbnnM7tyUJg/edit?usp=sharing"",""水分とろみの基準・水分ゼリー!A4"")"),"水100mlあたり")</f>
        <v>水100mlあたり</v>
      </c>
      <c r="B27" s="39">
        <f>'水分とろみの基準・水分ゼリー'!B4</f>
        <v>0.5</v>
      </c>
      <c r="C27" s="39">
        <f>'水分とろみの基準・水分ゼリー'!C4</f>
        <v>1</v>
      </c>
      <c r="D27" s="39">
        <f>'水分とろみの基準・水分ゼリー'!D4</f>
        <v>1.5</v>
      </c>
      <c r="E27" s="39" t="str">
        <f>'水分とろみの基準・水分ゼリー'!E4</f>
        <v/>
      </c>
      <c r="F27" s="27" t="str">
        <f>IFERROR(__xludf.DUMMYFUNCTION("IMPORTRANGE(""https://docs.google.com/spreadsheets/d/1vsTcEcugRZXGU84Ng3dXvNCAOD3CAaUTEbnnM7tyUJg/edit?usp=sharing"",""水分とろみの基準・水分ゼリー!F4"")"),"水100mlあたり")</f>
        <v>水100mlあたり</v>
      </c>
      <c r="G27" s="39" t="str">
        <f>'水分とろみの基準・水分ゼリー'!G4</f>
        <v/>
      </c>
      <c r="H27" s="39" t="str">
        <f>'水分とろみの基準・水分ゼリー'!H4</f>
        <v/>
      </c>
    </row>
    <row r="28" ht="22.5" customHeight="1">
      <c r="A28" s="40" t="str">
        <f>IFERROR(__xludf.DUMMYFUNCTION("IMPORTRANGE(""https://docs.google.com/spreadsheets/d/1vsTcEcugRZXGU84Ng3dXvNCAOD3CAaUTEbnnM7tyUJg/edit?usp=sharing"",""水分とろみの基準・水分ゼリー!A5"")"),"小さじ")</f>
        <v>小さじ</v>
      </c>
      <c r="B28" s="43" t="str">
        <f>'水分とろみの基準・水分ゼリー'!B5</f>
        <v/>
      </c>
      <c r="C28" s="43" t="str">
        <f>'水分とろみの基準・水分ゼリー'!C5</f>
        <v/>
      </c>
      <c r="D28" s="43" t="str">
        <f>'水分とろみの基準・水分ゼリー'!D5</f>
        <v/>
      </c>
      <c r="E28" s="43" t="str">
        <f>'水分とろみの基準・水分ゼリー'!E5</f>
        <v/>
      </c>
      <c r="F28" s="40" t="s">
        <v>29</v>
      </c>
      <c r="G28" s="43" t="str">
        <f>'水分とろみの基準・水分ゼリー'!G5</f>
        <v/>
      </c>
      <c r="H28" s="43" t="str">
        <f>'水分とろみの基準・水分ゼリー'!H5</f>
        <v/>
      </c>
    </row>
    <row r="29" ht="7.5" customHeight="1"/>
    <row r="30" ht="22.5" customHeight="1">
      <c r="A30" s="129" t="str">
        <f>IFERROR(__xludf.DUMMYFUNCTION("IMPORTRANGE(""https://docs.google.com/spreadsheets/d/1vsTcEcugRZXGU84Ng3dXvNCAOD3CAaUTEbnnM7tyUJg/edit?usp=sharing"",""濃厚流動食・補助食品!A1"")"),"4. 濃厚流動食（経管栄養）")</f>
        <v>4. 濃厚流動食（経管栄養）</v>
      </c>
      <c r="B30" s="130"/>
      <c r="F30" s="131" t="str">
        <f>IFERROR(__xludf.DUMMYFUNCTION("IMPORTRANGE(""https://docs.google.com/spreadsheets/d/1vsTcEcugRZXGU84Ng3dXvNCAOD3CAaUTEbnnM7tyUJg/edit?usp=sharing"",""濃厚流動食・補助食品!F1"")"),"5. 補助食品、その他")</f>
        <v>5. 補助食品、その他</v>
      </c>
      <c r="G30" s="132"/>
    </row>
    <row r="31" ht="22.5" customHeight="1">
      <c r="A31" s="50" t="str">
        <f>IFERROR(__xludf.DUMMYFUNCTION("IMPORTRANGE(""https://docs.google.com/spreadsheets/d/1vsTcEcugRZXGU84Ng3dXvNCAOD3CAaUTEbnnM7tyUJg/edit?usp=sharing"",""濃厚流動食・補助食品!A2"")"),"商品名")</f>
        <v>商品名</v>
      </c>
      <c r="B31" s="62" t="str">
        <f>'濃厚流動食・補助食品'!B2</f>
        <v>E-7II(300.400)</v>
      </c>
      <c r="C31" s="62" t="str">
        <f>'濃厚流動食・補助食品'!C2</f>
        <v>アイソカルサポート(300)</v>
      </c>
      <c r="D31" s="62" t="str">
        <f>'濃厚流動食・補助食品'!D2</f>
        <v>アイソカルサポート(400)</v>
      </c>
      <c r="E31" s="63" t="str">
        <f>'濃厚流動食・補助食品'!E2</f>
        <v>アイソカルサポート(500)</v>
      </c>
      <c r="F31" s="133" t="str">
        <f>'濃厚流動食・補助食品'!F2</f>
        <v>0j•1j対応：可</v>
      </c>
      <c r="G31" s="134" t="str">
        <f>'濃厚流動食・補助食品'!G2</f>
        <v>その他食</v>
      </c>
      <c r="H31" s="135"/>
    </row>
    <row r="32" ht="22.5" customHeight="1">
      <c r="A32" s="57"/>
      <c r="B32" s="62" t="str">
        <f>'濃厚流動食・補助食品'!B3</f>
        <v>ハイネイーゲル(300.400)</v>
      </c>
      <c r="C32" s="62" t="str">
        <f>'濃厚流動食・補助食品'!C3</f>
        <v>PGソフト(300.400)</v>
      </c>
      <c r="D32" s="62" t="str">
        <f>'濃厚流動食・補助食品'!D3</f>
        <v>PGウォーター</v>
      </c>
      <c r="E32" s="62" t="str">
        <f>'濃厚流動食・補助食品'!E3</f>
        <v>PGウォーター</v>
      </c>
      <c r="F32" s="137" t="str">
        <f>'濃厚流動食・補助食品'!F3</f>
        <v>アイソカル100、メイバランスソフトゼリー、プロッカ、ビタミンサポートゼリー、ブリックゼリー</v>
      </c>
      <c r="G32" s="139"/>
      <c r="H32" s="59"/>
    </row>
    <row r="33" ht="22.5" customHeight="1">
      <c r="A33" s="61"/>
      <c r="B33" s="62" t="str">
        <f>'濃厚流動食・補助食品'!B4</f>
        <v/>
      </c>
      <c r="C33" s="62" t="str">
        <f>'濃厚流動食・補助食品'!C4</f>
        <v/>
      </c>
      <c r="D33" s="62" t="str">
        <f>'濃厚流動食・補助食品'!D4</f>
        <v/>
      </c>
      <c r="E33" s="62" t="str">
        <f>'濃厚流動食・補助食品'!E4</f>
        <v/>
      </c>
      <c r="F33" s="64"/>
      <c r="G33" s="140"/>
      <c r="H33" s="65"/>
    </row>
    <row r="34" ht="7.5" customHeight="1"/>
    <row r="35" ht="22.5" customHeight="1">
      <c r="A35" s="141" t="str">
        <f>IFERROR(__xludf.DUMMYFUNCTION("IMPORTRANGE(""https://docs.google.com/spreadsheets/d/1vsTcEcugRZXGU84Ng3dXvNCAOD3CAaUTEbnnM7tyUJg/edit?usp=sharing"",""施設概要!A1"")"),"施設概要")</f>
        <v>施設概要</v>
      </c>
      <c r="B35" s="142"/>
    </row>
    <row r="36" ht="22.5" customHeight="1">
      <c r="A36" s="3" t="str">
        <f>IFERROR(__xludf.DUMMYFUNCTION("IMPORTRANGE(""https://docs.google.com/spreadsheets/d/1vsTcEcugRZXGU84Ng3dXvNCAOD3CAaUTEbnnM7tyUJg/edit?usp=sharing"",""施設概要!A2"")"),"所在地")</f>
        <v>所在地</v>
      </c>
      <c r="B36" s="143" t="str">
        <f>'施設概要'!B2</f>
        <v>〒959-2025 阿賀野市岡山町13-23</v>
      </c>
      <c r="C36" s="144"/>
      <c r="D36" s="145"/>
      <c r="E36" s="146" t="str">
        <f>'施設概要'!C2</f>
        <v>あがの市民病院（旧水原郷病院）は、平成27年10月に新築移転しました。「地域住民のいのちを守り、人と人とのふれあいを大切にし、皆様から親しまれ、信頼さ  れ、安心される病院」を理念に取り組んでおります。令和2年1月より、介護医療院（54床）を開院し、あがの市民病院として病床数196床（一般病床92床、地域包括ケア病床  104床）となりました。特徴として阿賀野市と連携し地域医療にも取り組んでおります。萬齢化が進み、食形態を考慮してその方に合った食事を提供できるよう努めています。併設の介護老人保健施設「五頭の里」も当院と同様の食事提供しております。</v>
      </c>
      <c r="F36" s="147"/>
      <c r="G36" s="147"/>
      <c r="H36" s="148"/>
    </row>
    <row r="37" ht="22.5" customHeight="1">
      <c r="A37" s="3" t="str">
        <f>IFERROR(__xludf.DUMMYFUNCTION("IMPORTRANGE(""https://docs.google.com/spreadsheets/d/1vsTcEcugRZXGU84Ng3dXvNCAOD3CAaUTEbnnM7tyUJg/edit?usp=sharing"",""施設概要!A3"")"),"給食部門名")</f>
        <v>給食部門名</v>
      </c>
      <c r="B37" s="143" t="str">
        <f>'施設概要'!B3</f>
        <v>栄養科</v>
      </c>
      <c r="C37" s="144"/>
      <c r="D37" s="145"/>
      <c r="E37" s="149"/>
      <c r="H37" s="150"/>
    </row>
    <row r="38" ht="22.5" customHeight="1">
      <c r="A38" s="3" t="str">
        <f>IFERROR(__xludf.DUMMYFUNCTION("IMPORTRANGE(""https://docs.google.com/spreadsheets/d/1vsTcEcugRZXGU84Ng3dXvNCAOD3CAaUTEbnnM7tyUJg/edit?usp=sharing"",""施設概要!A4"")"),"電話")</f>
        <v>電話</v>
      </c>
      <c r="B38" s="143" t="str">
        <f>'施設概要'!B4</f>
        <v>0250-62-2780（代表）</v>
      </c>
      <c r="C38" s="144"/>
      <c r="D38" s="145"/>
      <c r="E38" s="149"/>
      <c r="H38" s="150"/>
    </row>
    <row r="39" ht="22.5" customHeight="1">
      <c r="A39" s="101" t="str">
        <f>IFERROR(__xludf.DUMMYFUNCTION("IMPORTRANGE(""https://docs.google.com/spreadsheets/d/1vsTcEcugRZXGU84Ng3dXvNCAOD3CAaUTEbnnM7tyUJg/edit?usp=sharing"",""施設概要!A5"")"),"FAX")</f>
        <v>FAX</v>
      </c>
      <c r="B39" s="143" t="str">
        <f>'施設概要'!B5</f>
        <v>0250-62-1598（代表）</v>
      </c>
      <c r="C39" s="144"/>
      <c r="D39" s="145"/>
      <c r="E39" s="149"/>
      <c r="H39" s="150"/>
    </row>
    <row r="40" ht="22.5" customHeight="1">
      <c r="A40" s="107" t="str">
        <f>IFERROR(__xludf.DUMMYFUNCTION("IMPORTRANGE(""https://docs.google.com/spreadsheets/d/1vsTcEcugRZXGU84Ng3dXvNCAOD3CAaUTEbnnM7tyUJg/edit?usp=sharing"",""施設概要!A6"")"),"更新日")</f>
        <v>更新日</v>
      </c>
      <c r="B40" s="152">
        <f>'施設概要'!B6</f>
        <v>45766.73647</v>
      </c>
      <c r="C40" s="144"/>
      <c r="D40" s="145"/>
      <c r="E40" s="153"/>
      <c r="F40" s="154"/>
      <c r="G40" s="154"/>
      <c r="H40" s="155"/>
    </row>
  </sheetData>
  <mergeCells count="10">
    <mergeCell ref="B38:D38"/>
    <mergeCell ref="B39:D39"/>
    <mergeCell ref="A15:A16"/>
    <mergeCell ref="A31:A33"/>
    <mergeCell ref="G31:H31"/>
    <mergeCell ref="F32:H33"/>
    <mergeCell ref="B36:D36"/>
    <mergeCell ref="E36:H40"/>
    <mergeCell ref="B37:D37"/>
    <mergeCell ref="B40:D40"/>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sheetViews>
  <sheetFormatPr customHeight="1" defaultColWidth="12.63" defaultRowHeight="15.75"/>
  <cols>
    <col customWidth="1" min="1" max="2" width="16.38"/>
    <col customWidth="1" min="3" max="3" width="10.13"/>
    <col customWidth="1" min="4" max="4" width="15.13"/>
  </cols>
  <sheetData>
    <row r="1">
      <c r="A1" s="83" t="s">
        <v>69</v>
      </c>
      <c r="B1" s="84"/>
      <c r="C1" s="84"/>
      <c r="D1" s="84"/>
    </row>
    <row r="2">
      <c r="A2" s="85" t="s">
        <v>70</v>
      </c>
      <c r="B2" s="86"/>
      <c r="C2" s="87" t="s">
        <v>71</v>
      </c>
      <c r="D2" s="88" t="s">
        <v>72</v>
      </c>
    </row>
    <row r="3">
      <c r="A3" s="89" t="s">
        <v>73</v>
      </c>
      <c r="B3" s="90"/>
      <c r="C3" s="91" t="b">
        <v>0</v>
      </c>
      <c r="D3" s="92"/>
    </row>
    <row r="4">
      <c r="A4" s="81"/>
      <c r="B4" s="81"/>
      <c r="C4" s="81"/>
      <c r="D4" s="81"/>
    </row>
    <row r="5">
      <c r="A5" s="102" t="s">
        <v>67</v>
      </c>
      <c r="B5" s="102" t="s">
        <v>74</v>
      </c>
      <c r="C5" s="81"/>
      <c r="D5" s="81"/>
    </row>
    <row r="6">
      <c r="A6" s="104"/>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sheetViews>
  <sheetFormatPr customHeight="1" defaultColWidth="12.63" defaultRowHeight="15.75"/>
  <cols>
    <col customWidth="1" min="1" max="1" width="18.88"/>
  </cols>
  <sheetData>
    <row r="1">
      <c r="A1" s="81" t="s">
        <v>66</v>
      </c>
      <c r="B1" s="81"/>
    </row>
    <row r="2">
      <c r="A2" s="81" t="s">
        <v>67</v>
      </c>
      <c r="B2" s="81" t="s">
        <v>68</v>
      </c>
    </row>
    <row r="3">
      <c r="A3" s="82">
        <v>46139.47596791667</v>
      </c>
    </row>
    <row r="4">
      <c r="A4" s="82"/>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workbookViewId="0"/>
  </sheetViews>
  <sheetFormatPr customHeight="1" defaultColWidth="12.63" defaultRowHeight="15.75"/>
  <cols>
    <col customWidth="1" min="1" max="1" width="16.38"/>
    <col customWidth="1" min="2" max="2" width="48.88"/>
    <col customWidth="1" min="3" max="3" width="65.13"/>
  </cols>
  <sheetData>
    <row r="1" ht="22.5" customHeight="1">
      <c r="A1" s="93" t="str">
        <f>IFERROR(__xludf.DUMMYFUNCTION("IMPORTRANGE(""https://docs.google.com/spreadsheets/d/1vsTcEcugRZXGU84Ng3dXvNCAOD3CAaUTEbnnM7tyUJg/edit?usp=sharing"",""施設概要!A1"")"),"施設概要")</f>
        <v>施設概要</v>
      </c>
      <c r="B1" s="94"/>
      <c r="C1" s="94"/>
    </row>
    <row r="2" ht="22.5" customHeight="1">
      <c r="A2" s="95" t="str">
        <f>IFERROR(__xludf.DUMMYFUNCTION("IMPORTRANGE(""https://docs.google.com/spreadsheets/d/1vsTcEcugRZXGU84Ng3dXvNCAOD3CAaUTEbnnM7tyUJg/edit?usp=sharing"",""施設概要!A2"")"),"所在地")</f>
        <v>所在地</v>
      </c>
      <c r="B2" s="96" t="s">
        <v>0</v>
      </c>
      <c r="C2" s="97" t="s">
        <v>1</v>
      </c>
    </row>
    <row r="3" ht="22.5" customHeight="1">
      <c r="A3" s="3" t="str">
        <f>IFERROR(__xludf.DUMMYFUNCTION("IMPORTRANGE(""https://docs.google.com/spreadsheets/d/1vsTcEcugRZXGU84Ng3dXvNCAOD3CAaUTEbnnM7tyUJg/edit?usp=sharing"",""施設概要!A3"")"),"給食部門名")</f>
        <v>給食部門名</v>
      </c>
      <c r="B3" s="98" t="s">
        <v>2</v>
      </c>
      <c r="C3" s="99"/>
    </row>
    <row r="4" ht="22.5" customHeight="1">
      <c r="A4" s="3" t="str">
        <f>IFERROR(__xludf.DUMMYFUNCTION("IMPORTRANGE(""https://docs.google.com/spreadsheets/d/1vsTcEcugRZXGU84Ng3dXvNCAOD3CAaUTEbnnM7tyUJg/edit?usp=sharing"",""施設概要!A4"")"),"電話")</f>
        <v>電話</v>
      </c>
      <c r="B4" s="100" t="s">
        <v>11</v>
      </c>
      <c r="C4" s="99"/>
    </row>
    <row r="5" ht="22.5" customHeight="1">
      <c r="A5" s="101" t="str">
        <f>IFERROR(__xludf.DUMMYFUNCTION("IMPORTRANGE(""https://docs.google.com/spreadsheets/d/1vsTcEcugRZXGU84Ng3dXvNCAOD3CAaUTEbnnM7tyUJg/edit?usp=sharing"",""施設概要!A5"")"),"FAX")</f>
        <v>FAX</v>
      </c>
      <c r="B5" s="103" t="s">
        <v>15</v>
      </c>
      <c r="C5" s="99"/>
    </row>
    <row r="6" ht="22.5" customHeight="1">
      <c r="A6" s="107" t="str">
        <f>IFERROR(__xludf.DUMMYFUNCTION("IMPORTRANGE(""https://docs.google.com/spreadsheets/d/1vsTcEcugRZXGU84Ng3dXvNCAOD3CAaUTEbnnM7tyUJg/edit?usp=sharing"",""施設概要!A6"")"),"更新日")</f>
        <v>更新日</v>
      </c>
      <c r="B6" s="108">
        <v>45766.73627878472</v>
      </c>
      <c r="C6" s="109"/>
    </row>
  </sheetData>
  <mergeCells count="1">
    <mergeCell ref="C2:C6"/>
  </mergeCells>
  <drawing r:id="rId1"/>
</worksheet>
</file>