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<sst xmlns="http://schemas.openxmlformats.org/spreadsheetml/2006/main" count="279" uniqueCount="83">
  <si>
    <t>〒959-4497 東蒲原郡阿賀町津川200</t>
  </si>
  <si>
    <t>阿賀町地域で唯一の病院として、良質の医療及びケアを提供しています。在宅療養支援病院として訪問診療、訪問看護などの在宅医療を実施しています。町立の診療所や訪問看護ステーション、町内の福祉介護施設、新潟市などの近隣の医療機関と連携をとりながら、地域医療に取り組んでいます。</t>
  </si>
  <si>
    <t>栄養課</t>
  </si>
  <si>
    <t>0254-92-3311（代）</t>
  </si>
  <si>
    <t>0254-92-4964（代）</t>
  </si>
  <si>
    <t>常食</t>
  </si>
  <si>
    <t>全粥食</t>
  </si>
  <si>
    <t>5分粥食</t>
  </si>
  <si>
    <t>3分粥食</t>
  </si>
  <si>
    <t>3分粥食（嚥下食4）</t>
  </si>
  <si>
    <t>嚥下食3</t>
  </si>
  <si>
    <t>嚥下食2</t>
  </si>
  <si>
    <t>鶏の唐揚げ</t>
  </si>
  <si>
    <t>ミートローフ</t>
  </si>
  <si>
    <t>肉団子ケチャップ煮</t>
  </si>
  <si>
    <t>鶏ムースの洋風ソース</t>
  </si>
  <si>
    <t>鮭のねぎ味噌焼き</t>
  </si>
  <si>
    <t>焼き鮭</t>
  </si>
  <si>
    <t>煮魚あんかけ</t>
  </si>
  <si>
    <t>煮魚ゼリー</t>
  </si>
  <si>
    <t>野菜サラダ</t>
  </si>
  <si>
    <t>かぼちゃサラダ</t>
  </si>
  <si>
    <t>かぼちゃマッシュあんかけ</t>
  </si>
  <si>
    <t>かぼちゃの甘煮ゼリー</t>
  </si>
  <si>
    <t>一般的な食事</t>
  </si>
  <si>
    <t>天ぷらやフライ、から揚げや脂肪含有量の多い肉、硬い食品(ひじき、山菜等)を除き、咀嚼・消化機能に配慮した食事</t>
  </si>
  <si>
    <t>脂肪含有量の多い青魚や肉の脂肪、また食物繊維の多いきのこ、海藻、こんにゃく等を除き、軟らかく調理した咀嚼・消化機能に配慮した食事</t>
  </si>
  <si>
    <t>主菜は白身の煮魚や軟らかい肉団子、卵・豆腐料理等で、加熱で軟らかくなる野菜を選び、芯や皮を除いて調理した咀嚼・消化機能に配慮した食事</t>
  </si>
  <si>
    <t>副食は3分粥食で、主食は全粥を基本とした食事
※とろみの有無、食品の大きさは指示による</t>
  </si>
  <si>
    <t>3分粥食をきざむ、つぶす等してとろみをつけた食事
※舌でつぶせるものは形を崩さずつける※硬いもの、ばらけやすいもの、貼りつきやすいものを除く</t>
  </si>
  <si>
    <t>軟らかく調理したものを滑らかになるまでミキサーにかけ、とろみ剤を加えた食事
※ゼリー状にする場合は加熱・成形して冷却する</t>
  </si>
  <si>
    <t>通常の大きさ</t>
  </si>
  <si>
    <t>指示による</t>
  </si>
  <si>
    <t>きざみの大きさ：0.5～1ｃｍ</t>
  </si>
  <si>
    <t>ゼリー状、ムース状、ペースト状</t>
  </si>
  <si>
    <t>歯茎でつぶせる</t>
  </si>
  <si>
    <t>舌でつぶせる</t>
  </si>
  <si>
    <t>噛まなくてよい</t>
  </si>
  <si>
    <t>4</t>
  </si>
  <si>
    <t>3</t>
  </si>
  <si>
    <t>2-2 / 2-1</t>
  </si>
  <si>
    <t>米飯180</t>
  </si>
  <si>
    <t>全粥280</t>
  </si>
  <si>
    <t>5分粥280</t>
  </si>
  <si>
    <t>3分粥200</t>
  </si>
  <si>
    <t>全粥180</t>
  </si>
  <si>
    <t>米飯</t>
  </si>
  <si>
    <t>全粥</t>
  </si>
  <si>
    <t>7分粥</t>
  </si>
  <si>
    <t>5分粥</t>
  </si>
  <si>
    <t>3分粥</t>
  </si>
  <si>
    <t>重湯</t>
  </si>
  <si>
    <t>ミキサー粥</t>
  </si>
  <si>
    <t>通常のごはん</t>
  </si>
  <si>
    <t>水分が多く軟らかい</t>
  </si>
  <si>
    <t>全粥と重湯を7：3の重量比で混ぜたもの</t>
  </si>
  <si>
    <t>全粥と重湯を5：5の重量比で混ぜたもの</t>
  </si>
  <si>
    <t>全粥と重湯を3：7の重量比で混ぜたもの</t>
  </si>
  <si>
    <t>全粥に0.5％のソフティアUを加え、ミキサーにかけたもの</t>
  </si>
  <si>
    <t>お茶ゼリー</t>
  </si>
  <si>
    <t>ソフティアS</t>
  </si>
  <si>
    <t>お茶ゼリーの素</t>
  </si>
  <si>
    <t>つるりんこ</t>
  </si>
  <si>
    <t>小さじ</t>
  </si>
  <si>
    <t>メイバランスHP1.5</t>
  </si>
  <si>
    <t>Ｏｊ・１ｊ対応：可</t>
  </si>
  <si>
    <t>嚥下食1・嚥下開始食　流動食</t>
  </si>
  <si>
    <t>メイバランスHP1.5、プロテインゼリー、プロッカ、くだものの栄養＋Fiber、ブイクレスハイプチゼリー、ブリックゼリー、ソフトアガロリー</t>
  </si>
  <si>
    <t>新潟県立</t>
  </si>
  <si>
    <t>津川病院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</si>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</sst>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@ &quot;g&quot;"/>
    <numFmt numFmtId="171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sz val="8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b/>
      <sz val="14.0"/>
      <color rgb="FF0033CC"/>
      <name val="Arial"/>
      <scheme val="minor"/>
    </font>
    <font>
      <b/>
      <sz val="16.0"/>
      <color rgb="FF0033CC"/>
      <name val="Arial"/>
      <scheme val="minor"/>
    </font>
    <font>
      <sz val="14.0"/>
      <color rgb="FF0033CC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0033CC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6" fillId="0" fontId="7" numFmtId="0" xfId="0" applyAlignment="1" applyBorder="1" applyFont="1">
      <alignment horizontal="center" readingOrder="0" shrinkToFit="0" vertical="center" wrapText="0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8" numFmtId="49" xfId="0" applyAlignment="1" applyBorder="1" applyFont="1" applyNumberFormat="1">
      <alignment horizontal="center" shrinkToFit="0" vertical="center" wrapText="0"/>
    </xf>
    <xf borderId="6" fillId="0" fontId="8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8" numFmtId="49" xfId="0" applyAlignment="1" applyBorder="1" applyFont="1" applyNumberFormat="1">
      <alignment horizontal="center" readingOrder="0" shrinkToFit="0" vertical="center" wrapText="0"/>
    </xf>
    <xf borderId="14" fillId="9" fontId="9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10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1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7" numFmtId="0" xfId="0" applyAlignment="1" applyBorder="1" applyFont="1">
      <alignment horizontal="center" readingOrder="0" shrinkToFit="0" vertical="center" wrapText="1"/>
    </xf>
    <xf borderId="20" fillId="0" fontId="7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7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3" numFmtId="0" xfId="0" applyAlignment="1" applyBorder="1" applyFont="1">
      <alignment horizontal="center" shrinkToFit="0" vertical="center" wrapText="0"/>
    </xf>
    <xf borderId="13" fillId="0" fontId="6" numFmtId="0" xfId="0" applyAlignment="1" applyBorder="1" applyFont="1">
      <alignment horizontal="left" shrinkToFit="0" vertical="center" wrapText="1"/>
    </xf>
    <xf borderId="13" fillId="0" fontId="8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16" fillId="0" fontId="3" numFmtId="167" xfId="0" applyAlignment="1" applyBorder="1" applyFont="1" applyNumberFormat="1">
      <alignment horizontal="center" shrinkToFit="0" vertical="center" wrapText="0"/>
    </xf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9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1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0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1" xfId="0" applyAlignment="1" applyBorder="1" applyFont="1" applyNumberFormat="1">
      <alignment horizontal="center" readingOrder="0" shrinkToFit="0" vertical="center" wrapText="0"/>
    </xf>
    <xf borderId="15" fillId="0" fontId="3" numFmtId="171" xfId="0" applyAlignment="1" applyBorder="1" applyFont="1" applyNumberFormat="1">
      <alignment horizontal="center" shrinkToFit="0" vertical="center" wrapText="0"/>
    </xf>
    <xf borderId="15" fillId="0" fontId="3" numFmtId="171" xfId="0" applyAlignment="1" applyBorder="1" applyFont="1" applyNumberFormat="1">
      <alignment horizontal="center" readingOrder="0" shrinkToFit="0" vertical="center" wrapText="0"/>
    </xf>
    <xf borderId="15" fillId="0" fontId="3" numFmtId="171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1" Type="http://schemas.openxmlformats.org/officeDocument/2006/relationships/image" Target="../media/image16.jpg"/><Relationship Id="rId10" Type="http://schemas.openxmlformats.org/officeDocument/2006/relationships/image" Target="../media/image11.jpg"/><Relationship Id="rId13" Type="http://schemas.openxmlformats.org/officeDocument/2006/relationships/image" Target="../media/image6.jpg"/><Relationship Id="rId12" Type="http://schemas.openxmlformats.org/officeDocument/2006/relationships/image" Target="../media/image3.jpg"/><Relationship Id="rId1" Type="http://schemas.openxmlformats.org/officeDocument/2006/relationships/image" Target="../media/image5.jpg"/><Relationship Id="rId2" Type="http://schemas.openxmlformats.org/officeDocument/2006/relationships/image" Target="../media/image1.jpg"/><Relationship Id="rId3" Type="http://schemas.openxmlformats.org/officeDocument/2006/relationships/image" Target="../media/image17.jpg"/><Relationship Id="rId4" Type="http://schemas.openxmlformats.org/officeDocument/2006/relationships/image" Target="../media/image14.jpg"/><Relationship Id="rId9" Type="http://schemas.openxmlformats.org/officeDocument/2006/relationships/image" Target="../media/image15.jpg"/><Relationship Id="rId15" Type="http://schemas.openxmlformats.org/officeDocument/2006/relationships/image" Target="../media/image8.jpg"/><Relationship Id="rId14" Type="http://schemas.openxmlformats.org/officeDocument/2006/relationships/image" Target="../media/image10.jpg"/><Relationship Id="rId16" Type="http://schemas.openxmlformats.org/officeDocument/2006/relationships/image" Target="../media/image7.jpg"/><Relationship Id="rId5" Type="http://schemas.openxmlformats.org/officeDocument/2006/relationships/image" Target="../media/image18.jpg"/><Relationship Id="rId6" Type="http://schemas.openxmlformats.org/officeDocument/2006/relationships/image" Target="../media/image12.jpg"/><Relationship Id="rId7" Type="http://schemas.openxmlformats.org/officeDocument/2006/relationships/image" Target="../media/image4.jpg"/><Relationship Id="rId8" Type="http://schemas.openxmlformats.org/officeDocument/2006/relationships/image" Target="../media/image13.jpg"/></Relationships>
</file>

<file path=xl/drawings/_rels/drawing2.xml.rels><?xml version="1.0" encoding="UTF-8" standalone="yes"?><Relationships xmlns="http://schemas.openxmlformats.org/package/2006/relationships"><Relationship Id="rId11" Type="http://schemas.openxmlformats.org/officeDocument/2006/relationships/image" Target="../media/image16.jpg"/><Relationship Id="rId10" Type="http://schemas.openxmlformats.org/officeDocument/2006/relationships/image" Target="../media/image11.jpg"/><Relationship Id="rId13" Type="http://schemas.openxmlformats.org/officeDocument/2006/relationships/image" Target="../media/image6.jpg"/><Relationship Id="rId12" Type="http://schemas.openxmlformats.org/officeDocument/2006/relationships/image" Target="../media/image3.jpg"/><Relationship Id="rId1" Type="http://schemas.openxmlformats.org/officeDocument/2006/relationships/image" Target="../media/image5.jpg"/><Relationship Id="rId2" Type="http://schemas.openxmlformats.org/officeDocument/2006/relationships/image" Target="../media/image1.jpg"/><Relationship Id="rId3" Type="http://schemas.openxmlformats.org/officeDocument/2006/relationships/image" Target="../media/image17.jpg"/><Relationship Id="rId4" Type="http://schemas.openxmlformats.org/officeDocument/2006/relationships/image" Target="../media/image14.jpg"/><Relationship Id="rId9" Type="http://schemas.openxmlformats.org/officeDocument/2006/relationships/image" Target="../media/image15.jpg"/><Relationship Id="rId15" Type="http://schemas.openxmlformats.org/officeDocument/2006/relationships/image" Target="../media/image8.jpg"/><Relationship Id="rId14" Type="http://schemas.openxmlformats.org/officeDocument/2006/relationships/image" Target="../media/image10.jpg"/><Relationship Id="rId16" Type="http://schemas.openxmlformats.org/officeDocument/2006/relationships/image" Target="../media/image7.jpg"/><Relationship Id="rId5" Type="http://schemas.openxmlformats.org/officeDocument/2006/relationships/image" Target="../media/image18.jpg"/><Relationship Id="rId6" Type="http://schemas.openxmlformats.org/officeDocument/2006/relationships/image" Target="../media/image12.jpg"/><Relationship Id="rId7" Type="http://schemas.openxmlformats.org/officeDocument/2006/relationships/image" Target="../media/image4.jpg"/><Relationship Id="rId8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38250" cy="857250"/>
    <xdr:pic>
      <xdr:nvPicPr>
        <xdr:cNvPr id="0" name="image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00150" cy="85725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00150" cy="85725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28675"/>
    <xdr:pic>
      <xdr:nvPicPr>
        <xdr:cNvPr id="0" name="image17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28675"/>
    <xdr:pic>
      <xdr:nvPicPr>
        <xdr:cNvPr id="0" name="image14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</xdr:row>
      <xdr:rowOff>0</xdr:rowOff>
    </xdr:from>
    <xdr:ext cx="1247775" cy="828675"/>
    <xdr:pic>
      <xdr:nvPicPr>
        <xdr:cNvPr id="0" name="image18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3</xdr:row>
      <xdr:rowOff>0</xdr:rowOff>
    </xdr:from>
    <xdr:ext cx="1247775" cy="828675"/>
    <xdr:pic>
      <xdr:nvPicPr>
        <xdr:cNvPr id="0" name="image12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190625" cy="857250"/>
    <xdr:pic>
      <xdr:nvPicPr>
        <xdr:cNvPr id="0" name="image4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90625" cy="857250"/>
    <xdr:pic>
      <xdr:nvPicPr>
        <xdr:cNvPr id="0" name="image13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28675"/>
    <xdr:pic>
      <xdr:nvPicPr>
        <xdr:cNvPr id="0" name="image15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828675"/>
    <xdr:pic>
      <xdr:nvPicPr>
        <xdr:cNvPr id="0" name="image11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28675"/>
    <xdr:pic>
      <xdr:nvPicPr>
        <xdr:cNvPr id="0" name="image16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</xdr:row>
      <xdr:rowOff>0</xdr:rowOff>
    </xdr:from>
    <xdr:ext cx="1143000" cy="857250"/>
    <xdr:pic>
      <xdr:nvPicPr>
        <xdr:cNvPr id="0" name="image3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5</xdr:row>
      <xdr:rowOff>0</xdr:rowOff>
    </xdr:from>
    <xdr:ext cx="1247775" cy="742950"/>
    <xdr:pic>
      <xdr:nvPicPr>
        <xdr:cNvPr id="0" name="image6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038225" cy="857250"/>
    <xdr:pic>
      <xdr:nvPicPr>
        <xdr:cNvPr id="0" name="image10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038225" cy="857250"/>
    <xdr:pic>
      <xdr:nvPicPr>
        <xdr:cNvPr id="0" name="image9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</xdr:row>
      <xdr:rowOff>0</xdr:rowOff>
    </xdr:from>
    <xdr:ext cx="1152525" cy="857250"/>
    <xdr:pic>
      <xdr:nvPicPr>
        <xdr:cNvPr id="0" name="image8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7</xdr:row>
      <xdr:rowOff>0</xdr:rowOff>
    </xdr:from>
    <xdr:ext cx="1143000" cy="857250"/>
    <xdr:pic>
      <xdr:nvPicPr>
        <xdr:cNvPr id="0" name="image7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38250" cy="857250"/>
    <xdr:pic>
      <xdr:nvPicPr>
        <xdr:cNvPr id="0" name="image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00150" cy="85725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00150" cy="85725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28675"/>
    <xdr:pic>
      <xdr:nvPicPr>
        <xdr:cNvPr id="0" name="image17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28675"/>
    <xdr:pic>
      <xdr:nvPicPr>
        <xdr:cNvPr id="0" name="image14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</xdr:row>
      <xdr:rowOff>0</xdr:rowOff>
    </xdr:from>
    <xdr:ext cx="1247775" cy="828675"/>
    <xdr:pic>
      <xdr:nvPicPr>
        <xdr:cNvPr id="0" name="image18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3</xdr:row>
      <xdr:rowOff>0</xdr:rowOff>
    </xdr:from>
    <xdr:ext cx="1247775" cy="828675"/>
    <xdr:pic>
      <xdr:nvPicPr>
        <xdr:cNvPr id="0" name="image12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190625" cy="857250"/>
    <xdr:pic>
      <xdr:nvPicPr>
        <xdr:cNvPr id="0" name="image4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90625" cy="857250"/>
    <xdr:pic>
      <xdr:nvPicPr>
        <xdr:cNvPr id="0" name="image13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28675"/>
    <xdr:pic>
      <xdr:nvPicPr>
        <xdr:cNvPr id="0" name="image15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828675"/>
    <xdr:pic>
      <xdr:nvPicPr>
        <xdr:cNvPr id="0" name="image11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28675"/>
    <xdr:pic>
      <xdr:nvPicPr>
        <xdr:cNvPr id="0" name="image16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</xdr:row>
      <xdr:rowOff>0</xdr:rowOff>
    </xdr:from>
    <xdr:ext cx="1143000" cy="857250"/>
    <xdr:pic>
      <xdr:nvPicPr>
        <xdr:cNvPr id="0" name="image3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5</xdr:row>
      <xdr:rowOff>0</xdr:rowOff>
    </xdr:from>
    <xdr:ext cx="1247775" cy="742950"/>
    <xdr:pic>
      <xdr:nvPicPr>
        <xdr:cNvPr id="0" name="image6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038225" cy="857250"/>
    <xdr:pic>
      <xdr:nvPicPr>
        <xdr:cNvPr id="0" name="image10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038225" cy="857250"/>
    <xdr:pic>
      <xdr:nvPicPr>
        <xdr:cNvPr id="0" name="image9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</xdr:row>
      <xdr:rowOff>0</xdr:rowOff>
    </xdr:from>
    <xdr:ext cx="1152525" cy="857250"/>
    <xdr:pic>
      <xdr:nvPicPr>
        <xdr:cNvPr id="0" name="image8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7</xdr:row>
      <xdr:rowOff>0</xdr:rowOff>
    </xdr:from>
    <xdr:ext cx="1143000" cy="857250"/>
    <xdr:pic>
      <xdr:nvPicPr>
        <xdr:cNvPr id="0" name="image7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 t="s">
        <v>0</v>
      </c>
      <c r="C2" s="4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 t="s">
        <v>2</v>
      </c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 t="s">
        <v>3</v>
      </c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 t="s">
        <v>4</v>
      </c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45770.681110335645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7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7"/>
      <c r="C1" s="127"/>
      <c r="D1" s="127"/>
      <c r="E1" s="127"/>
      <c r="F1" s="127"/>
      <c r="G1" s="127"/>
      <c r="H1" s="127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 t="s">
        <v>10</v>
      </c>
      <c r="H2" s="11" t="s">
        <v>11</v>
      </c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12</v>
      </c>
      <c r="C3" s="13" t="s">
        <v>13</v>
      </c>
      <c r="D3" s="13" t="s">
        <v>13</v>
      </c>
      <c r="E3" s="13" t="s">
        <v>14</v>
      </c>
      <c r="F3" s="13" t="s">
        <v>14</v>
      </c>
      <c r="G3" s="13" t="s">
        <v>15</v>
      </c>
      <c r="H3" s="13" t="s">
        <v>15</v>
      </c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16</v>
      </c>
      <c r="C5" s="13" t="s">
        <v>16</v>
      </c>
      <c r="D5" s="13" t="s">
        <v>17</v>
      </c>
      <c r="E5" s="13" t="s">
        <v>18</v>
      </c>
      <c r="F5" s="13" t="s">
        <v>18</v>
      </c>
      <c r="G5" s="13" t="s">
        <v>18</v>
      </c>
      <c r="H5" s="13" t="s">
        <v>19</v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20</v>
      </c>
      <c r="C7" s="13" t="s">
        <v>20</v>
      </c>
      <c r="D7" s="13" t="s">
        <v>21</v>
      </c>
      <c r="E7" s="13" t="s">
        <v>21</v>
      </c>
      <c r="F7" s="13" t="s">
        <v>21</v>
      </c>
      <c r="G7" s="13" t="s">
        <v>22</v>
      </c>
      <c r="H7" s="13" t="s">
        <v>23</v>
      </c>
    </row>
    <row r="8" ht="67.5" customHeight="1">
      <c r="A8" s="18" t="str">
        <f>IFERROR(__xludf.DUMMYFUNCTION("IMPORTRANGE(""https://docs.google.com/spreadsheets/d/1vsTcEcugRZXGU84Ng3dXvNCAOD3CAaUTEbnnM7tyUJg/edit?usp=sharing"",""おかず形態一覧表!A8"")"),"画像")</f>
        <v>画像</v>
      </c>
      <c r="B8" s="19"/>
      <c r="C8" s="20"/>
      <c r="D8" s="20"/>
      <c r="E8" s="20"/>
      <c r="F8" s="20"/>
      <c r="G8" s="20"/>
      <c r="H8" s="20"/>
    </row>
    <row r="9" ht="112.5" customHeight="1">
      <c r="A9" s="18" t="str">
        <f>IFERROR(__xludf.DUMMYFUNCTION("IMPORTRANGE(""https://docs.google.com/spreadsheets/d/1vsTcEcugRZXGU84Ng3dXvNCAOD3CAaUTEbnnM7tyUJg/edit?usp=sharing"",""おかず形態一覧表!A9"")"),"内容")</f>
        <v>内容</v>
      </c>
      <c r="B9" s="21" t="s">
        <v>24</v>
      </c>
      <c r="C9" s="21" t="s">
        <v>25</v>
      </c>
      <c r="D9" s="21" t="s">
        <v>26</v>
      </c>
      <c r="E9" s="21" t="s">
        <v>27</v>
      </c>
      <c r="F9" s="21" t="s">
        <v>28</v>
      </c>
      <c r="G9" s="21" t="s">
        <v>29</v>
      </c>
      <c r="H9" s="21" t="s">
        <v>30</v>
      </c>
    </row>
    <row r="10" ht="45.0" customHeight="1">
      <c r="A10" s="22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3" t="s">
        <v>31</v>
      </c>
      <c r="C10" s="23" t="s">
        <v>31</v>
      </c>
      <c r="D10" s="23" t="s">
        <v>31</v>
      </c>
      <c r="E10" s="23" t="s">
        <v>31</v>
      </c>
      <c r="F10" s="23" t="s">
        <v>32</v>
      </c>
      <c r="G10" s="23" t="s">
        <v>33</v>
      </c>
      <c r="H10" s="23" t="s">
        <v>34</v>
      </c>
    </row>
    <row r="11" ht="45.0" customHeight="1">
      <c r="A11" s="22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4"/>
      <c r="C11" s="23"/>
      <c r="D11" s="23"/>
      <c r="E11" s="23"/>
      <c r="F11" s="23" t="s">
        <v>35</v>
      </c>
      <c r="G11" s="23" t="s">
        <v>36</v>
      </c>
      <c r="H11" s="23" t="s">
        <v>37</v>
      </c>
    </row>
    <row r="12" ht="22.5" customHeight="1">
      <c r="A12" s="22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8"/>
      <c r="C12" s="139"/>
      <c r="D12" s="139"/>
      <c r="E12" s="139"/>
      <c r="F12" s="139">
        <v>4.0</v>
      </c>
      <c r="G12" s="139">
        <v>3.0</v>
      </c>
      <c r="H12" s="139" t="s">
        <v>40</v>
      </c>
    </row>
    <row r="13" ht="22.5" customHeight="1">
      <c r="A13" s="27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8" t="s">
        <v>41</v>
      </c>
      <c r="C13" s="28" t="s">
        <v>42</v>
      </c>
      <c r="D13" s="28" t="s">
        <v>43</v>
      </c>
      <c r="E13" s="28" t="s">
        <v>44</v>
      </c>
      <c r="F13" s="28" t="s">
        <v>45</v>
      </c>
      <c r="G13" s="28" t="s">
        <v>45</v>
      </c>
      <c r="H13" s="28" t="s">
        <v>45</v>
      </c>
    </row>
    <row r="14" ht="22.5" customHeight="1">
      <c r="A14" s="140" t="s">
        <v>79</v>
      </c>
      <c r="B14" s="141">
        <v>1750.0</v>
      </c>
      <c r="C14" s="141">
        <v>1500.0</v>
      </c>
      <c r="D14" s="141">
        <v>1200.0</v>
      </c>
      <c r="E14" s="141">
        <v>1000.0</v>
      </c>
      <c r="F14" s="141">
        <v>1150.0</v>
      </c>
      <c r="G14" s="141">
        <v>1150.0</v>
      </c>
      <c r="H14" s="141">
        <v>1100.0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2" t="str">
        <f>IFERROR(__xludf.DUMMYFUNCTION("IMPORTRANGE(""https://docs.google.com/spreadsheets/d/1vsTcEcugRZXGU84Ng3dXvNCAOD3CAaUTEbnnM7tyUJg/edit?usp=sharing"",""主食一覧!A1"")"),"2. 主食一覧")</f>
        <v>2. 主食一覧</v>
      </c>
      <c r="B1" s="127"/>
      <c r="C1" s="127"/>
      <c r="D1" s="127"/>
      <c r="E1" s="127"/>
      <c r="F1" s="127"/>
      <c r="G1" s="127"/>
      <c r="H1" s="127"/>
    </row>
    <row r="2" ht="22.5" customHeight="1">
      <c r="A2" s="32" t="str">
        <f>IFERROR(__xludf.DUMMYFUNCTION("IMPORTRANGE(""https://docs.google.com/spreadsheets/d/1vsTcEcugRZXGU84Ng3dXvNCAOD3CAaUTEbnnM7tyUJg/edit?usp=sharing"",""主食一覧!A2"")"),"主食名称")</f>
        <v>主食名称</v>
      </c>
      <c r="B2" s="33" t="s">
        <v>46</v>
      </c>
      <c r="C2" s="33" t="s">
        <v>47</v>
      </c>
      <c r="D2" s="33" t="s">
        <v>48</v>
      </c>
      <c r="E2" s="33" t="s">
        <v>49</v>
      </c>
      <c r="F2" s="33" t="s">
        <v>50</v>
      </c>
      <c r="G2" s="33" t="s">
        <v>51</v>
      </c>
      <c r="H2" s="33" t="s">
        <v>52</v>
      </c>
    </row>
    <row r="3" ht="67.5" customHeight="1">
      <c r="A3" s="32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2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53</v>
      </c>
      <c r="C4" s="35" t="s">
        <v>54</v>
      </c>
      <c r="D4" s="35" t="s">
        <v>55</v>
      </c>
      <c r="E4" s="35" t="s">
        <v>56</v>
      </c>
      <c r="F4" s="35" t="s">
        <v>57</v>
      </c>
      <c r="G4" s="35" t="s">
        <v>51</v>
      </c>
      <c r="H4" s="35" t="s">
        <v>58</v>
      </c>
    </row>
    <row r="5" ht="22.5" customHeight="1">
      <c r="A5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3"/>
      <c r="C5" s="143"/>
      <c r="D5" s="143"/>
      <c r="E5" s="143"/>
      <c r="F5" s="143"/>
      <c r="G5" s="143"/>
      <c r="H5" s="143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4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7"/>
      <c r="C1" s="127"/>
      <c r="D1" s="127"/>
      <c r="E1" s="127"/>
      <c r="F1" s="145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7"/>
      <c r="H1" s="127"/>
    </row>
    <row r="2" ht="30.0" customHeight="1">
      <c r="A2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0" t="str">
        <f>IFERROR(__xludf.DUMMYFUNCTION("IMPORTRANGE(""https://docs.google.com/spreadsheets/d/1vsTcEcugRZXGU84Ng3dXvNCAOD3CAaUTEbnnM7tyUJg/edit?usp=sharing"",""水分とろみの基準・水分ゼリー!E2"")"),"")</f>
        <v/>
      </c>
      <c r="F2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2" t="s">
        <v>59</v>
      </c>
      <c r="H2" s="43"/>
    </row>
    <row r="3" ht="22.5" customHeight="1">
      <c r="A3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5" t="s">
        <v>60</v>
      </c>
      <c r="C3" s="45" t="s">
        <v>60</v>
      </c>
      <c r="D3" s="45" t="s">
        <v>60</v>
      </c>
      <c r="E3" s="46"/>
      <c r="F3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5" t="s">
        <v>61</v>
      </c>
      <c r="H3" s="45" t="s">
        <v>62</v>
      </c>
    </row>
    <row r="4" ht="22.5" customHeight="1">
      <c r="A4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0" t="s">
        <v>80</v>
      </c>
      <c r="C4" s="50" t="s">
        <v>80</v>
      </c>
      <c r="D4" s="50" t="s">
        <v>80</v>
      </c>
      <c r="E4" s="50" t="s">
        <v>80</v>
      </c>
      <c r="F4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0">
        <v>4.0</v>
      </c>
      <c r="H4" s="50">
        <v>1.0</v>
      </c>
    </row>
    <row r="5" ht="22.5" customHeight="1">
      <c r="A5" s="51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2" t="s">
        <v>80</v>
      </c>
      <c r="C5" s="52" t="s">
        <v>80</v>
      </c>
      <c r="D5" s="52" t="s">
        <v>80</v>
      </c>
      <c r="E5" s="52" t="s">
        <v>80</v>
      </c>
      <c r="F5" s="51" t="s">
        <v>63</v>
      </c>
      <c r="G5" s="52"/>
      <c r="H5" s="53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7"/>
      <c r="C1" s="127"/>
      <c r="D1" s="127"/>
      <c r="E1" s="127"/>
      <c r="F1" s="147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7"/>
    </row>
    <row r="2" ht="22.5" customHeight="1">
      <c r="A2" s="56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7" t="s">
        <v>64</v>
      </c>
      <c r="C2" s="57"/>
      <c r="D2" s="57"/>
      <c r="E2" s="58"/>
      <c r="F2" s="59" t="s">
        <v>65</v>
      </c>
      <c r="G2" s="148" t="s">
        <v>66</v>
      </c>
    </row>
    <row r="3" ht="22.5" customHeight="1">
      <c r="A3" s="61"/>
      <c r="B3" s="57"/>
      <c r="C3" s="57"/>
      <c r="D3" s="57"/>
      <c r="E3" s="58"/>
      <c r="F3" s="62" t="s">
        <v>67</v>
      </c>
      <c r="G3" s="63"/>
    </row>
    <row r="4" ht="22.5" customHeight="1">
      <c r="A4" s="64"/>
      <c r="B4" s="57"/>
      <c r="C4" s="57"/>
      <c r="D4" s="65"/>
      <c r="E4" s="58"/>
      <c r="F4" s="66"/>
      <c r="G4" s="67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68" t="s">
        <v>68</v>
      </c>
      <c r="B1" s="69"/>
      <c r="C1" s="69" t="s">
        <v>69</v>
      </c>
      <c r="D1" s="69"/>
      <c r="E1" s="69"/>
      <c r="F1" s="70"/>
      <c r="G1" s="70"/>
      <c r="H1" s="70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ht="7.5" customHeight="1"/>
    <row r="3" ht="22.5" customHeight="1">
      <c r="A3" s="72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3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49" t="s">
        <v>5</v>
      </c>
      <c r="C4" s="149" t="s">
        <v>6</v>
      </c>
      <c r="D4" s="149" t="s">
        <v>7</v>
      </c>
      <c r="E4" s="149" t="s">
        <v>8</v>
      </c>
      <c r="F4" s="149" t="s">
        <v>9</v>
      </c>
      <c r="G4" s="149" t="s">
        <v>10</v>
      </c>
      <c r="H4" s="149" t="s">
        <v>11</v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0" t="s">
        <v>12</v>
      </c>
      <c r="C5" s="150" t="s">
        <v>13</v>
      </c>
      <c r="D5" s="150" t="s">
        <v>13</v>
      </c>
      <c r="E5" s="150" t="s">
        <v>14</v>
      </c>
      <c r="F5" s="150" t="s">
        <v>14</v>
      </c>
      <c r="G5" s="150" t="s">
        <v>15</v>
      </c>
      <c r="H5" s="150" t="s">
        <v>15</v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0" t="s">
        <v>16</v>
      </c>
      <c r="C7" s="150" t="s">
        <v>16</v>
      </c>
      <c r="D7" s="150" t="s">
        <v>17</v>
      </c>
      <c r="E7" s="150" t="s">
        <v>18</v>
      </c>
      <c r="F7" s="150" t="s">
        <v>18</v>
      </c>
      <c r="G7" s="150" t="s">
        <v>18</v>
      </c>
      <c r="H7" s="150" t="s">
        <v>19</v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0" t="s">
        <v>20</v>
      </c>
      <c r="C9" s="150" t="s">
        <v>20</v>
      </c>
      <c r="D9" s="150" t="s">
        <v>21</v>
      </c>
      <c r="E9" s="150" t="s">
        <v>21</v>
      </c>
      <c r="F9" s="150" t="s">
        <v>21</v>
      </c>
      <c r="G9" s="150" t="s">
        <v>22</v>
      </c>
      <c r="H9" s="150" t="s">
        <v>23</v>
      </c>
    </row>
    <row r="10" ht="67.5" customHeight="1">
      <c r="A10" s="18" t="str">
        <f>IFERROR(__xludf.DUMMYFUNCTION("IMPORTRANGE(""https://docs.google.com/spreadsheets/d/1vsTcEcugRZXGU84Ng3dXvNCAOD3CAaUTEbnnM7tyUJg/edit?usp=sharing"",""おかず形態一覧表!A8"")"),"画像")</f>
        <v>画像</v>
      </c>
      <c r="B10" s="19" t="str">
        <f>'おかず形態一覧表'!B8</f>
        <v/>
      </c>
      <c r="C10" s="19" t="str">
        <f>'おかず形態一覧表'!C8</f>
        <v/>
      </c>
      <c r="D10" s="19" t="str">
        <f>'おかず形態一覧表'!D8</f>
        <v/>
      </c>
      <c r="E10" s="19" t="str">
        <f>'おかず形態一覧表'!E8</f>
        <v/>
      </c>
      <c r="F10" s="19" t="str">
        <f>'おかず形態一覧表'!F8</f>
        <v/>
      </c>
      <c r="G10" s="19" t="str">
        <f>'おかず形態一覧表'!G8</f>
        <v/>
      </c>
      <c r="H10" s="19" t="str">
        <f>'おかず形態一覧表'!H8</f>
        <v/>
      </c>
    </row>
    <row r="11" ht="112.5" customHeight="1">
      <c r="A11" s="18" t="str">
        <f>IFERROR(__xludf.DUMMYFUNCTION("IMPORTRANGE(""https://docs.google.com/spreadsheets/d/1vsTcEcugRZXGU84Ng3dXvNCAOD3CAaUTEbnnM7tyUJg/edit?usp=sharing"",""おかず形態一覧表!A9"")"),"内容")</f>
        <v>内容</v>
      </c>
      <c r="B11" s="151" t="s">
        <v>24</v>
      </c>
      <c r="C11" s="151" t="s">
        <v>25</v>
      </c>
      <c r="D11" s="151" t="s">
        <v>26</v>
      </c>
      <c r="E11" s="151" t="s">
        <v>27</v>
      </c>
      <c r="F11" s="151" t="s">
        <v>28</v>
      </c>
      <c r="G11" s="151" t="s">
        <v>29</v>
      </c>
      <c r="H11" s="151" t="s">
        <v>30</v>
      </c>
    </row>
    <row r="12" ht="45.0" customHeight="1">
      <c r="A12" s="22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3" t="s">
        <v>31</v>
      </c>
      <c r="C12" s="23" t="s">
        <v>31</v>
      </c>
      <c r="D12" s="23" t="s">
        <v>31</v>
      </c>
      <c r="E12" s="23" t="s">
        <v>31</v>
      </c>
      <c r="F12" s="23" t="s">
        <v>32</v>
      </c>
      <c r="G12" s="23" t="s">
        <v>33</v>
      </c>
      <c r="H12" s="23" t="s">
        <v>34</v>
      </c>
    </row>
    <row r="13" ht="45.0" customHeight="1">
      <c r="A13" s="22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4"/>
      <c r="C13" s="23"/>
      <c r="D13" s="23"/>
      <c r="E13" s="23"/>
      <c r="F13" s="23" t="s">
        <v>35</v>
      </c>
      <c r="G13" s="23" t="s">
        <v>36</v>
      </c>
      <c r="H13" s="23" t="s">
        <v>37</v>
      </c>
    </row>
    <row r="14" ht="22.5" customHeight="1">
      <c r="A14" s="22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2"/>
      <c r="C14" s="153"/>
      <c r="D14" s="153"/>
      <c r="E14" s="153"/>
      <c r="F14" s="153" t="s">
        <v>38</v>
      </c>
      <c r="G14" s="153" t="s">
        <v>39</v>
      </c>
      <c r="H14" s="153" t="s">
        <v>40</v>
      </c>
    </row>
    <row r="15" ht="22.5" customHeight="1">
      <c r="A15" s="27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4" t="s">
        <v>41</v>
      </c>
      <c r="C15" s="154" t="s">
        <v>42</v>
      </c>
      <c r="D15" s="154" t="s">
        <v>43</v>
      </c>
      <c r="E15" s="154" t="s">
        <v>44</v>
      </c>
      <c r="F15" s="154" t="s">
        <v>45</v>
      </c>
      <c r="G15" s="154" t="s">
        <v>45</v>
      </c>
      <c r="H15" s="154" t="s">
        <v>45</v>
      </c>
    </row>
    <row r="16" ht="22.5" customHeight="1">
      <c r="A16" s="29"/>
      <c r="B16" s="141">
        <v>1750.0</v>
      </c>
      <c r="C16" s="141">
        <v>1500.0</v>
      </c>
      <c r="D16" s="141">
        <v>1200.0</v>
      </c>
      <c r="E16" s="141">
        <v>1000.0</v>
      </c>
      <c r="F16" s="141">
        <v>1150.0</v>
      </c>
      <c r="G16" s="141">
        <v>1150.0</v>
      </c>
      <c r="H16" s="141">
        <v>1100.0</v>
      </c>
    </row>
    <row r="17" ht="7.5" customHeight="1"/>
    <row r="18" ht="22.5" customHeight="1">
      <c r="A18" s="79" t="str">
        <f>IFERROR(__xludf.DUMMYFUNCTION("IMPORTRANGE(""https://docs.google.com/spreadsheets/d/1vsTcEcugRZXGU84Ng3dXvNCAOD3CAaUTEbnnM7tyUJg/edit?usp=sharing"",""主食一覧!A1"")"),"2. 主食一覧")</f>
        <v>2. 主食一覧</v>
      </c>
      <c r="B18" s="80"/>
    </row>
    <row r="19" ht="22.5" customHeight="1">
      <c r="A19" s="32" t="str">
        <f>IFERROR(__xludf.DUMMYFUNCTION("IMPORTRANGE(""https://docs.google.com/spreadsheets/d/1vsTcEcugRZXGU84Ng3dXvNCAOD3CAaUTEbnnM7tyUJg/edit?usp=sharing"",""主食一覧!A2"")"),"主食名称")</f>
        <v>主食名称</v>
      </c>
      <c r="B19" s="33" t="s">
        <v>46</v>
      </c>
      <c r="C19" s="33" t="s">
        <v>47</v>
      </c>
      <c r="D19" s="33" t="s">
        <v>48</v>
      </c>
      <c r="E19" s="33" t="s">
        <v>49</v>
      </c>
      <c r="F19" s="33" t="s">
        <v>50</v>
      </c>
      <c r="G19" s="33" t="s">
        <v>51</v>
      </c>
      <c r="H19" s="33" t="s">
        <v>52</v>
      </c>
    </row>
    <row r="20" ht="67.5" customHeight="1">
      <c r="A20" s="32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2" t="str">
        <f>IFERROR(__xludf.DUMMYFUNCTION("IMPORTRANGE(""https://docs.google.com/spreadsheets/d/1vsTcEcugRZXGU84Ng3dXvNCAOD3CAaUTEbnnM7tyUJg/edit?usp=sharing"",""主食一覧!A4"")"),"内容")</f>
        <v>内容</v>
      </c>
      <c r="B21" s="155" t="s">
        <v>53</v>
      </c>
      <c r="C21" s="155" t="s">
        <v>54</v>
      </c>
      <c r="D21" s="155" t="s">
        <v>55</v>
      </c>
      <c r="E21" s="155" t="s">
        <v>56</v>
      </c>
      <c r="F21" s="155" t="s">
        <v>57</v>
      </c>
      <c r="G21" s="155" t="s">
        <v>51</v>
      </c>
      <c r="H21" s="155" t="s">
        <v>58</v>
      </c>
    </row>
    <row r="22" ht="22.5" customHeight="1">
      <c r="A22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3"/>
      <c r="C22" s="143"/>
      <c r="D22" s="143"/>
      <c r="E22" s="143"/>
      <c r="F22" s="143"/>
      <c r="G22" s="143"/>
      <c r="H22" s="143"/>
    </row>
    <row r="23" ht="7.5" customHeight="1"/>
    <row r="24" ht="22.5" customHeight="1">
      <c r="A24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4"/>
      <c r="F24" s="38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4"/>
    </row>
    <row r="25" ht="30.0" customHeight="1">
      <c r="A25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0" t="str">
        <f>IFERROR(__xludf.DUMMYFUNCTION("IMPORTRANGE(""https://docs.google.com/spreadsheets/d/1vsTcEcugRZXGU84Ng3dXvNCAOD3CAaUTEbnnM7tyUJg/edit?usp=sharing"",""水分とろみの基準・水分ゼリー!E2"")"),"")</f>
        <v/>
      </c>
      <c r="F25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2" t="s">
        <v>59</v>
      </c>
      <c r="H25" s="43"/>
    </row>
    <row r="26" ht="22.5" customHeight="1">
      <c r="A26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5" t="s">
        <v>60</v>
      </c>
      <c r="C26" s="45" t="s">
        <v>60</v>
      </c>
      <c r="D26" s="45" t="s">
        <v>60</v>
      </c>
      <c r="E26" s="46"/>
      <c r="F26" s="47" t="s">
        <v>81</v>
      </c>
      <c r="G26" s="45" t="s">
        <v>61</v>
      </c>
      <c r="H26" s="45" t="s">
        <v>62</v>
      </c>
    </row>
    <row r="27" ht="22.5" customHeight="1">
      <c r="A27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0"/>
      <c r="C27" s="85"/>
      <c r="D27" s="50"/>
      <c r="E27" s="85"/>
      <c r="F27" s="47" t="s">
        <v>82</v>
      </c>
      <c r="G27" s="50">
        <v>4.0</v>
      </c>
      <c r="H27" s="50">
        <v>1.0</v>
      </c>
    </row>
    <row r="28" ht="22.5" customHeight="1">
      <c r="A28" s="51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6"/>
      <c r="C28" s="157"/>
      <c r="D28" s="156"/>
      <c r="E28" s="157"/>
      <c r="F28" s="51" t="s">
        <v>63</v>
      </c>
      <c r="G28" s="158"/>
      <c r="H28" s="159"/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6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7" t="s">
        <v>64</v>
      </c>
      <c r="C31" s="57"/>
      <c r="D31" s="57"/>
      <c r="E31" s="58"/>
      <c r="F31" s="160" t="s">
        <v>65</v>
      </c>
      <c r="G31" s="161" t="s">
        <v>66</v>
      </c>
      <c r="H31" s="92"/>
    </row>
    <row r="32" ht="22.5" customHeight="1">
      <c r="A32" s="61"/>
      <c r="B32" s="57"/>
      <c r="C32" s="57"/>
      <c r="D32" s="57"/>
      <c r="E32" s="65"/>
      <c r="F32" s="62" t="s">
        <v>67</v>
      </c>
      <c r="G32" s="94"/>
      <c r="H32" s="63"/>
    </row>
    <row r="33" ht="22.5" customHeight="1">
      <c r="A33" s="64"/>
      <c r="B33" s="57"/>
      <c r="C33" s="57"/>
      <c r="D33" s="65"/>
      <c r="E33" s="65"/>
      <c r="F33" s="66"/>
      <c r="G33" s="95"/>
      <c r="H33" s="67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3" t="s">
        <v>0</v>
      </c>
      <c r="C36" s="99"/>
      <c r="D36" s="100"/>
      <c r="E36" s="162" t="s">
        <v>1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3" t="s">
        <v>2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3" t="s">
        <v>3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133" t="s">
        <v>4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63">
        <v>45770.68091826389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 t="s">
        <v>10</v>
      </c>
      <c r="H2" s="11" t="s">
        <v>11</v>
      </c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12</v>
      </c>
      <c r="C3" s="13" t="s">
        <v>13</v>
      </c>
      <c r="D3" s="13" t="s">
        <v>13</v>
      </c>
      <c r="E3" s="13" t="s">
        <v>14</v>
      </c>
      <c r="F3" s="13" t="s">
        <v>14</v>
      </c>
      <c r="G3" s="13" t="s">
        <v>15</v>
      </c>
      <c r="H3" s="13" t="s">
        <v>15</v>
      </c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16</v>
      </c>
      <c r="C5" s="13" t="s">
        <v>16</v>
      </c>
      <c r="D5" s="13" t="s">
        <v>17</v>
      </c>
      <c r="E5" s="13" t="s">
        <v>18</v>
      </c>
      <c r="F5" s="13" t="s">
        <v>18</v>
      </c>
      <c r="G5" s="13" t="s">
        <v>18</v>
      </c>
      <c r="H5" s="13" t="s">
        <v>19</v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20</v>
      </c>
      <c r="C7" s="13" t="s">
        <v>20</v>
      </c>
      <c r="D7" s="13" t="s">
        <v>21</v>
      </c>
      <c r="E7" s="13" t="s">
        <v>21</v>
      </c>
      <c r="F7" s="13" t="s">
        <v>21</v>
      </c>
      <c r="G7" s="17" t="s">
        <v>22</v>
      </c>
      <c r="H7" s="13" t="s">
        <v>23</v>
      </c>
    </row>
    <row r="8" ht="67.5" customHeight="1">
      <c r="A8" s="18" t="str">
        <f>IFERROR(__xludf.DUMMYFUNCTION("IMPORTRANGE(""https://docs.google.com/spreadsheets/d/1vsTcEcugRZXGU84Ng3dXvNCAOD3CAaUTEbnnM7tyUJg/edit?usp=sharing"",""おかず形態一覧表!A8"")"),"画像")</f>
        <v>画像</v>
      </c>
      <c r="B8" s="19"/>
      <c r="C8" s="20"/>
      <c r="D8" s="20"/>
      <c r="E8" s="20"/>
      <c r="F8" s="20"/>
      <c r="G8" s="20"/>
      <c r="H8" s="20"/>
    </row>
    <row r="9" ht="112.5" customHeight="1">
      <c r="A9" s="18" t="str">
        <f>IFERROR(__xludf.DUMMYFUNCTION("IMPORTRANGE(""https://docs.google.com/spreadsheets/d/1vsTcEcugRZXGU84Ng3dXvNCAOD3CAaUTEbnnM7tyUJg/edit?usp=sharing"",""おかず形態一覧表!A9"")"),"内容")</f>
        <v>内容</v>
      </c>
      <c r="B9" s="21" t="s">
        <v>24</v>
      </c>
      <c r="C9" s="21" t="s">
        <v>25</v>
      </c>
      <c r="D9" s="21" t="s">
        <v>26</v>
      </c>
      <c r="E9" s="21" t="s">
        <v>27</v>
      </c>
      <c r="F9" s="21" t="s">
        <v>28</v>
      </c>
      <c r="G9" s="21" t="s">
        <v>29</v>
      </c>
      <c r="H9" s="21" t="s">
        <v>30</v>
      </c>
    </row>
    <row r="10" ht="45.0" customHeight="1">
      <c r="A10" s="22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3" t="s">
        <v>31</v>
      </c>
      <c r="C10" s="23" t="s">
        <v>31</v>
      </c>
      <c r="D10" s="23" t="s">
        <v>31</v>
      </c>
      <c r="E10" s="23" t="s">
        <v>31</v>
      </c>
      <c r="F10" s="23" t="s">
        <v>32</v>
      </c>
      <c r="G10" s="23" t="s">
        <v>33</v>
      </c>
      <c r="H10" s="23" t="s">
        <v>34</v>
      </c>
    </row>
    <row r="11" ht="45.0" customHeight="1">
      <c r="A11" s="22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4"/>
      <c r="C11" s="23"/>
      <c r="D11" s="23"/>
      <c r="E11" s="23"/>
      <c r="F11" s="23" t="s">
        <v>35</v>
      </c>
      <c r="G11" s="23" t="s">
        <v>36</v>
      </c>
      <c r="H11" s="23" t="s">
        <v>37</v>
      </c>
    </row>
    <row r="12" ht="22.5" customHeight="1">
      <c r="A12" s="22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5"/>
      <c r="C12" s="26"/>
      <c r="D12" s="26"/>
      <c r="E12" s="26"/>
      <c r="F12" s="26" t="s">
        <v>38</v>
      </c>
      <c r="G12" s="26" t="s">
        <v>39</v>
      </c>
      <c r="H12" s="26" t="s">
        <v>40</v>
      </c>
    </row>
    <row r="13" ht="22.5" customHeight="1">
      <c r="A13" s="27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8" t="s">
        <v>41</v>
      </c>
      <c r="C13" s="28" t="s">
        <v>42</v>
      </c>
      <c r="D13" s="28" t="s">
        <v>43</v>
      </c>
      <c r="E13" s="28" t="s">
        <v>44</v>
      </c>
      <c r="F13" s="28" t="s">
        <v>45</v>
      </c>
      <c r="G13" s="28" t="s">
        <v>45</v>
      </c>
      <c r="H13" s="28" t="s">
        <v>45</v>
      </c>
    </row>
    <row r="14" ht="22.5" customHeight="1">
      <c r="A14" s="29"/>
      <c r="B14" s="30">
        <v>1750.0</v>
      </c>
      <c r="C14" s="30">
        <v>1500.0</v>
      </c>
      <c r="D14" s="30">
        <v>1200.0</v>
      </c>
      <c r="E14" s="30">
        <v>1000.0</v>
      </c>
      <c r="F14" s="30">
        <v>1150.0</v>
      </c>
      <c r="G14" s="30">
        <v>1150.0</v>
      </c>
      <c r="H14" s="30">
        <v>1100.0</v>
      </c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1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2" t="str">
        <f>IFERROR(__xludf.DUMMYFUNCTION("IMPORTRANGE(""https://docs.google.com/spreadsheets/d/1vsTcEcugRZXGU84Ng3dXvNCAOD3CAaUTEbnnM7tyUJg/edit?usp=sharing"",""主食一覧!A2"")"),"主食名称")</f>
        <v>主食名称</v>
      </c>
      <c r="B2" s="33" t="s">
        <v>46</v>
      </c>
      <c r="C2" s="33" t="s">
        <v>47</v>
      </c>
      <c r="D2" s="33" t="s">
        <v>48</v>
      </c>
      <c r="E2" s="33" t="s">
        <v>49</v>
      </c>
      <c r="F2" s="33" t="s">
        <v>50</v>
      </c>
      <c r="G2" s="33" t="s">
        <v>51</v>
      </c>
      <c r="H2" s="33" t="s">
        <v>52</v>
      </c>
    </row>
    <row r="3" ht="67.5" customHeight="1">
      <c r="A3" s="32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2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53</v>
      </c>
      <c r="C4" s="35" t="s">
        <v>54</v>
      </c>
      <c r="D4" s="35" t="s">
        <v>55</v>
      </c>
      <c r="E4" s="35" t="s">
        <v>56</v>
      </c>
      <c r="F4" s="35" t="s">
        <v>57</v>
      </c>
      <c r="G4" s="35" t="s">
        <v>51</v>
      </c>
      <c r="H4" s="35" t="s">
        <v>58</v>
      </c>
    </row>
    <row r="5" ht="22.5" customHeight="1">
      <c r="A5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6"/>
      <c r="C5" s="36"/>
      <c r="D5" s="36"/>
      <c r="E5" s="36"/>
      <c r="F5" s="36"/>
      <c r="G5" s="36"/>
      <c r="H5" s="3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7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38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0" t="str">
        <f>IFERROR(__xludf.DUMMYFUNCTION("IMPORTRANGE(""https://docs.google.com/spreadsheets/d/1vsTcEcugRZXGU84Ng3dXvNCAOD3CAaUTEbnnM7tyUJg/edit?usp=sharing"",""水分とろみの基準・水分ゼリー!E2"")"),"")</f>
        <v/>
      </c>
      <c r="F2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2" t="s">
        <v>59</v>
      </c>
      <c r="H2" s="43"/>
    </row>
    <row r="3" ht="22.5" customHeight="1">
      <c r="A3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5" t="s">
        <v>60</v>
      </c>
      <c r="C3" s="45" t="s">
        <v>60</v>
      </c>
      <c r="D3" s="45" t="s">
        <v>60</v>
      </c>
      <c r="E3" s="46"/>
      <c r="F3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5" t="s">
        <v>61</v>
      </c>
      <c r="H3" s="45" t="s">
        <v>62</v>
      </c>
    </row>
    <row r="4" ht="22.5" customHeight="1">
      <c r="A4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8"/>
      <c r="C4" s="48"/>
      <c r="D4" s="48"/>
      <c r="E4" s="49"/>
      <c r="F4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0">
        <v>4.0</v>
      </c>
      <c r="H4" s="50">
        <v>1.0</v>
      </c>
    </row>
    <row r="5" ht="22.5" customHeight="1">
      <c r="A5" s="51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2"/>
      <c r="C5" s="53"/>
      <c r="D5" s="52"/>
      <c r="E5" s="53"/>
      <c r="F5" s="51" t="s">
        <v>63</v>
      </c>
      <c r="G5" s="52"/>
      <c r="H5" s="5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4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5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6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7" t="s">
        <v>64</v>
      </c>
      <c r="C2" s="57"/>
      <c r="D2" s="57"/>
      <c r="E2" s="58"/>
      <c r="F2" s="59" t="s">
        <v>65</v>
      </c>
      <c r="G2" s="60" t="s">
        <v>66</v>
      </c>
    </row>
    <row r="3" ht="22.5" customHeight="1">
      <c r="A3" s="61"/>
      <c r="B3" s="57"/>
      <c r="C3" s="57"/>
      <c r="D3" s="57"/>
      <c r="E3" s="58"/>
      <c r="F3" s="62" t="s">
        <v>67</v>
      </c>
      <c r="G3" s="63"/>
    </row>
    <row r="4" ht="22.5" customHeight="1">
      <c r="A4" s="64"/>
      <c r="B4" s="57"/>
      <c r="C4" s="57"/>
      <c r="D4" s="65"/>
      <c r="E4" s="58"/>
      <c r="F4" s="66"/>
      <c r="G4" s="67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68" t="s">
        <v>68</v>
      </c>
      <c r="B1" s="69"/>
      <c r="C1" s="69" t="s">
        <v>69</v>
      </c>
      <c r="D1" s="69"/>
      <c r="E1" s="69"/>
      <c r="F1" s="70"/>
      <c r="G1" s="70"/>
      <c r="H1" s="70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ht="7.5" customHeight="1"/>
    <row r="3" ht="22.5" customHeight="1">
      <c r="A3" s="72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3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4" t="str">
        <f>'おかず形態一覧表'!B2</f>
        <v>常食</v>
      </c>
      <c r="C4" s="74" t="str">
        <f>'おかず形態一覧表'!C2</f>
        <v>全粥食</v>
      </c>
      <c r="D4" s="74" t="str">
        <f>'おかず形態一覧表'!D2</f>
        <v>5分粥食</v>
      </c>
      <c r="E4" s="74" t="str">
        <f>'おかず形態一覧表'!E2</f>
        <v>3分粥食</v>
      </c>
      <c r="F4" s="74" t="str">
        <f>'おかず形態一覧表'!F2</f>
        <v>3分粥食（嚥下食4）</v>
      </c>
      <c r="G4" s="74" t="str">
        <f>'おかず形態一覧表'!G2</f>
        <v>嚥下食3</v>
      </c>
      <c r="H4" s="74" t="str">
        <f>'おかず形態一覧表'!H2</f>
        <v>嚥下食2</v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5" t="str">
        <f>'おかず形態一覧表'!B3</f>
        <v>鶏の唐揚げ</v>
      </c>
      <c r="C5" s="75" t="str">
        <f>'おかず形態一覧表'!C3</f>
        <v>ミートローフ</v>
      </c>
      <c r="D5" s="75" t="str">
        <f>'おかず形態一覧表'!D3</f>
        <v>ミートローフ</v>
      </c>
      <c r="E5" s="75" t="str">
        <f>'おかず形態一覧表'!E3</f>
        <v>肉団子ケチャップ煮</v>
      </c>
      <c r="F5" s="75" t="str">
        <f>'おかず形態一覧表'!F3</f>
        <v>肉団子ケチャップ煮</v>
      </c>
      <c r="G5" s="75" t="str">
        <f>'おかず形態一覧表'!G3</f>
        <v>鶏ムースの洋風ソース</v>
      </c>
      <c r="H5" s="75" t="str">
        <f>'おかず形態一覧表'!H3</f>
        <v>鶏ムースの洋風ソース</v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5" t="str">
        <f>'おかず形態一覧表'!B5</f>
        <v>鮭のねぎ味噌焼き</v>
      </c>
      <c r="C7" s="75" t="str">
        <f>'おかず形態一覧表'!C5</f>
        <v>鮭のねぎ味噌焼き</v>
      </c>
      <c r="D7" s="75" t="str">
        <f>'おかず形態一覧表'!D5</f>
        <v>焼き鮭</v>
      </c>
      <c r="E7" s="75" t="str">
        <f>'おかず形態一覧表'!E5</f>
        <v>煮魚あんかけ</v>
      </c>
      <c r="F7" s="75" t="str">
        <f>'おかず形態一覧表'!F5</f>
        <v>煮魚あんかけ</v>
      </c>
      <c r="G7" s="75" t="str">
        <f>'おかず形態一覧表'!G5</f>
        <v>煮魚あんかけ</v>
      </c>
      <c r="H7" s="75" t="str">
        <f>'おかず形態一覧表'!H5</f>
        <v>煮魚ゼリー</v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5" t="str">
        <f>'おかず形態一覧表'!B7</f>
        <v>野菜サラダ</v>
      </c>
      <c r="C9" s="75" t="str">
        <f>'おかず形態一覧表'!C7</f>
        <v>野菜サラダ</v>
      </c>
      <c r="D9" s="75" t="str">
        <f>'おかず形態一覧表'!D7</f>
        <v>かぼちゃサラダ</v>
      </c>
      <c r="E9" s="75" t="str">
        <f>'おかず形態一覧表'!E7</f>
        <v>かぼちゃサラダ</v>
      </c>
      <c r="F9" s="75" t="str">
        <f>'おかず形態一覧表'!F7</f>
        <v>かぼちゃサラダ</v>
      </c>
      <c r="G9" s="75" t="str">
        <f>'おかず形態一覧表'!G7</f>
        <v>かぼちゃマッシュあんかけ</v>
      </c>
      <c r="H9" s="75" t="str">
        <f>'おかず形態一覧表'!H7</f>
        <v>かぼちゃの甘煮ゼリー</v>
      </c>
    </row>
    <row r="10" ht="67.5" customHeight="1">
      <c r="A10" s="18" t="str">
        <f>IFERROR(__xludf.DUMMYFUNCTION("IMPORTRANGE(""https://docs.google.com/spreadsheets/d/1vsTcEcugRZXGU84Ng3dXvNCAOD3CAaUTEbnnM7tyUJg/edit?usp=sharing"",""おかず形態一覧表!A8"")"),"画像")</f>
        <v>画像</v>
      </c>
      <c r="B10" s="19" t="str">
        <f>'おかず形態一覧表'!B8</f>
        <v/>
      </c>
      <c r="C10" s="19" t="str">
        <f>'おかず形態一覧表'!C8</f>
        <v/>
      </c>
      <c r="D10" s="19" t="str">
        <f>'おかず形態一覧表'!D8</f>
        <v/>
      </c>
      <c r="E10" s="19" t="str">
        <f>'おかず形態一覧表'!E8</f>
        <v/>
      </c>
      <c r="F10" s="19" t="str">
        <f>'おかず形態一覧表'!F8</f>
        <v/>
      </c>
      <c r="G10" s="19" t="str">
        <f>'おかず形態一覧表'!G8</f>
        <v/>
      </c>
      <c r="H10" s="19" t="str">
        <f>'おかず形態一覧表'!H8</f>
        <v/>
      </c>
    </row>
    <row r="11" ht="112.5" customHeight="1">
      <c r="A11" s="18" t="str">
        <f>IFERROR(__xludf.DUMMYFUNCTION("IMPORTRANGE(""https://docs.google.com/spreadsheets/d/1vsTcEcugRZXGU84Ng3dXvNCAOD3CAaUTEbnnM7tyUJg/edit?usp=sharing"",""おかず形態一覧表!A9"")"),"内容")</f>
        <v>内容</v>
      </c>
      <c r="B11" s="76" t="str">
        <f>'おかず形態一覧表'!B9</f>
        <v>一般的な食事</v>
      </c>
      <c r="C11" s="76" t="str">
        <f>'おかず形態一覧表'!C9</f>
        <v>天ぷらやフライ、から揚げや脂肪含有量の多い肉、硬い食品(ひじき、山菜等)を除き、咀嚼・消化機能に配慮した食事</v>
      </c>
      <c r="D11" s="76" t="str">
        <f>'おかず形態一覧表'!D9</f>
        <v>脂肪含有量の多い青魚や肉の脂肪、また食物繊維の多いきのこ、海藻、こんにゃく等を除き、軟らかく調理した咀嚼・消化機能に配慮した食事</v>
      </c>
      <c r="E11" s="76" t="str">
        <f>'おかず形態一覧表'!E9</f>
        <v>主菜は白身の煮魚や軟らかい肉団子、卵・豆腐料理等で、加熱で軟らかくなる野菜を選び、芯や皮を除いて調理した咀嚼・消化機能に配慮した食事</v>
      </c>
      <c r="F11" s="76" t="str">
        <f>'おかず形態一覧表'!F9</f>
        <v>副食は3分粥食で、主食は全粥を基本とした食事
※とろみの有無、食品の大きさは指示による</v>
      </c>
      <c r="G11" s="76" t="str">
        <f>'おかず形態一覧表'!G9</f>
        <v>3分粥食をきざむ、つぶす等してとろみをつけた食事
※舌でつぶせるものは形を崩さずつける※硬いもの、ばらけやすいもの、貼りつきやすいものを除く</v>
      </c>
      <c r="H11" s="76" t="str">
        <f>'おかず形態一覧表'!H9</f>
        <v>軟らかく調理したものを滑らかになるまでミキサーにかけ、とろみ剤を加えた食事
※ゼリー状にする場合は加熱・成形して冷却する</v>
      </c>
    </row>
    <row r="12" ht="45.0" customHeight="1">
      <c r="A12" s="22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4" t="str">
        <f>'おかず形態一覧表'!B10</f>
        <v>通常の大きさ</v>
      </c>
      <c r="C12" s="24" t="str">
        <f>'おかず形態一覧表'!C10</f>
        <v>通常の大きさ</v>
      </c>
      <c r="D12" s="24" t="str">
        <f>'おかず形態一覧表'!D10</f>
        <v>通常の大きさ</v>
      </c>
      <c r="E12" s="24" t="str">
        <f>'おかず形態一覧表'!E10</f>
        <v>通常の大きさ</v>
      </c>
      <c r="F12" s="24" t="str">
        <f>'おかず形態一覧表'!F10</f>
        <v>指示による</v>
      </c>
      <c r="G12" s="24" t="str">
        <f>'おかず形態一覧表'!G10</f>
        <v>きざみの大きさ：0.5～1ｃｍ</v>
      </c>
      <c r="H12" s="24" t="str">
        <f>'おかず形態一覧表'!H10</f>
        <v>ゼリー状、ムース状、ペースト状</v>
      </c>
    </row>
    <row r="13" ht="45.0" customHeight="1">
      <c r="A13" s="22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4" t="str">
        <f>'おかず形態一覧表'!B11</f>
        <v/>
      </c>
      <c r="C13" s="24" t="str">
        <f>'おかず形態一覧表'!C11</f>
        <v/>
      </c>
      <c r="D13" s="24" t="str">
        <f>'おかず形態一覧表'!D11</f>
        <v/>
      </c>
      <c r="E13" s="24" t="str">
        <f>'おかず形態一覧表'!E11</f>
        <v/>
      </c>
      <c r="F13" s="24" t="str">
        <f>'おかず形態一覧表'!F11</f>
        <v>歯茎でつぶせる</v>
      </c>
      <c r="G13" s="24" t="str">
        <f>'おかず形態一覧表'!G11</f>
        <v>舌でつぶせる</v>
      </c>
      <c r="H13" s="24" t="str">
        <f>'おかず形態一覧表'!H11</f>
        <v>噛まなくてよい</v>
      </c>
    </row>
    <row r="14" ht="22.5" customHeight="1">
      <c r="A14" s="22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5" t="str">
        <f>'おかず形態一覧表'!B12</f>
        <v/>
      </c>
      <c r="C14" s="25" t="str">
        <f>'おかず形態一覧表'!C12</f>
        <v/>
      </c>
      <c r="D14" s="25" t="str">
        <f>'おかず形態一覧表'!D12</f>
        <v/>
      </c>
      <c r="E14" s="25" t="str">
        <f>'おかず形態一覧表'!E12</f>
        <v/>
      </c>
      <c r="F14" s="25" t="str">
        <f>'おかず形態一覧表'!F12</f>
        <v>4</v>
      </c>
      <c r="G14" s="25" t="str">
        <f>'おかず形態一覧表'!G12</f>
        <v>3</v>
      </c>
      <c r="H14" s="25" t="str">
        <f>'おかず形態一覧表'!H12</f>
        <v>2-2 / 2-1</v>
      </c>
    </row>
    <row r="15" ht="22.5" customHeight="1">
      <c r="A15" s="27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77" t="str">
        <f>'おかず形態一覧表'!B13</f>
        <v>米飯180</v>
      </c>
      <c r="C15" s="77" t="str">
        <f>'おかず形態一覧表'!C13</f>
        <v>全粥280</v>
      </c>
      <c r="D15" s="77" t="str">
        <f>'おかず形態一覧表'!D13</f>
        <v>5分粥280</v>
      </c>
      <c r="E15" s="77" t="str">
        <f>'おかず形態一覧表'!E13</f>
        <v>3分粥200</v>
      </c>
      <c r="F15" s="77" t="str">
        <f>'おかず形態一覧表'!F13</f>
        <v>全粥180</v>
      </c>
      <c r="G15" s="77" t="str">
        <f>'おかず形態一覧表'!G13</f>
        <v>全粥180</v>
      </c>
      <c r="H15" s="77" t="str">
        <f>'おかず形態一覧表'!H13</f>
        <v>全粥180</v>
      </c>
    </row>
    <row r="16" ht="22.5" customHeight="1">
      <c r="A16" s="29"/>
      <c r="B16" s="78">
        <f>'おかず形態一覧表'!B14</f>
        <v>1750</v>
      </c>
      <c r="C16" s="78">
        <f>'おかず形態一覧表'!C14</f>
        <v>1500</v>
      </c>
      <c r="D16" s="78">
        <f>'おかず形態一覧表'!D14</f>
        <v>1200</v>
      </c>
      <c r="E16" s="78">
        <f>'おかず形態一覧表'!E14</f>
        <v>1000</v>
      </c>
      <c r="F16" s="78">
        <f>'おかず形態一覧表'!F14</f>
        <v>1150</v>
      </c>
      <c r="G16" s="78">
        <f>'おかず形態一覧表'!G14</f>
        <v>1150</v>
      </c>
      <c r="H16" s="78">
        <f>'おかず形態一覧表'!H14</f>
        <v>1100</v>
      </c>
    </row>
    <row r="17" ht="7.5" customHeight="1"/>
    <row r="18" ht="22.5" customHeight="1">
      <c r="A18" s="79" t="str">
        <f>IFERROR(__xludf.DUMMYFUNCTION("IMPORTRANGE(""https://docs.google.com/spreadsheets/d/1vsTcEcugRZXGU84Ng3dXvNCAOD3CAaUTEbnnM7tyUJg/edit?usp=sharing"",""主食一覧!A1"")"),"2. 主食一覧")</f>
        <v>2. 主食一覧</v>
      </c>
      <c r="B18" s="80"/>
    </row>
    <row r="19" ht="22.5" customHeight="1">
      <c r="A19" s="32" t="str">
        <f>IFERROR(__xludf.DUMMYFUNCTION("IMPORTRANGE(""https://docs.google.com/spreadsheets/d/1vsTcEcugRZXGU84Ng3dXvNCAOD3CAaUTEbnnM7tyUJg/edit?usp=sharing"",""主食一覧!A2"")"),"主食名称")</f>
        <v>主食名称</v>
      </c>
      <c r="B19" s="81" t="str">
        <f>'主食一覧'!B2</f>
        <v>米飯</v>
      </c>
      <c r="C19" s="81" t="str">
        <f>'主食一覧'!C2</f>
        <v>全粥</v>
      </c>
      <c r="D19" s="81" t="str">
        <f>'主食一覧'!D2</f>
        <v>7分粥</v>
      </c>
      <c r="E19" s="81" t="str">
        <f>'主食一覧'!E2</f>
        <v>5分粥</v>
      </c>
      <c r="F19" s="81" t="str">
        <f>'主食一覧'!F2</f>
        <v>3分粥</v>
      </c>
      <c r="G19" s="81" t="str">
        <f>'主食一覧'!G2</f>
        <v>重湯</v>
      </c>
      <c r="H19" s="81" t="str">
        <f>'主食一覧'!H2</f>
        <v>ミキサー粥</v>
      </c>
    </row>
    <row r="20" ht="67.5" customHeight="1">
      <c r="A20" s="32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2" t="str">
        <f>IFERROR(__xludf.DUMMYFUNCTION("IMPORTRANGE(""https://docs.google.com/spreadsheets/d/1vsTcEcugRZXGU84Ng3dXvNCAOD3CAaUTEbnnM7tyUJg/edit?usp=sharing"",""主食一覧!A4"")"),"内容")</f>
        <v>内容</v>
      </c>
      <c r="B21" s="82" t="str">
        <f>'主食一覧'!B4</f>
        <v>通常のごはん</v>
      </c>
      <c r="C21" s="82" t="str">
        <f>'主食一覧'!C4</f>
        <v>水分が多く軟らかい</v>
      </c>
      <c r="D21" s="82" t="str">
        <f>'主食一覧'!D4</f>
        <v>全粥と重湯を7：3の重量比で混ぜたもの</v>
      </c>
      <c r="E21" s="82" t="str">
        <f>'主食一覧'!E4</f>
        <v>全粥と重湯を5：5の重量比で混ぜたもの</v>
      </c>
      <c r="F21" s="82" t="str">
        <f>'主食一覧'!F4</f>
        <v>全粥と重湯を3：7の重量比で混ぜたもの</v>
      </c>
      <c r="G21" s="82" t="str">
        <f>'主食一覧'!G4</f>
        <v>重湯</v>
      </c>
      <c r="H21" s="82" t="str">
        <f>'主食一覧'!H4</f>
        <v>全粥に0.5％のソフティアUを加え、ミキサーにかけたもの</v>
      </c>
    </row>
    <row r="22" ht="22.5" customHeight="1">
      <c r="A22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3" t="str">
        <f>'主食一覧'!B5</f>
        <v/>
      </c>
      <c r="C22" s="83" t="str">
        <f>'主食一覧'!C5</f>
        <v/>
      </c>
      <c r="D22" s="83" t="str">
        <f>'主食一覧'!D5</f>
        <v/>
      </c>
      <c r="E22" s="83" t="str">
        <f>'主食一覧'!E5</f>
        <v/>
      </c>
      <c r="F22" s="83" t="str">
        <f>'主食一覧'!F5</f>
        <v/>
      </c>
      <c r="G22" s="83" t="str">
        <f>'主食一覧'!G5</f>
        <v/>
      </c>
      <c r="H22" s="83" t="str">
        <f>'主食一覧'!H5</f>
        <v/>
      </c>
    </row>
    <row r="23" ht="7.5" customHeight="1"/>
    <row r="24" ht="22.5" customHeight="1">
      <c r="A24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4"/>
      <c r="F24" s="38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4"/>
    </row>
    <row r="25" ht="30.0" customHeight="1">
      <c r="A25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0" t="str">
        <f>IFERROR(__xludf.DUMMYFUNCTION("IMPORTRANGE(""https://docs.google.com/spreadsheets/d/1vsTcEcugRZXGU84Ng3dXvNCAOD3CAaUTEbnnM7tyUJg/edit?usp=sharing"",""水分とろみの基準・水分ゼリー!E2"")"),"")</f>
        <v/>
      </c>
      <c r="F25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3" t="str">
        <f>'水分とろみの基準・水分ゼリー'!G2</f>
        <v>お茶ゼリー</v>
      </c>
      <c r="H25" s="43" t="str">
        <f>'水分とろみの基準・水分ゼリー'!H2</f>
        <v/>
      </c>
    </row>
    <row r="26" ht="22.5" customHeight="1">
      <c r="A26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 t="str">
        <f>'水分とろみの基準・水分ゼリー'!B3</f>
        <v>ソフティアS</v>
      </c>
      <c r="C26" s="46" t="str">
        <f>'水分とろみの基準・水分ゼリー'!C3</f>
        <v>ソフティアS</v>
      </c>
      <c r="D26" s="46" t="str">
        <f>'水分とろみの基準・水分ゼリー'!D3</f>
        <v>ソフティアS</v>
      </c>
      <c r="E26" s="46" t="str">
        <f>'水分とろみの基準・水分ゼリー'!E3</f>
        <v/>
      </c>
      <c r="F26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6" t="str">
        <f>'水分とろみの基準・水分ゼリー'!G3</f>
        <v>お茶ゼリーの素</v>
      </c>
      <c r="H26" s="46" t="str">
        <f>'水分とろみの基準・水分ゼリー'!H3</f>
        <v>つるりんこ</v>
      </c>
    </row>
    <row r="27" ht="22.5" customHeight="1">
      <c r="A27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85" t="str">
        <f>'水分とろみの基準・水分ゼリー'!B4</f>
        <v/>
      </c>
      <c r="C27" s="85" t="str">
        <f>'水分とろみの基準・水分ゼリー'!C4</f>
        <v/>
      </c>
      <c r="D27" s="85" t="str">
        <f>'水分とろみの基準・水分ゼリー'!D4</f>
        <v/>
      </c>
      <c r="E27" s="85" t="str">
        <f>'水分とろみの基準・水分ゼリー'!E4</f>
        <v/>
      </c>
      <c r="F27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85">
        <f>'水分とろみの基準・水分ゼリー'!G4</f>
        <v>4</v>
      </c>
      <c r="H27" s="85">
        <f>'水分とろみの基準・水分ゼリー'!H4</f>
        <v>1</v>
      </c>
    </row>
    <row r="28" ht="22.5" customHeight="1">
      <c r="A28" s="51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3" t="str">
        <f>'水分とろみの基準・水分ゼリー'!B5</f>
        <v/>
      </c>
      <c r="C28" s="53" t="str">
        <f>'水分とろみの基準・水分ゼリー'!C5</f>
        <v/>
      </c>
      <c r="D28" s="53" t="str">
        <f>'水分とろみの基準・水分ゼリー'!D5</f>
        <v/>
      </c>
      <c r="E28" s="53" t="str">
        <f>'水分とろみの基準・水分ゼリー'!E5</f>
        <v/>
      </c>
      <c r="F28" s="51" t="s">
        <v>63</v>
      </c>
      <c r="G28" s="53" t="str">
        <f>'水分とろみの基準・水分ゼリー'!G5</f>
        <v/>
      </c>
      <c r="H28" s="53" t="str">
        <f>'水分とろみの基準・水分ゼリー'!H5</f>
        <v/>
      </c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6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5" t="str">
        <f>'濃厚流動食・補助食品'!B2</f>
        <v>メイバランスHP1.5</v>
      </c>
      <c r="C31" s="65" t="str">
        <f>'濃厚流動食・補助食品'!C2</f>
        <v/>
      </c>
      <c r="D31" s="65" t="str">
        <f>'濃厚流動食・補助食品'!D2</f>
        <v/>
      </c>
      <c r="E31" s="58" t="str">
        <f>'濃厚流動食・補助食品'!E2</f>
        <v/>
      </c>
      <c r="F31" s="90" t="str">
        <f>'濃厚流動食・補助食品'!F2</f>
        <v>Ｏｊ・１ｊ対応：可</v>
      </c>
      <c r="G31" s="91" t="str">
        <f>'濃厚流動食・補助食品'!G2</f>
        <v>嚥下食1・嚥下開始食　流動食</v>
      </c>
      <c r="H31" s="92"/>
    </row>
    <row r="32" ht="22.5" customHeight="1">
      <c r="A32" s="61"/>
      <c r="B32" s="65" t="str">
        <f>'濃厚流動食・補助食品'!B3</f>
        <v/>
      </c>
      <c r="C32" s="65" t="str">
        <f>'濃厚流動食・補助食品'!C3</f>
        <v/>
      </c>
      <c r="D32" s="65" t="str">
        <f>'濃厚流動食・補助食品'!D3</f>
        <v/>
      </c>
      <c r="E32" s="65" t="str">
        <f>'濃厚流動食・補助食品'!E3</f>
        <v/>
      </c>
      <c r="F32" s="93" t="str">
        <f>'濃厚流動食・補助食品'!F3</f>
        <v>メイバランスHP1.5、プロテインゼリー、プロッカ、くだものの栄養＋Fiber、ブイクレスハイプチゼリー、ブリックゼリー、ソフトアガロリー</v>
      </c>
      <c r="G32" s="94"/>
      <c r="H32" s="63"/>
    </row>
    <row r="33" ht="22.5" customHeight="1">
      <c r="A33" s="64"/>
      <c r="B33" s="65" t="str">
        <f>'濃厚流動食・補助食品'!B4</f>
        <v/>
      </c>
      <c r="C33" s="65" t="str">
        <f>'濃厚流動食・補助食品'!C4</f>
        <v/>
      </c>
      <c r="D33" s="65" t="str">
        <f>'濃厚流動食・補助食品'!D4</f>
        <v/>
      </c>
      <c r="E33" s="65" t="str">
        <f>'濃厚流動食・補助食品'!E4</f>
        <v/>
      </c>
      <c r="F33" s="66"/>
      <c r="G33" s="95"/>
      <c r="H33" s="67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8" t="str">
        <f>'施設概要'!B2</f>
        <v>〒959-4497 東蒲原郡阿賀町津川200</v>
      </c>
      <c r="C36" s="99"/>
      <c r="D36" s="100"/>
      <c r="E36" s="101" t="str">
        <f>'施設概要'!C2</f>
        <v>阿賀町地域で唯一の病院として、良質の医療及びケアを提供しています。在宅療養支援病院として訪問診療、訪問看護などの在宅医療を実施しています。町立の診療所や訪問看護ステーション、町内の福祉介護施設、新潟市などの近隣の医療機関と連携をとりながら、地域医療に取り組んでいます。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8" t="str">
        <f>'施設概要'!B3</f>
        <v>栄養課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8" t="str">
        <f>'施設概要'!B4</f>
        <v>0254-92-3311（代）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98" t="str">
        <f>'施設概要'!B5</f>
        <v>0254-92-4964（代）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08">
        <f>'施設概要'!B6</f>
        <v>45770.68111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2" t="s">
        <v>70</v>
      </c>
      <c r="B1" s="113"/>
      <c r="C1" s="113"/>
      <c r="D1" s="113"/>
    </row>
    <row r="2">
      <c r="A2" s="114" t="s">
        <v>71</v>
      </c>
      <c r="B2" s="115"/>
      <c r="C2" s="116" t="s">
        <v>72</v>
      </c>
      <c r="D2" s="117" t="s">
        <v>73</v>
      </c>
    </row>
    <row r="3">
      <c r="A3" s="118" t="s">
        <v>74</v>
      </c>
      <c r="B3" s="119"/>
      <c r="C3" s="120" t="b">
        <v>0</v>
      </c>
      <c r="D3" s="121"/>
    </row>
    <row r="4">
      <c r="A4" s="122"/>
      <c r="B4" s="122"/>
      <c r="C4" s="122"/>
      <c r="D4" s="122"/>
    </row>
    <row r="5">
      <c r="A5" s="123" t="s">
        <v>75</v>
      </c>
      <c r="B5" s="123" t="s">
        <v>76</v>
      </c>
      <c r="C5" s="122"/>
      <c r="D5" s="122"/>
    </row>
    <row r="6">
      <c r="A6" s="12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2" t="s">
        <v>77</v>
      </c>
      <c r="B1" s="122"/>
    </row>
    <row r="2">
      <c r="A2" s="122" t="s">
        <v>75</v>
      </c>
      <c r="B2" s="122" t="s">
        <v>78</v>
      </c>
    </row>
    <row r="3">
      <c r="A3" s="125"/>
    </row>
    <row r="4">
      <c r="A4" s="125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6" t="str">
        <f>IFERROR(__xludf.DUMMYFUNCTION("IMPORTRANGE(""https://docs.google.com/spreadsheets/d/1vsTcEcugRZXGU84Ng3dXvNCAOD3CAaUTEbnnM7tyUJg/edit?usp=sharing"",""施設概要!A1"")"),"施設概要")</f>
        <v>施設概要</v>
      </c>
      <c r="B1" s="127"/>
      <c r="C1" s="127"/>
    </row>
    <row r="2" ht="22.5" customHeight="1">
      <c r="A2" s="128" t="str">
        <f>IFERROR(__xludf.DUMMYFUNCTION("IMPORTRANGE(""https://docs.google.com/spreadsheets/d/1vsTcEcugRZXGU84Ng3dXvNCAOD3CAaUTEbnnM7tyUJg/edit?usp=sharing"",""施設概要!A2"")"),"所在地")</f>
        <v>所在地</v>
      </c>
      <c r="B2" s="129" t="s">
        <v>0</v>
      </c>
      <c r="C2" s="130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1" t="s">
        <v>2</v>
      </c>
      <c r="C3" s="132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3" t="s">
        <v>3</v>
      </c>
      <c r="C4" s="132"/>
    </row>
    <row r="5" ht="22.5" customHeight="1">
      <c r="A5" s="106" t="str">
        <f>IFERROR(__xludf.DUMMYFUNCTION("IMPORTRANGE(""https://docs.google.com/spreadsheets/d/1vsTcEcugRZXGU84Ng3dXvNCAOD3CAaUTEbnnM7tyUJg/edit?usp=sharing"",""施設概要!A5"")"),"FAX")</f>
        <v>FAX</v>
      </c>
      <c r="B5" s="134" t="s">
        <v>4</v>
      </c>
      <c r="C5" s="132"/>
    </row>
    <row r="6" ht="22.5" customHeight="1">
      <c r="A6" s="107" t="str">
        <f>IFERROR(__xludf.DUMMYFUNCTION("IMPORTRANGE(""https://docs.google.com/spreadsheets/d/1vsTcEcugRZXGU84Ng3dXvNCAOD3CAaUTEbnnM7tyUJg/edit?usp=sharing"",""施設概要!A6"")"),"更新日")</f>
        <v>更新日</v>
      </c>
      <c r="B6" s="135">
        <v>45770.68091826389</v>
      </c>
      <c r="C6" s="136"/>
    </row>
  </sheetData>
  <mergeCells count="1">
    <mergeCell ref="C2:C6"/>
  </mergeCells>
  <drawing r:id="rId1"/>
</worksheet>
</file>