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<sst xmlns="http://schemas.openxmlformats.org/spreadsheetml/2006/main" count="279" uniqueCount="83">
  <si>
    <t>〒959-4497 東蒲原郡阿賀町津川200</t>
  </si>
  <si>
    <t>米飯</t>
  </si>
  <si>
    <t>全粥</t>
  </si>
  <si>
    <t>7分粥</t>
  </si>
  <si>
    <t>5分粥</t>
  </si>
  <si>
    <t>3分粥</t>
  </si>
  <si>
    <t>重湯</t>
  </si>
  <si>
    <t>ミキサー粥</t>
  </si>
  <si>
    <t>阿賀町地域で唯一の病院として、良質の医療及びケアを提供しています。在宅療養支援病院として訪問診療、訪問看護などの在宅医療を実施しています。町立の診療所や訪問看護ステーション、町内の福祉介護施設、新潟市などの近隣の医療機関と連携をとりながら、地域医療に取り組んでいます。</t>
  </si>
  <si>
    <t>通常のごはん</t>
  </si>
  <si>
    <t>水分が多く軟らかい</t>
  </si>
  <si>
    <t>常食</t>
  </si>
  <si>
    <t>全粥と重湯を7：3の重量比で混ぜたもの</t>
  </si>
  <si>
    <t>全粥と重湯を5：5の重量比で混ぜたもの</t>
  </si>
  <si>
    <t>全粥と重湯を3：7の重量比で混ぜたもの</t>
  </si>
  <si>
    <t>全粥に0.5％のソフティアUを加え、ミキサーにかけたもの</t>
  </si>
  <si>
    <t>お茶ゼリー</t>
  </si>
  <si>
    <t>全粥食</t>
  </si>
  <si>
    <t>5分粥食</t>
  </si>
  <si>
    <t>3分粥食</t>
  </si>
  <si>
    <t>3分粥食（嚥下食4）</t>
  </si>
  <si>
    <t>嚥下食3</t>
  </si>
  <si>
    <t>嚥下食2</t>
  </si>
  <si>
    <t>栄養課</t>
  </si>
  <si>
    <t>鶏の唐揚げ</t>
  </si>
  <si>
    <t>ミートローフ</t>
  </si>
  <si>
    <t>0254-92-3311（代）</t>
  </si>
  <si>
    <t>肉団子ケチャップ煮</t>
  </si>
  <si>
    <t>鶏ムースの洋風ソース</t>
  </si>
  <si>
    <t>ソフティアS</t>
  </si>
  <si>
    <t>0254-92-4964（代）</t>
  </si>
  <si>
    <t>お茶ゼリーの素</t>
  </si>
  <si>
    <t>つるりんこ</t>
  </si>
  <si>
    <t>鮭のねぎ味噌焼き</t>
  </si>
  <si>
    <t>焼き鮭</t>
  </si>
  <si>
    <t>煮魚あんかけ</t>
  </si>
  <si>
    <t>煮魚ゼリー</t>
  </si>
  <si>
    <t>野菜サラダ</t>
  </si>
  <si>
    <t>かぼちゃサラダ</t>
  </si>
  <si>
    <t>かぼちゃマッシュあんかけ</t>
  </si>
  <si>
    <t>かぼちゃの甘煮ゼリー</t>
  </si>
  <si>
    <t>一般的な食事</t>
  </si>
  <si>
    <t>天ぷらやフライ、から揚げや脂肪含有量の多い肉、硬い食品(ひじき、山菜等)を除き、咀嚼・消化機能に配慮した食事</t>
  </si>
  <si>
    <t>脂肪含有量の多い青魚や肉の脂肪、また食物繊維の多いきのこ、海藻、こんにゃく等を除き、軟らかく調理した咀嚼・消化機能に配慮した食事</t>
  </si>
  <si>
    <t>主菜は白身の煮魚や軟らかい肉団子、卵・豆腐料理等で、加熱で軟らかくなる野菜を選び、芯や皮を除いて調理した咀嚼・消化機能に配慮した食事</t>
  </si>
  <si>
    <t>副食は3分粥食で、主食は全粥を基本とした食事
※とろみの有無、食品の大きさは指示による</t>
  </si>
  <si>
    <t>3分粥食をきざむ、つぶす等してとろみをつけた食事
※舌でつぶせるものは形を崩さずつける※硬いもの、ばらけやすいもの、貼りつきやすいものを除く</t>
  </si>
  <si>
    <t>軟らかく調理したものを滑らかになるまでミキサーにかけ、とろみ剤を加えた食事
※ゼリー状にする場合は加熱・成形して冷却する</t>
  </si>
  <si>
    <t>通常の大きさ</t>
  </si>
  <si>
    <t>指示による</t>
  </si>
  <si>
    <t>きざみの大きさ：0.5～1ｃｍ</t>
  </si>
  <si>
    <t>ゼリー状、ムース状、ペースト状</t>
  </si>
  <si>
    <t>歯茎でつぶせる</t>
  </si>
  <si>
    <t>舌でつぶせる</t>
  </si>
  <si>
    <t>噛まなくてよい</t>
  </si>
  <si>
    <t>4</t>
  </si>
  <si>
    <t>3</t>
  </si>
  <si>
    <t>2-2 / 2-1</t>
  </si>
  <si>
    <t>米飯180</t>
  </si>
  <si>
    <t>全粥280</t>
  </si>
  <si>
    <t>5分粥280</t>
  </si>
  <si>
    <t>3分粥200</t>
  </si>
  <si>
    <t>全粥180</t>
  </si>
  <si>
    <t>メイバランスHP1.5</t>
  </si>
  <si>
    <t>新潟県立</t>
  </si>
  <si>
    <t>津川病院</t>
  </si>
  <si>
    <t>更新記録シート</t>
  </si>
  <si>
    <t>同意の確認</t>
  </si>
  <si>
    <t>Ｏｊ・１ｊ対応：可</t>
  </si>
  <si>
    <t>嚥下食1・嚥下開始食　流動食</t>
  </si>
  <si>
    <t>チェック</t>
  </si>
  <si>
    <t>メイバランスHP1.5、プロテインゼリー、プロッカ、くだものの栄養＋Fiber、ブイクレスハイプチゼリー、ブリックゼリー、ソフトアガロリー</t>
  </si>
  <si>
    <t>↓ 氏名を入力 ↓</t>
  </si>
  <si>
    <t>更新内容について施設長の同意を得ました</t>
  </si>
  <si>
    <t>小さじ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</si>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</sst>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yyyy/MM/dd"/>
    <numFmt numFmtId="165" formatCode="@ g"/>
    <numFmt numFmtId="166" formatCode="#,##0 &quot;kcal&quot;"/>
    <numFmt numFmtId="167" formatCode="0.0 &quot;g&quot;"/>
    <numFmt numFmtId="168" formatCode="@ 杯"/>
    <numFmt numFmtId="169" formatCode="m/d/yyyy h:mm:ss"/>
    <numFmt numFmtId="170" formatCode="@ &quot;g&quot;"/>
    <numFmt numFmtId="171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b/>
      <sz val="10.0"/>
      <color rgb="FF000000"/>
      <name val="Arial"/>
      <scheme val="minor"/>
    </font>
    <font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10.0"/>
      <color theme="1"/>
      <name val="Arial"/>
      <scheme val="minor"/>
    </font>
    <font/>
    <font>
      <sz val="8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0033CC"/>
      <name val="Arial"/>
      <scheme val="minor"/>
    </font>
    <font>
      <b/>
      <sz val="16.0"/>
      <color rgb="FF0033CC"/>
      <name val="Arial"/>
      <scheme val="minor"/>
    </font>
    <font>
      <sz val="14.0"/>
      <color rgb="FF0033CC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33CC"/>
        <bgColor rgb="FF0033CC"/>
      </patternFill>
    </fill>
    <fill>
      <patternFill patternType="solid">
        <fgColor rgb="FF00AF50"/>
        <bgColor rgb="FF00AF50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CCA6"/>
        <bgColor rgb="FFFFCCA6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bottom style="medium">
        <color rgb="FF0033CC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000000"/>
      </left>
      <bottom style="thin">
        <color rgb="FF000000"/>
      </bottom>
    </border>
    <border>
      <left style="thin">
        <color rgb="FF959595"/>
      </left>
      <top style="thin">
        <color rgb="FF959595"/>
      </top>
    </border>
    <border>
      <right style="thin">
        <color rgb="FF000000"/>
      </right>
      <bottom style="thin">
        <color rgb="FF000000"/>
      </bottom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2" numFmtId="0" xfId="0" applyAlignment="1" applyBorder="1" applyFill="1" applyFont="1">
      <alignment shrinkToFit="0" vertical="center" wrapText="0"/>
    </xf>
    <xf borderId="3" fillId="4" fontId="1" numFmtId="0" xfId="0" applyAlignment="1" applyBorder="1" applyFill="1" applyFont="1">
      <alignment vertical="center"/>
    </xf>
    <xf borderId="2" fillId="3" fontId="1" numFmtId="0" xfId="0" applyAlignment="1" applyBorder="1" applyFont="1">
      <alignment vertical="center"/>
    </xf>
    <xf borderId="4" fillId="5" fontId="1" numFmtId="0" xfId="0" applyAlignment="1" applyBorder="1" applyFill="1" applyFont="1">
      <alignment vertical="center"/>
    </xf>
    <xf borderId="1" fillId="6" fontId="3" numFmtId="0" xfId="0" applyAlignment="1" applyBorder="1" applyFill="1" applyFont="1">
      <alignment horizontal="center" vertical="center"/>
    </xf>
    <xf borderId="3" fillId="7" fontId="3" numFmtId="0" xfId="0" applyAlignment="1" applyBorder="1" applyFill="1" applyFont="1">
      <alignment horizontal="center" vertical="center"/>
    </xf>
    <xf borderId="5" fillId="8" fontId="4" numFmtId="0" xfId="0" applyAlignment="1" applyBorder="1" applyFill="1" applyFont="1">
      <alignment horizontal="center" vertical="center"/>
    </xf>
    <xf borderId="3" fillId="0" fontId="5" numFmtId="0" xfId="0" applyAlignment="1" applyBorder="1" applyFont="1">
      <alignment horizontal="center" readingOrder="0" shrinkToFit="0" vertical="center" wrapText="0"/>
    </xf>
    <xf borderId="5" fillId="8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readingOrder="0" shrinkToFit="0" vertical="center" wrapText="0"/>
    </xf>
    <xf borderId="3" fillId="0" fontId="5" numFmtId="0" xfId="0" applyAlignment="1" applyBorder="1" applyFont="1">
      <alignment horizontal="center" vertical="center"/>
    </xf>
    <xf borderId="6" fillId="9" fontId="3" numFmtId="0" xfId="0" applyAlignment="1" applyBorder="1" applyFill="1" applyFont="1">
      <alignment horizontal="center" vertical="center"/>
    </xf>
    <xf borderId="3" fillId="0" fontId="6" numFmtId="0" xfId="0" applyAlignment="1" applyBorder="1" applyFont="1">
      <alignment readingOrder="0" shrinkToFit="0" vertical="center" wrapText="1"/>
    </xf>
    <xf borderId="5" fillId="8" fontId="3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shrinkToFit="0" vertical="center" wrapText="0"/>
    </xf>
    <xf borderId="5" fillId="0" fontId="6" numFmtId="0" xfId="0" applyAlignment="1" applyBorder="1" applyFon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0"/>
    </xf>
    <xf borderId="7" fillId="0" fontId="5" numFmtId="0" xfId="0" applyAlignment="1" applyBorder="1" applyFont="1">
      <alignment readingOrder="0" shrinkToFit="0" vertical="center" wrapText="1"/>
    </xf>
    <xf borderId="6" fillId="9" fontId="8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shrinkToFit="0" vertical="center" wrapText="1"/>
    </xf>
    <xf borderId="8" fillId="0" fontId="9" numFmtId="0" xfId="0" applyBorder="1" applyFont="1"/>
    <xf borderId="6" fillId="0" fontId="6" numFmtId="0" xfId="0" applyAlignment="1" applyBorder="1" applyFont="1">
      <alignment horizontal="center" readingOrder="0" shrinkToFit="0" vertical="center" wrapText="0"/>
    </xf>
    <xf borderId="9" fillId="8" fontId="3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readingOrder="0" shrinkToFit="0" vertical="center" wrapText="0"/>
    </xf>
    <xf borderId="10" fillId="9" fontId="3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shrinkToFit="0" vertical="center" wrapText="0"/>
    </xf>
    <xf borderId="1" fillId="6" fontId="3" numFmtId="0" xfId="0" applyAlignment="1" applyBorder="1" applyFont="1">
      <alignment horizontal="center" readingOrder="0" vertical="center"/>
    </xf>
    <xf borderId="10" fillId="0" fontId="5" numFmtId="0" xfId="0" applyAlignment="1" applyBorder="1" applyFont="1">
      <alignment horizontal="center" vertical="center"/>
    </xf>
    <xf borderId="1" fillId="10" fontId="5" numFmtId="164" xfId="0" applyAlignment="1" applyBorder="1" applyFill="1" applyFont="1" applyNumberFormat="1">
      <alignment horizontal="left" readingOrder="0" shrinkToFit="0" vertical="center" wrapText="0"/>
    </xf>
    <xf borderId="11" fillId="0" fontId="9" numFmtId="0" xfId="0" applyBorder="1" applyFont="1"/>
    <xf borderId="12" fillId="0" fontId="5" numFmtId="0" xfId="0" applyAlignment="1" applyBorder="1" applyFont="1">
      <alignment horizontal="center" vertical="center"/>
    </xf>
    <xf borderId="6" fillId="0" fontId="10" numFmtId="0" xfId="0" applyAlignment="1" applyBorder="1" applyFont="1">
      <alignment horizontal="center" readingOrder="0" shrinkToFit="0" vertical="center" wrapText="0"/>
    </xf>
    <xf borderId="13" fillId="9" fontId="3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4" fillId="0" fontId="6" numFmtId="0" xfId="0" applyAlignment="1" applyBorder="1" applyFont="1">
      <alignment readingOrder="0" shrinkToFit="0" vertical="center" wrapText="1"/>
    </xf>
    <xf borderId="4" fillId="9" fontId="3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6" fillId="0" fontId="7" numFmtId="49" xfId="0" applyAlignment="1" applyBorder="1" applyFont="1" applyNumberFormat="1">
      <alignment horizontal="center" shrinkToFit="0" vertical="center" wrapText="0"/>
    </xf>
    <xf borderId="6" fillId="0" fontId="7" numFmtId="49" xfId="0" applyAlignment="1" applyBorder="1" applyFont="1" applyNumberFormat="1">
      <alignment horizontal="center" readingOrder="0" shrinkToFit="0" vertical="center" wrapText="0"/>
    </xf>
    <xf borderId="15" fillId="9" fontId="3" numFmtId="0" xfId="0" applyAlignment="1" applyBorder="1" applyFont="1">
      <alignment horizontal="center" vertical="center"/>
    </xf>
    <xf borderId="6" fillId="0" fontId="5" numFmtId="165" xfId="0" applyAlignment="1" applyBorder="1" applyFont="1" applyNumberFormat="1">
      <alignment horizontal="center" readingOrder="0" shrinkToFit="0" vertical="center" wrapText="0"/>
    </xf>
    <xf borderId="16" fillId="0" fontId="9" numFmtId="0" xfId="0" applyBorder="1" applyFont="1"/>
    <xf borderId="13" fillId="0" fontId="5" numFmtId="166" xfId="0" applyAlignment="1" applyBorder="1" applyFont="1" applyNumberFormat="1">
      <alignment horizontal="center" readingOrder="0" shrinkToFit="0" vertical="center" wrapText="0"/>
    </xf>
    <xf borderId="17" fillId="11" fontId="11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5" numFmtId="0" xfId="0" applyAlignment="1" applyBorder="1" applyFill="1" applyFont="1">
      <alignment horizontal="center" vertical="center"/>
    </xf>
    <xf borderId="17" fillId="0" fontId="10" numFmtId="0" xfId="0" applyAlignment="1" applyBorder="1" applyFont="1">
      <alignment horizontal="center" readingOrder="0" shrinkToFit="0" vertical="center" wrapText="1"/>
    </xf>
    <xf borderId="20" fillId="0" fontId="12" numFmtId="0" xfId="0" applyAlignment="1" applyBorder="1" applyFont="1">
      <alignment horizontal="left" readingOrder="0" vertical="bottom"/>
    </xf>
    <xf borderId="20" fillId="0" fontId="13" numFmtId="0" xfId="0" applyAlignment="1" applyBorder="1" applyFont="1">
      <alignment horizontal="left" readingOrder="0" vertical="bottom"/>
    </xf>
    <xf borderId="20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1" fillId="5" fontId="1" numFmtId="0" xfId="0" applyAlignment="1" applyBorder="1" applyFont="1">
      <alignment vertical="center"/>
    </xf>
    <xf borderId="22" fillId="5" fontId="5" numFmtId="0" xfId="0" applyBorder="1" applyFont="1"/>
    <xf borderId="6" fillId="0" fontId="5" numFmtId="0" xfId="0" applyAlignment="1" applyBorder="1" applyFont="1">
      <alignment horizontal="center" shrinkToFit="0" vertical="center" wrapText="0"/>
    </xf>
    <xf borderId="23" fillId="0" fontId="16" numFmtId="0" xfId="0" applyAlignment="1" applyBorder="1" applyFont="1">
      <alignment vertical="bottom"/>
    </xf>
    <xf borderId="23" fillId="0" fontId="16" numFmtId="0" xfId="0" applyAlignment="1" applyBorder="1" applyFont="1">
      <alignment vertical="bottom"/>
    </xf>
    <xf borderId="9" fillId="8" fontId="3" numFmtId="0" xfId="0" applyAlignment="1" applyBorder="1" applyFont="1">
      <alignment horizontal="center" readingOrder="0" vertical="center"/>
    </xf>
    <xf borderId="24" fillId="0" fontId="10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25" fillId="14" fontId="16" numFmtId="0" xfId="0" applyAlignment="1" applyBorder="1" applyFill="1" applyFont="1">
      <alignment vertical="bottom"/>
    </xf>
    <xf borderId="9" fillId="0" fontId="5" numFmtId="167" xfId="0" applyAlignment="1" applyBorder="1" applyFont="1" applyNumberFormat="1">
      <alignment horizontal="center" readingOrder="0" shrinkToFit="0" vertical="center" wrapText="0"/>
    </xf>
    <xf borderId="26" fillId="0" fontId="6" numFmtId="0" xfId="0" applyAlignment="1" applyBorder="1" applyFont="1">
      <alignment horizontal="center" readingOrder="0" vertical="center"/>
    </xf>
    <xf borderId="9" fillId="0" fontId="5" numFmtId="167" xfId="0" applyAlignment="1" applyBorder="1" applyFont="1" applyNumberFormat="1">
      <alignment horizontal="center" shrinkToFit="0" vertical="center" wrapText="0"/>
    </xf>
    <xf borderId="27" fillId="14" fontId="16" numFmtId="0" xfId="0" applyAlignment="1" applyBorder="1" applyFont="1">
      <alignment vertical="bottom"/>
    </xf>
    <xf borderId="18" fillId="0" fontId="6" numFmtId="0" xfId="0" applyAlignment="1" applyBorder="1" applyFont="1">
      <alignment horizontal="left" readingOrder="0" vertical="center"/>
    </xf>
    <xf borderId="9" fillId="0" fontId="5" numFmtId="167" xfId="0" applyAlignment="1" applyBorder="1" applyFont="1" applyNumberFormat="1">
      <alignment horizontal="center" readingOrder="0" shrinkToFit="0" vertical="center" wrapText="0"/>
    </xf>
    <xf borderId="28" fillId="0" fontId="9" numFmtId="0" xfId="0" applyBorder="1" applyFont="1"/>
    <xf borderId="5" fillId="8" fontId="3" numFmtId="0" xfId="0" applyAlignment="1" applyBorder="1" applyFont="1">
      <alignment horizontal="center" readingOrder="0" vertical="center"/>
    </xf>
    <xf borderId="27" fillId="14" fontId="17" numFmtId="0" xfId="0" applyAlignment="1" applyBorder="1" applyFont="1">
      <alignment horizontal="center" vertical="bottom"/>
    </xf>
    <xf borderId="26" fillId="0" fontId="6" numFmtId="0" xfId="0" applyAlignment="1" applyBorder="1" applyFont="1">
      <alignment horizontal="left" readingOrder="0" shrinkToFit="0" vertical="center" wrapText="1"/>
    </xf>
    <xf borderId="27" fillId="14" fontId="17" numFmtId="0" xfId="0" applyAlignment="1" applyBorder="1" applyFont="1">
      <alignment horizontal="center" vertical="bottom"/>
    </xf>
    <xf borderId="5" fillId="0" fontId="5" numFmtId="168" xfId="0" applyAlignment="1" applyBorder="1" applyFont="1" applyNumberFormat="1">
      <alignment horizontal="center" readingOrder="0" shrinkToFit="0" vertical="center" wrapText="0"/>
    </xf>
    <xf borderId="29" fillId="0" fontId="9" numFmtId="0" xfId="0" applyBorder="1" applyFont="1"/>
    <xf borderId="25" fillId="0" fontId="18" numFmtId="0" xfId="0" applyAlignment="1" applyBorder="1" applyFont="1">
      <alignment vertical="bottom"/>
    </xf>
    <xf borderId="5" fillId="0" fontId="5" numFmtId="168" xfId="0" applyAlignment="1" applyBorder="1" applyFont="1" applyNumberFormat="1">
      <alignment horizontal="center" shrinkToFit="0" vertical="center" wrapText="0"/>
    </xf>
    <xf borderId="30" fillId="0" fontId="9" numFmtId="0" xfId="0" applyBorder="1" applyFont="1"/>
    <xf borderId="4" fillId="0" fontId="6" numFmtId="0" xfId="0" applyAlignment="1" applyBorder="1" applyFont="1">
      <alignment horizontal="left" shrinkToFit="0" vertical="center" wrapText="1"/>
    </xf>
    <xf borderId="27" fillId="0" fontId="16" numFmtId="0" xfId="0" applyAlignment="1" applyBorder="1" applyFont="1">
      <alignment vertical="bottom"/>
    </xf>
    <xf borderId="17" fillId="0" fontId="10" numFmtId="0" xfId="0" applyAlignment="1" applyBorder="1" applyFont="1">
      <alignment horizontal="center" shrinkToFit="0" vertical="center" wrapText="1"/>
    </xf>
    <xf borderId="27" fillId="0" fontId="16" numFmtId="0" xfId="0" applyAlignment="1" applyBorder="1" applyFont="1">
      <alignment horizontal="center" readingOrder="0"/>
    </xf>
    <xf borderId="31" fillId="0" fontId="9" numFmtId="0" xfId="0" applyBorder="1" applyFont="1"/>
    <xf borderId="32" fillId="0" fontId="9" numFmtId="0" xfId="0" applyBorder="1" applyFont="1"/>
    <xf borderId="27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5" numFmtId="14" xfId="0" applyAlignment="1" applyFont="1" applyNumberFormat="1">
      <alignment readingOrder="0"/>
    </xf>
    <xf borderId="6" fillId="0" fontId="5" numFmtId="165" xfId="0" applyAlignment="1" applyBorder="1" applyFont="1" applyNumberFormat="1">
      <alignment horizontal="center" shrinkToFit="0" vertical="center" wrapText="0"/>
    </xf>
    <xf borderId="13" fillId="0" fontId="5" numFmtId="166" xfId="0" applyAlignment="1" applyBorder="1" applyFont="1" applyNumberFormat="1">
      <alignment horizontal="center" shrinkToFit="0" vertical="center" wrapText="0"/>
    </xf>
    <xf borderId="0" fillId="0" fontId="5" numFmtId="169" xfId="0" applyAlignment="1" applyFont="1" applyNumberFormat="1">
      <alignment readingOrder="0"/>
    </xf>
    <xf borderId="33" fillId="4" fontId="1" numFmtId="0" xfId="0" applyAlignment="1" applyBorder="1" applyFont="1">
      <alignment vertical="center"/>
    </xf>
    <xf borderId="34" fillId="4" fontId="5" numFmtId="0" xfId="0" applyBorder="1" applyFont="1"/>
    <xf borderId="3" fillId="0" fontId="5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35" fillId="6" fontId="3" numFmtId="0" xfId="0" applyAlignment="1" applyBorder="1" applyFont="1">
      <alignment horizontal="center" vertical="center"/>
    </xf>
    <xf borderId="4" fillId="0" fontId="5" numFmtId="0" xfId="0" applyAlignment="1" applyBorder="1" applyFont="1">
      <alignment readingOrder="0" shrinkToFit="0" vertical="center" wrapText="0"/>
    </xf>
    <xf borderId="4" fillId="5" fontId="1" numFmtId="0" xfId="0" applyAlignment="1" applyBorder="1" applyFont="1">
      <alignment horizontal="center" vertical="center"/>
    </xf>
    <xf borderId="6" fillId="0" fontId="5" numFmtId="0" xfId="0" applyAlignment="1" applyBorder="1" applyFont="1">
      <alignment readingOrder="0" shrinkToFit="0" vertical="center" wrapText="1"/>
    </xf>
    <xf borderId="3" fillId="0" fontId="6" numFmtId="0" xfId="0" applyAlignment="1" applyBorder="1" applyFont="1">
      <alignment horizontal="left" shrinkToFit="0" vertical="center" wrapText="1"/>
    </xf>
    <xf borderId="35" fillId="0" fontId="5" numFmtId="0" xfId="0" applyAlignment="1" applyBorder="1" applyFont="1">
      <alignment readingOrder="0" shrinkToFit="0" vertical="center" wrapText="0"/>
    </xf>
    <xf borderId="10" fillId="0" fontId="9" numFmtId="0" xfId="0" applyBorder="1" applyFont="1"/>
    <xf borderId="36" fillId="0" fontId="5" numFmtId="0" xfId="0" applyAlignment="1" applyBorder="1" applyFont="1">
      <alignment readingOrder="0" shrinkToFit="0" vertical="center" wrapText="0"/>
    </xf>
    <xf borderId="7" fillId="6" fontId="3" numFmtId="0" xfId="0" applyAlignment="1" applyBorder="1" applyFont="1">
      <alignment horizontal="center" vertical="center"/>
    </xf>
    <xf borderId="37" fillId="0" fontId="5" numFmtId="0" xfId="0" applyAlignment="1" applyBorder="1" applyFont="1">
      <alignment readingOrder="0" shrinkToFit="0" vertical="center" wrapText="0"/>
    </xf>
    <xf borderId="3" fillId="0" fontId="7" numFmtId="49" xfId="0" applyAlignment="1" applyBorder="1" applyFont="1" applyNumberFormat="1">
      <alignment horizontal="center" shrinkToFit="0" vertical="center" wrapText="0"/>
    </xf>
    <xf borderId="4" fillId="6" fontId="3" numFmtId="0" xfId="0" applyAlignment="1" applyBorder="1" applyFont="1">
      <alignment horizontal="center" readingOrder="0" vertical="center"/>
    </xf>
    <xf borderId="4" fillId="0" fontId="5" numFmtId="164" xfId="0" applyAlignment="1" applyBorder="1" applyFont="1" applyNumberFormat="1">
      <alignment horizontal="left" readingOrder="0" shrinkToFit="0" vertical="center" wrapText="0"/>
    </xf>
    <xf borderId="13" fillId="0" fontId="9" numFmtId="0" xfId="0" applyBorder="1" applyFont="1"/>
    <xf borderId="38" fillId="3" fontId="5" numFmtId="0" xfId="0" applyBorder="1" applyFont="1"/>
    <xf borderId="6" fillId="0" fontId="19" numFmtId="0" xfId="0" applyAlignment="1" applyBorder="1" applyFont="1">
      <alignment horizontal="center" shrinkToFit="0" vertical="center" wrapText="0"/>
    </xf>
    <xf borderId="6" fillId="0" fontId="19" numFmtId="0" xfId="0" applyAlignment="1" applyBorder="1" applyFont="1">
      <alignment horizontal="center" readingOrder="0" shrinkToFit="0" vertical="center" wrapText="0"/>
    </xf>
    <xf borderId="16" fillId="9" fontId="3" numFmtId="0" xfId="0" applyAlignment="1" applyBorder="1" applyFont="1">
      <alignment horizontal="center" readingOrder="0" vertical="center"/>
    </xf>
    <xf borderId="13" fillId="0" fontId="5" numFmtId="166" xfId="0" applyAlignment="1" applyBorder="1" applyFont="1" applyNumberFormat="1">
      <alignment horizontal="center" readingOrder="0" shrinkToFit="0" vertical="center" wrapText="0"/>
    </xf>
    <xf borderId="9" fillId="0" fontId="5" numFmtId="167" xfId="0" applyAlignment="1" applyBorder="1" applyFont="1" applyNumberForma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2" fillId="3" fontId="2" numFmtId="0" xfId="0" applyAlignment="1" applyBorder="1" applyFont="1">
      <alignment horizontal="center" shrinkToFit="0" vertical="center" wrapText="0"/>
    </xf>
    <xf borderId="2" fillId="3" fontId="1" numFmtId="0" xfId="0" applyAlignment="1" applyBorder="1" applyFont="1">
      <alignment horizontal="center" vertical="center"/>
    </xf>
    <xf borderId="24" fillId="11" fontId="1" numFmtId="0" xfId="0" applyAlignment="1" applyBorder="1" applyFont="1">
      <alignment vertical="center"/>
    </xf>
    <xf borderId="39" fillId="11" fontId="5" numFmtId="0" xfId="0" applyBorder="1" applyFont="1"/>
    <xf borderId="0" fillId="12" fontId="1" numFmtId="0" xfId="0" applyAlignment="1" applyFont="1">
      <alignment vertical="center"/>
    </xf>
    <xf borderId="0" fillId="12" fontId="5" numFmtId="0" xfId="0" applyFont="1"/>
    <xf borderId="3" fillId="0" fontId="20" numFmtId="49" xfId="0" applyAlignment="1" applyBorder="1" applyFont="1" applyNumberFormat="1">
      <alignment horizontal="center" readingOrder="0" shrinkToFit="0" vertical="center" wrapText="0"/>
    </xf>
    <xf borderId="18" fillId="0" fontId="6" numFmtId="0" xfId="0" applyAlignment="1" applyBorder="1" applyFont="1">
      <alignment horizontal="center" vertical="center"/>
    </xf>
    <xf borderId="40" fillId="0" fontId="6" numFmtId="0" xfId="0" applyAlignment="1" applyBorder="1" applyFont="1">
      <alignment horizontal="left" vertical="center"/>
    </xf>
    <xf borderId="41" fillId="0" fontId="9" numFmtId="0" xfId="0" applyBorder="1" applyFont="1"/>
    <xf borderId="26" fillId="0" fontId="6" numFmtId="0" xfId="0" applyAlignment="1" applyBorder="1" applyFont="1">
      <alignment horizontal="left" shrinkToFit="0" vertical="center" wrapText="1"/>
    </xf>
    <xf borderId="42" fillId="0" fontId="9" numFmtId="0" xfId="0" applyBorder="1" applyFont="1"/>
    <xf borderId="17" fillId="11" fontId="11" numFmtId="0" xfId="0" applyAlignment="1" applyBorder="1" applyFont="1">
      <alignment horizontal="center" vertical="center"/>
    </xf>
    <xf borderId="18" fillId="12" fontId="1" numFmtId="0" xfId="0" applyAlignment="1" applyBorder="1" applyFont="1">
      <alignment horizontal="center" vertical="center"/>
    </xf>
    <xf borderId="43" fillId="0" fontId="9" numFmtId="0" xfId="0" applyBorder="1" applyFont="1"/>
    <xf borderId="36" fillId="2" fontId="1" numFmtId="0" xfId="0" applyAlignment="1" applyBorder="1" applyFont="1">
      <alignment vertical="center"/>
    </xf>
    <xf borderId="44" fillId="0" fontId="6" numFmtId="0" xfId="0" applyAlignment="1" applyBorder="1" applyFont="1">
      <alignment horizontal="left" readingOrder="0" shrinkToFit="0" vertical="center" wrapText="1"/>
    </xf>
    <xf borderId="45" fillId="2" fontId="5" numFmtId="0" xfId="0" applyBorder="1" applyFont="1"/>
    <xf borderId="36" fillId="0" fontId="5" numFmtId="0" xfId="0" applyAlignment="1" applyBorder="1" applyFont="1">
      <alignment shrinkToFit="0" vertical="center" wrapText="0"/>
    </xf>
    <xf borderId="46" fillId="0" fontId="9" numFmtId="0" xfId="0" applyBorder="1" applyFont="1"/>
    <xf borderId="45" fillId="0" fontId="9" numFmtId="0" xfId="0" applyBorder="1" applyFont="1"/>
    <xf borderId="37" fillId="0" fontId="5" numFmtId="0" xfId="0" applyAlignment="1" applyBorder="1" applyFont="1">
      <alignment shrinkToFit="0" vertical="center" wrapText="1"/>
    </xf>
    <xf borderId="47" fillId="0" fontId="9" numFmtId="0" xfId="0" applyBorder="1" applyFont="1"/>
    <xf borderId="48" fillId="0" fontId="9" numFmtId="0" xfId="0" applyBorder="1" applyFont="1"/>
    <xf borderId="49" fillId="0" fontId="9" numFmtId="0" xfId="0" applyBorder="1" applyFont="1"/>
    <xf borderId="50" fillId="0" fontId="9" numFmtId="0" xfId="0" applyBorder="1" applyFont="1"/>
    <xf borderId="36" fillId="0" fontId="5" numFmtId="164" xfId="0" applyAlignment="1" applyBorder="1" applyFont="1" applyNumberFormat="1">
      <alignment horizontal="left" shrinkToFit="0" vertical="center" wrapText="0"/>
    </xf>
    <xf borderId="35" fillId="0" fontId="9" numFmtId="0" xfId="0" applyBorder="1" applyFont="1"/>
    <xf borderId="51" fillId="0" fontId="9" numFmtId="0" xfId="0" applyBorder="1" applyFont="1"/>
    <xf borderId="52" fillId="0" fontId="9" numFmtId="0" xfId="0" applyBorder="1" applyFont="1"/>
    <xf borderId="6" fillId="0" fontId="5" numFmtId="0" xfId="0" applyAlignment="1" applyBorder="1" applyFont="1">
      <alignment horizontal="center" readingOrder="0" shrinkToFit="0" vertical="center" wrapText="0"/>
    </xf>
    <xf borderId="6" fillId="0" fontId="6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  <xf borderId="6" fillId="0" fontId="19" numFmtId="49" xfId="0" applyAlignment="1" applyBorder="1" applyFont="1" applyNumberFormat="1">
      <alignment horizontal="center" shrinkToFit="0" vertical="center" wrapText="0"/>
    </xf>
    <xf borderId="6" fillId="0" fontId="19" numFmtId="49" xfId="0" applyAlignment="1" applyBorder="1" applyFont="1" applyNumberFormat="1">
      <alignment horizontal="center" readingOrder="0" shrinkToFit="0" vertical="center" wrapText="0"/>
    </xf>
    <xf borderId="6" fillId="0" fontId="5" numFmtId="170" xfId="0" applyAlignment="1" applyBorder="1" applyFont="1" applyNumberFormat="1">
      <alignment horizontal="center" readingOrder="0" shrinkToFit="0" vertical="center" wrapText="0"/>
    </xf>
    <xf borderId="3" fillId="0" fontId="6" numFmtId="0" xfId="0" applyAlignment="1" applyBorder="1" applyFont="1">
      <alignment horizontal="left" readingOrder="0" shrinkToFit="0" vertical="center" wrapText="1"/>
    </xf>
    <xf borderId="5" fillId="0" fontId="5" numFmtId="171" xfId="0" applyAlignment="1" applyBorder="1" applyFont="1" applyNumberFormat="1">
      <alignment horizontal="center" readingOrder="0" shrinkToFit="0" vertical="center" wrapText="0"/>
    </xf>
    <xf borderId="5" fillId="0" fontId="5" numFmtId="171" xfId="0" applyAlignment="1" applyBorder="1" applyFont="1" applyNumberFormat="1">
      <alignment horizontal="center" shrinkToFit="0" vertical="center" wrapText="0"/>
    </xf>
    <xf borderId="5" fillId="0" fontId="5" numFmtId="171" xfId="0" applyAlignment="1" applyBorder="1" applyFont="1" applyNumberFormat="1">
      <alignment horizontal="center" readingOrder="0" shrinkToFit="0" vertical="center" wrapText="0"/>
    </xf>
    <xf borderId="5" fillId="0" fontId="5" numFmtId="171" xfId="0" applyAlignment="1" applyBorder="1" applyFont="1" applyNumberFormat="1">
      <alignment horizontal="center" shrinkToFit="0" vertical="center" wrapText="0"/>
    </xf>
    <xf borderId="18" fillId="0" fontId="6" numFmtId="0" xfId="0" applyAlignment="1" applyBorder="1" applyFont="1">
      <alignment horizontal="center" readingOrder="0" vertical="center"/>
    </xf>
    <xf borderId="40" fillId="0" fontId="6" numFmtId="0" xfId="0" applyAlignment="1" applyBorder="1" applyFont="1">
      <alignment horizontal="left" readingOrder="0" vertical="center"/>
    </xf>
    <xf borderId="37" fillId="0" fontId="5" numFmtId="0" xfId="0" applyAlignment="1" applyBorder="1" applyFont="1">
      <alignment readingOrder="0" shrinkToFit="0" vertical="center" wrapText="1"/>
    </xf>
    <xf borderId="36" fillId="0" fontId="5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5.jpg"/><Relationship Id="rId10" Type="http://schemas.openxmlformats.org/officeDocument/2006/relationships/image" Target="../media/image6.jpg"/><Relationship Id="rId13" Type="http://schemas.openxmlformats.org/officeDocument/2006/relationships/image" Target="../media/image2.jpg"/><Relationship Id="rId12" Type="http://schemas.openxmlformats.org/officeDocument/2006/relationships/image" Target="../media/image13.jpg"/><Relationship Id="rId1" Type="http://schemas.openxmlformats.org/officeDocument/2006/relationships/image" Target="../media/image8.jpg"/><Relationship Id="rId2" Type="http://schemas.openxmlformats.org/officeDocument/2006/relationships/image" Target="../media/image11.jpg"/><Relationship Id="rId3" Type="http://schemas.openxmlformats.org/officeDocument/2006/relationships/image" Target="../media/image1.jpg"/><Relationship Id="rId4" Type="http://schemas.openxmlformats.org/officeDocument/2006/relationships/image" Target="../media/image9.jpg"/><Relationship Id="rId9" Type="http://schemas.openxmlformats.org/officeDocument/2006/relationships/image" Target="../media/image7.jpg"/><Relationship Id="rId15" Type="http://schemas.openxmlformats.org/officeDocument/2006/relationships/image" Target="../media/image3.jpg"/><Relationship Id="rId14" Type="http://schemas.openxmlformats.org/officeDocument/2006/relationships/image" Target="../media/image12.jpg"/><Relationship Id="rId16" Type="http://schemas.openxmlformats.org/officeDocument/2006/relationships/image" Target="../media/image17.jpg"/><Relationship Id="rId5" Type="http://schemas.openxmlformats.org/officeDocument/2006/relationships/image" Target="../media/image18.jpg"/><Relationship Id="rId6" Type="http://schemas.openxmlformats.org/officeDocument/2006/relationships/image" Target="../media/image16.jpg"/><Relationship Id="rId7" Type="http://schemas.openxmlformats.org/officeDocument/2006/relationships/image" Target="../media/image4.jpg"/><Relationship Id="rId8" Type="http://schemas.openxmlformats.org/officeDocument/2006/relationships/image" Target="../media/image15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5.jpg"/><Relationship Id="rId10" Type="http://schemas.openxmlformats.org/officeDocument/2006/relationships/image" Target="../media/image6.jpg"/><Relationship Id="rId13" Type="http://schemas.openxmlformats.org/officeDocument/2006/relationships/image" Target="../media/image2.jpg"/><Relationship Id="rId12" Type="http://schemas.openxmlformats.org/officeDocument/2006/relationships/image" Target="../media/image13.jpg"/><Relationship Id="rId1" Type="http://schemas.openxmlformats.org/officeDocument/2006/relationships/image" Target="../media/image8.jpg"/><Relationship Id="rId2" Type="http://schemas.openxmlformats.org/officeDocument/2006/relationships/image" Target="../media/image11.jpg"/><Relationship Id="rId3" Type="http://schemas.openxmlformats.org/officeDocument/2006/relationships/image" Target="../media/image1.jpg"/><Relationship Id="rId4" Type="http://schemas.openxmlformats.org/officeDocument/2006/relationships/image" Target="../media/image9.jpg"/><Relationship Id="rId9" Type="http://schemas.openxmlformats.org/officeDocument/2006/relationships/image" Target="../media/image7.jpg"/><Relationship Id="rId15" Type="http://schemas.openxmlformats.org/officeDocument/2006/relationships/image" Target="../media/image3.jpg"/><Relationship Id="rId14" Type="http://schemas.openxmlformats.org/officeDocument/2006/relationships/image" Target="../media/image12.jpg"/><Relationship Id="rId16" Type="http://schemas.openxmlformats.org/officeDocument/2006/relationships/image" Target="../media/image17.jpg"/><Relationship Id="rId5" Type="http://schemas.openxmlformats.org/officeDocument/2006/relationships/image" Target="../media/image18.jpg"/><Relationship Id="rId6" Type="http://schemas.openxmlformats.org/officeDocument/2006/relationships/image" Target="../media/image16.jpg"/><Relationship Id="rId7" Type="http://schemas.openxmlformats.org/officeDocument/2006/relationships/image" Target="../media/image4.jpg"/><Relationship Id="rId8" Type="http://schemas.openxmlformats.org/officeDocument/2006/relationships/image" Target="../media/image1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38250" cy="857250"/>
    <xdr:pic>
      <xdr:nvPicPr>
        <xdr:cNvPr id="0" name="image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00150" cy="8572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00150" cy="857250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28675"/>
    <xdr:pic>
      <xdr:nvPicPr>
        <xdr:cNvPr id="0" name="image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28675"/>
    <xdr:pic>
      <xdr:nvPicPr>
        <xdr:cNvPr id="0" name="image9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28675"/>
    <xdr:pic>
      <xdr:nvPicPr>
        <xdr:cNvPr id="0" name="image1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247775" cy="828675"/>
    <xdr:pic>
      <xdr:nvPicPr>
        <xdr:cNvPr id="0" name="image1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90625" cy="857250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90625" cy="857250"/>
    <xdr:pic>
      <xdr:nvPicPr>
        <xdr:cNvPr id="0" name="image15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28675"/>
    <xdr:pic>
      <xdr:nvPicPr>
        <xdr:cNvPr id="0" name="image7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28675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28675"/>
    <xdr:pic>
      <xdr:nvPicPr>
        <xdr:cNvPr id="0" name="image5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143000" cy="857250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1247775" cy="742950"/>
    <xdr:pic>
      <xdr:nvPicPr>
        <xdr:cNvPr id="0" name="image2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38225" cy="857250"/>
    <xdr:pic>
      <xdr:nvPicPr>
        <xdr:cNvPr id="0" name="image1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38225" cy="857250"/>
    <xdr:pic>
      <xdr:nvPicPr>
        <xdr:cNvPr id="0" name="image14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152525" cy="857250"/>
    <xdr:pic>
      <xdr:nvPicPr>
        <xdr:cNvPr id="0" name="image3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1143000" cy="857250"/>
    <xdr:pic>
      <xdr:nvPicPr>
        <xdr:cNvPr id="0" name="image17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38250" cy="857250"/>
    <xdr:pic>
      <xdr:nvPicPr>
        <xdr:cNvPr id="0" name="image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00150" cy="8572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00150" cy="857250"/>
    <xdr:pic>
      <xdr:nvPicPr>
        <xdr:cNvPr id="0" name="image10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28675"/>
    <xdr:pic>
      <xdr:nvPicPr>
        <xdr:cNvPr id="0" name="image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28675"/>
    <xdr:pic>
      <xdr:nvPicPr>
        <xdr:cNvPr id="0" name="image9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28675"/>
    <xdr:pic>
      <xdr:nvPicPr>
        <xdr:cNvPr id="0" name="image1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1247775" cy="828675"/>
    <xdr:pic>
      <xdr:nvPicPr>
        <xdr:cNvPr id="0" name="image1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90625" cy="857250"/>
    <xdr:pic>
      <xdr:nvPicPr>
        <xdr:cNvPr id="0" name="image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90625" cy="857250"/>
    <xdr:pic>
      <xdr:nvPicPr>
        <xdr:cNvPr id="0" name="image15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28675"/>
    <xdr:pic>
      <xdr:nvPicPr>
        <xdr:cNvPr id="0" name="image7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28675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28675"/>
    <xdr:pic>
      <xdr:nvPicPr>
        <xdr:cNvPr id="0" name="image5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143000" cy="857250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1247775" cy="742950"/>
    <xdr:pic>
      <xdr:nvPicPr>
        <xdr:cNvPr id="0" name="image2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38225" cy="857250"/>
    <xdr:pic>
      <xdr:nvPicPr>
        <xdr:cNvPr id="0" name="image1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38225" cy="857250"/>
    <xdr:pic>
      <xdr:nvPicPr>
        <xdr:cNvPr id="0" name="image14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152525" cy="857250"/>
    <xdr:pic>
      <xdr:nvPicPr>
        <xdr:cNvPr id="0" name="image3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7</xdr:row>
      <xdr:rowOff>0</xdr:rowOff>
    </xdr:from>
    <xdr:ext cx="1143000" cy="857250"/>
    <xdr:pic>
      <xdr:nvPicPr>
        <xdr:cNvPr id="0" name="image17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6" t="str">
        <f>IFERROR(__xludf.DUMMYFUNCTION("IMPORTRANGE(""https://docs.google.com/spreadsheets/d/1vsTcEcugRZXGU84Ng3dXvNCAOD3CAaUTEbnnM7tyUJg/edit?usp=sharing"",""施設概要!A2"")"),"所在地")</f>
        <v>所在地</v>
      </c>
      <c r="B2" s="11" t="s">
        <v>0</v>
      </c>
      <c r="C2" s="19" t="s">
        <v>8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11" t="s">
        <v>23</v>
      </c>
      <c r="C3" s="22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11" t="s">
        <v>26</v>
      </c>
      <c r="C4" s="22"/>
    </row>
    <row r="5" ht="22.5" customHeight="1">
      <c r="A5" s="6" t="str">
        <f>IFERROR(__xludf.DUMMYFUNCTION("IMPORTRANGE(""https://docs.google.com/spreadsheets/d/1vsTcEcugRZXGU84Ng3dXvNCAOD3CAaUTEbnnM7tyUJg/edit?usp=sharing"",""施設概要!A5"")"),"FAX")</f>
        <v>FAX</v>
      </c>
      <c r="B5" s="11" t="s">
        <v>30</v>
      </c>
      <c r="C5" s="22"/>
    </row>
    <row r="6" ht="22.5" customHeight="1">
      <c r="A6" s="28" t="str">
        <f>IFERROR(__xludf.DUMMYFUNCTION("IMPORTRANGE(""https://docs.google.com/spreadsheets/d/1vsTcEcugRZXGU84Ng3dXvNCAOD3CAaUTEbnnM7tyUJg/edit?usp=sharing"",""施設概要!A6"")"),"更新日")</f>
        <v>更新日</v>
      </c>
      <c r="B6" s="30">
        <v>45770.681110335645</v>
      </c>
      <c r="C6" s="31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0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7"/>
      <c r="C1" s="97"/>
      <c r="D1" s="97"/>
      <c r="E1" s="97"/>
      <c r="F1" s="97"/>
      <c r="G1" s="97"/>
      <c r="H1" s="97"/>
    </row>
    <row r="2" ht="22.5" customHeight="1">
      <c r="A2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11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3" t="s">
        <v>24</v>
      </c>
      <c r="C3" s="23" t="s">
        <v>25</v>
      </c>
      <c r="D3" s="23" t="s">
        <v>25</v>
      </c>
      <c r="E3" s="23" t="s">
        <v>27</v>
      </c>
      <c r="F3" s="23" t="s">
        <v>27</v>
      </c>
      <c r="G3" s="23" t="s">
        <v>28</v>
      </c>
      <c r="H3" s="23" t="s">
        <v>28</v>
      </c>
    </row>
    <row r="4" ht="67.5" customHeight="1">
      <c r="A4" s="26" t="str">
        <f>IFERROR(__xludf.DUMMYFUNCTION("IMPORTRANGE(""https://docs.google.com/spreadsheets/d/1vsTcEcugRZXGU84Ng3dXvNCAOD3CAaUTEbnnM7tyUJg/edit?usp=sharing"",""おかず形態一覧表!A4"")"),"画像")</f>
        <v>画像</v>
      </c>
      <c r="B4" s="29"/>
      <c r="C4" s="29"/>
      <c r="D4" s="29"/>
      <c r="E4" s="29"/>
      <c r="F4" s="29"/>
      <c r="G4" s="29"/>
      <c r="H4" s="29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3" t="s">
        <v>33</v>
      </c>
      <c r="C5" s="23" t="s">
        <v>33</v>
      </c>
      <c r="D5" s="23" t="s">
        <v>34</v>
      </c>
      <c r="E5" s="23" t="s">
        <v>35</v>
      </c>
      <c r="F5" s="23" t="s">
        <v>35</v>
      </c>
      <c r="G5" s="23" t="s">
        <v>35</v>
      </c>
      <c r="H5" s="23" t="s">
        <v>36</v>
      </c>
    </row>
    <row r="6" ht="67.5" customHeight="1">
      <c r="A6" s="26" t="str">
        <f>IFERROR(__xludf.DUMMYFUNCTION("IMPORTRANGE(""https://docs.google.com/spreadsheets/d/1vsTcEcugRZXGU84Ng3dXvNCAOD3CAaUTEbnnM7tyUJg/edit?usp=sharing"",""おかず形態一覧表!A6"")"),"画像")</f>
        <v>画像</v>
      </c>
      <c r="B6" s="32"/>
      <c r="C6" s="29"/>
      <c r="D6" s="29"/>
      <c r="E6" s="29"/>
      <c r="F6" s="29"/>
      <c r="G6" s="29"/>
      <c r="H6" s="29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3" t="s">
        <v>37</v>
      </c>
      <c r="C7" s="23" t="s">
        <v>37</v>
      </c>
      <c r="D7" s="23" t="s">
        <v>38</v>
      </c>
      <c r="E7" s="23" t="s">
        <v>38</v>
      </c>
      <c r="F7" s="23" t="s">
        <v>38</v>
      </c>
      <c r="G7" s="23" t="s">
        <v>39</v>
      </c>
      <c r="H7" s="23" t="s">
        <v>40</v>
      </c>
    </row>
    <row r="8" ht="67.5" customHeight="1">
      <c r="A8" s="34" t="str">
        <f>IFERROR(__xludf.DUMMYFUNCTION("IMPORTRANGE(""https://docs.google.com/spreadsheets/d/1vsTcEcugRZXGU84Ng3dXvNCAOD3CAaUTEbnnM7tyUJg/edit?usp=sharing"",""おかず形態一覧表!A8"")"),"画像")</f>
        <v>画像</v>
      </c>
      <c r="B8" s="35"/>
      <c r="C8" s="36"/>
      <c r="D8" s="36"/>
      <c r="E8" s="36"/>
      <c r="F8" s="36"/>
      <c r="G8" s="36"/>
      <c r="H8" s="36"/>
    </row>
    <row r="9" ht="112.5" customHeight="1">
      <c r="A9" s="34" t="str">
        <f>IFERROR(__xludf.DUMMYFUNCTION("IMPORTRANGE(""https://docs.google.com/spreadsheets/d/1vsTcEcugRZXGU84Ng3dXvNCAOD3CAaUTEbnnM7tyUJg/edit?usp=sharing"",""おかず形態一覧表!A9"")"),"内容")</f>
        <v>内容</v>
      </c>
      <c r="B9" s="37" t="s">
        <v>41</v>
      </c>
      <c r="C9" s="37" t="s">
        <v>42</v>
      </c>
      <c r="D9" s="37" t="s">
        <v>43</v>
      </c>
      <c r="E9" s="37" t="s">
        <v>44</v>
      </c>
      <c r="F9" s="37" t="s">
        <v>45</v>
      </c>
      <c r="G9" s="37" t="s">
        <v>46</v>
      </c>
      <c r="H9" s="37" t="s">
        <v>47</v>
      </c>
    </row>
    <row r="10" ht="45.0" customHeight="1">
      <c r="A10" s="3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39" t="s">
        <v>48</v>
      </c>
      <c r="C10" s="39" t="s">
        <v>48</v>
      </c>
      <c r="D10" s="39" t="s">
        <v>48</v>
      </c>
      <c r="E10" s="39" t="s">
        <v>48</v>
      </c>
      <c r="F10" s="39" t="s">
        <v>49</v>
      </c>
      <c r="G10" s="39" t="s">
        <v>50</v>
      </c>
      <c r="H10" s="39" t="s">
        <v>51</v>
      </c>
    </row>
    <row r="11" ht="45.0" customHeight="1">
      <c r="A11" s="3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0"/>
      <c r="C11" s="39"/>
      <c r="D11" s="39"/>
      <c r="E11" s="39"/>
      <c r="F11" s="39" t="s">
        <v>52</v>
      </c>
      <c r="G11" s="39" t="s">
        <v>53</v>
      </c>
      <c r="H11" s="39" t="s">
        <v>54</v>
      </c>
    </row>
    <row r="12" ht="22.5" customHeight="1">
      <c r="A12" s="3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3"/>
      <c r="C12" s="114"/>
      <c r="D12" s="114"/>
      <c r="E12" s="114"/>
      <c r="F12" s="114">
        <v>4.0</v>
      </c>
      <c r="G12" s="114">
        <v>3.0</v>
      </c>
      <c r="H12" s="114" t="s">
        <v>57</v>
      </c>
    </row>
    <row r="13" ht="22.5" customHeight="1">
      <c r="A13" s="4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44" t="s">
        <v>58</v>
      </c>
      <c r="C13" s="44" t="s">
        <v>59</v>
      </c>
      <c r="D13" s="44" t="s">
        <v>60</v>
      </c>
      <c r="E13" s="44" t="s">
        <v>61</v>
      </c>
      <c r="F13" s="44" t="s">
        <v>62</v>
      </c>
      <c r="G13" s="44" t="s">
        <v>62</v>
      </c>
      <c r="H13" s="44" t="s">
        <v>62</v>
      </c>
    </row>
    <row r="14" ht="22.5" customHeight="1">
      <c r="A14" s="115" t="s">
        <v>79</v>
      </c>
      <c r="B14" s="116">
        <v>1750.0</v>
      </c>
      <c r="C14" s="116">
        <v>1500.0</v>
      </c>
      <c r="D14" s="116">
        <v>1200.0</v>
      </c>
      <c r="E14" s="116">
        <v>1000.0</v>
      </c>
      <c r="F14" s="116">
        <v>1150.0</v>
      </c>
      <c r="G14" s="116">
        <v>1150.0</v>
      </c>
      <c r="H14" s="116">
        <v>1100.0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" s="97"/>
      <c r="C1" s="97"/>
      <c r="D1" s="97"/>
      <c r="E1" s="97"/>
      <c r="F1" s="97"/>
      <c r="G1" s="97"/>
      <c r="H1" s="97"/>
    </row>
    <row r="2" ht="22.5" customHeight="1">
      <c r="A2" s="7" t="str">
        <f>IFERROR(__xludf.DUMMYFUNCTION("IMPORTRANGE(""https://docs.google.com/spreadsheets/d/1vsTcEcugRZXGU84Ng3dXvNCAOD3CAaUTEbnnM7tyUJg/edit?usp=sharing"",""主食一覧!A2"")"),"主食名称")</f>
        <v>主食名称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ht="67.5" customHeight="1">
      <c r="A3" s="7" t="str">
        <f>IFERROR(__xludf.DUMMYFUNCTION("IMPORTRANGE(""https://docs.google.com/spreadsheets/d/1vsTcEcugRZXGU84Ng3dXvNCAOD3CAaUTEbnnM7tyUJg/edit?usp=sharing"",""主食一覧!A3"")"),"画像")</f>
        <v>画像</v>
      </c>
      <c r="B3" s="12"/>
      <c r="C3" s="12"/>
      <c r="D3" s="12"/>
      <c r="E3" s="12"/>
      <c r="F3" s="12"/>
      <c r="G3" s="12"/>
      <c r="H3" s="12"/>
    </row>
    <row r="4" ht="45.0" customHeight="1">
      <c r="A4" s="7" t="str">
        <f>IFERROR(__xludf.DUMMYFUNCTION("IMPORTRANGE(""https://docs.google.com/spreadsheets/d/1vsTcEcugRZXGU84Ng3dXvNCAOD3CAaUTEbnnM7tyUJg/edit?usp=sharing"",""主食一覧!A4"")"),"内容")</f>
        <v>内容</v>
      </c>
      <c r="B4" s="14" t="s">
        <v>9</v>
      </c>
      <c r="C4" s="14" t="s">
        <v>10</v>
      </c>
      <c r="D4" s="14" t="s">
        <v>12</v>
      </c>
      <c r="E4" s="14" t="s">
        <v>13</v>
      </c>
      <c r="F4" s="14" t="s">
        <v>14</v>
      </c>
      <c r="G4" s="14" t="s">
        <v>6</v>
      </c>
      <c r="H4" s="14" t="s">
        <v>15</v>
      </c>
    </row>
    <row r="5" ht="22.5" customHeight="1">
      <c r="A5" s="7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25"/>
      <c r="C5" s="125"/>
      <c r="D5" s="125"/>
      <c r="E5" s="125"/>
      <c r="F5" s="125"/>
      <c r="G5" s="125"/>
      <c r="H5" s="125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7"/>
      <c r="C1" s="97"/>
      <c r="D1" s="97"/>
      <c r="E1" s="97"/>
      <c r="F1" s="120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7"/>
      <c r="H1" s="97"/>
    </row>
    <row r="2" ht="30.0" customHeight="1">
      <c r="A2" s="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7" t="s">
        <v>16</v>
      </c>
      <c r="H2" s="21"/>
    </row>
    <row r="3" ht="22.5" customHeight="1">
      <c r="A3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5" t="s">
        <v>29</v>
      </c>
      <c r="C3" s="25" t="s">
        <v>29</v>
      </c>
      <c r="D3" s="25" t="s">
        <v>29</v>
      </c>
      <c r="E3" s="27"/>
      <c r="F3" s="24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5" t="s">
        <v>31</v>
      </c>
      <c r="H3" s="25" t="s">
        <v>32</v>
      </c>
    </row>
    <row r="4" ht="22.5" customHeight="1">
      <c r="A4" s="6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69" t="s">
        <v>80</v>
      </c>
      <c r="C4" s="69" t="s">
        <v>80</v>
      </c>
      <c r="D4" s="69" t="s">
        <v>80</v>
      </c>
      <c r="E4" s="69" t="s">
        <v>80</v>
      </c>
      <c r="F4" s="24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69">
        <v>4.0</v>
      </c>
      <c r="H4" s="69">
        <v>1.0</v>
      </c>
    </row>
    <row r="5" ht="22.5" customHeight="1">
      <c r="A5" s="71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75" t="s">
        <v>80</v>
      </c>
      <c r="C5" s="75" t="s">
        <v>80</v>
      </c>
      <c r="D5" s="75" t="s">
        <v>80</v>
      </c>
      <c r="E5" s="75" t="s">
        <v>80</v>
      </c>
      <c r="F5" s="71" t="s">
        <v>74</v>
      </c>
      <c r="G5" s="75"/>
      <c r="H5" s="78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31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7"/>
      <c r="C1" s="97"/>
      <c r="D1" s="97"/>
      <c r="E1" s="97"/>
      <c r="F1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7"/>
    </row>
    <row r="2" ht="22.5" customHeight="1">
      <c r="A2" s="49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0" t="s">
        <v>63</v>
      </c>
      <c r="C2" s="50"/>
      <c r="D2" s="50"/>
      <c r="E2" s="61"/>
      <c r="F2" s="65" t="s">
        <v>68</v>
      </c>
      <c r="G2" s="135" t="s">
        <v>69</v>
      </c>
    </row>
    <row r="3" ht="22.5" customHeight="1">
      <c r="A3" s="70"/>
      <c r="B3" s="50"/>
      <c r="C3" s="50"/>
      <c r="D3" s="50"/>
      <c r="E3" s="61"/>
      <c r="F3" s="73" t="s">
        <v>71</v>
      </c>
      <c r="G3" s="76"/>
    </row>
    <row r="4" ht="22.5" customHeight="1">
      <c r="A4" s="79"/>
      <c r="B4" s="50"/>
      <c r="C4" s="50"/>
      <c r="D4" s="82"/>
      <c r="E4" s="61"/>
      <c r="F4" s="84"/>
      <c r="G4" s="85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1" t="s">
        <v>64</v>
      </c>
      <c r="B1" s="52"/>
      <c r="C1" s="52" t="s">
        <v>65</v>
      </c>
      <c r="D1" s="52"/>
      <c r="E1" s="52"/>
      <c r="F1" s="53"/>
      <c r="G1" s="53"/>
      <c r="H1" s="53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ht="7.5" customHeight="1"/>
    <row r="3" ht="22.5" customHeight="1">
      <c r="A3" s="5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56"/>
    </row>
    <row r="4" ht="22.5" customHeight="1">
      <c r="A4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49" t="s">
        <v>11</v>
      </c>
      <c r="C4" s="149" t="s">
        <v>17</v>
      </c>
      <c r="D4" s="149" t="s">
        <v>18</v>
      </c>
      <c r="E4" s="149" t="s">
        <v>19</v>
      </c>
      <c r="F4" s="149" t="s">
        <v>20</v>
      </c>
      <c r="G4" s="149" t="s">
        <v>21</v>
      </c>
      <c r="H4" s="149" t="s">
        <v>22</v>
      </c>
    </row>
    <row r="5" ht="22.5" customHeight="1">
      <c r="A5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50" t="s">
        <v>24</v>
      </c>
      <c r="C5" s="150" t="s">
        <v>25</v>
      </c>
      <c r="D5" s="150" t="s">
        <v>25</v>
      </c>
      <c r="E5" s="150" t="s">
        <v>27</v>
      </c>
      <c r="F5" s="150" t="s">
        <v>27</v>
      </c>
      <c r="G5" s="150" t="s">
        <v>28</v>
      </c>
      <c r="H5" s="150" t="s">
        <v>28</v>
      </c>
    </row>
    <row r="6" ht="67.5" customHeight="1">
      <c r="A6" s="26" t="str">
        <f>IFERROR(__xludf.DUMMYFUNCTION("IMPORTRANGE(""https://docs.google.com/spreadsheets/d/1vsTcEcugRZXGU84Ng3dXvNCAOD3CAaUTEbnnM7tyUJg/edit?usp=sharing"",""おかず形態一覧表!A4"")"),"画像")</f>
        <v>画像</v>
      </c>
      <c r="B6" s="32" t="str">
        <f>'おかず形態一覧表'!B4</f>
        <v/>
      </c>
      <c r="C6" s="32" t="str">
        <f>'おかず形態一覧表'!C4</f>
        <v/>
      </c>
      <c r="D6" s="32" t="str">
        <f>'おかず形態一覧表'!D4</f>
        <v/>
      </c>
      <c r="E6" s="32" t="str">
        <f>'おかず形態一覧表'!E4</f>
        <v/>
      </c>
      <c r="F6" s="32" t="str">
        <f>'おかず形態一覧表'!F4</f>
        <v/>
      </c>
      <c r="G6" s="32" t="str">
        <f>'おかず形態一覧表'!G4</f>
        <v/>
      </c>
      <c r="H6" s="32" t="str">
        <f>'おかず形態一覧表'!H4</f>
        <v/>
      </c>
    </row>
    <row r="7" ht="22.5" customHeight="1">
      <c r="A7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50" t="s">
        <v>33</v>
      </c>
      <c r="C7" s="150" t="s">
        <v>33</v>
      </c>
      <c r="D7" s="150" t="s">
        <v>34</v>
      </c>
      <c r="E7" s="150" t="s">
        <v>35</v>
      </c>
      <c r="F7" s="150" t="s">
        <v>35</v>
      </c>
      <c r="G7" s="150" t="s">
        <v>35</v>
      </c>
      <c r="H7" s="150" t="s">
        <v>36</v>
      </c>
    </row>
    <row r="8" ht="67.5" customHeight="1">
      <c r="A8" s="26" t="str">
        <f>IFERROR(__xludf.DUMMYFUNCTION("IMPORTRANGE(""https://docs.google.com/spreadsheets/d/1vsTcEcugRZXGU84Ng3dXvNCAOD3CAaUTEbnnM7tyUJg/edit?usp=sharing"",""おかず形態一覧表!A6"")"),"画像")</f>
        <v>画像</v>
      </c>
      <c r="B8" s="32" t="str">
        <f>'おかず形態一覧表'!B6</f>
        <v/>
      </c>
      <c r="C8" s="32" t="str">
        <f>'おかず形態一覧表'!C6</f>
        <v/>
      </c>
      <c r="D8" s="32" t="str">
        <f>'おかず形態一覧表'!D6</f>
        <v/>
      </c>
      <c r="E8" s="32" t="str">
        <f>'おかず形態一覧表'!E6</f>
        <v/>
      </c>
      <c r="F8" s="32" t="str">
        <f>'おかず形態一覧表'!F6</f>
        <v/>
      </c>
      <c r="G8" s="32" t="str">
        <f>'おかず形態一覧表'!G6</f>
        <v/>
      </c>
      <c r="H8" s="32" t="str">
        <f>'おかず形態一覧表'!H6</f>
        <v/>
      </c>
    </row>
    <row r="9" ht="22.5" customHeight="1">
      <c r="A9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50" t="s">
        <v>37</v>
      </c>
      <c r="C9" s="150" t="s">
        <v>37</v>
      </c>
      <c r="D9" s="150" t="s">
        <v>38</v>
      </c>
      <c r="E9" s="150" t="s">
        <v>38</v>
      </c>
      <c r="F9" s="150" t="s">
        <v>38</v>
      </c>
      <c r="G9" s="150" t="s">
        <v>39</v>
      </c>
      <c r="H9" s="150" t="s">
        <v>40</v>
      </c>
    </row>
    <row r="10" ht="67.5" customHeight="1">
      <c r="A10" s="34" t="str">
        <f>IFERROR(__xludf.DUMMYFUNCTION("IMPORTRANGE(""https://docs.google.com/spreadsheets/d/1vsTcEcugRZXGU84Ng3dXvNCAOD3CAaUTEbnnM7tyUJg/edit?usp=sharing"",""おかず形態一覧表!A8"")"),"画像")</f>
        <v>画像</v>
      </c>
      <c r="B10" s="35" t="str">
        <f>'おかず形態一覧表'!B8</f>
        <v/>
      </c>
      <c r="C10" s="35" t="str">
        <f>'おかず形態一覧表'!C8</f>
        <v/>
      </c>
      <c r="D10" s="35" t="str">
        <f>'おかず形態一覧表'!D8</f>
        <v/>
      </c>
      <c r="E10" s="35" t="str">
        <f>'おかず形態一覧表'!E8</f>
        <v/>
      </c>
      <c r="F10" s="35" t="str">
        <f>'おかず形態一覧表'!F8</f>
        <v/>
      </c>
      <c r="G10" s="35" t="str">
        <f>'おかず形態一覧表'!G8</f>
        <v/>
      </c>
      <c r="H10" s="35" t="str">
        <f>'おかず形態一覧表'!H8</f>
        <v/>
      </c>
    </row>
    <row r="11" ht="112.5" customHeight="1">
      <c r="A11" s="34" t="str">
        <f>IFERROR(__xludf.DUMMYFUNCTION("IMPORTRANGE(""https://docs.google.com/spreadsheets/d/1vsTcEcugRZXGU84Ng3dXvNCAOD3CAaUTEbnnM7tyUJg/edit?usp=sharing"",""おかず形態一覧表!A9"")"),"内容")</f>
        <v>内容</v>
      </c>
      <c r="B11" s="151" t="s">
        <v>41</v>
      </c>
      <c r="C11" s="151" t="s">
        <v>42</v>
      </c>
      <c r="D11" s="151" t="s">
        <v>43</v>
      </c>
      <c r="E11" s="151" t="s">
        <v>44</v>
      </c>
      <c r="F11" s="151" t="s">
        <v>45</v>
      </c>
      <c r="G11" s="151" t="s">
        <v>46</v>
      </c>
      <c r="H11" s="151" t="s">
        <v>47</v>
      </c>
    </row>
    <row r="12" ht="45.0" customHeight="1">
      <c r="A12" s="3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39" t="s">
        <v>48</v>
      </c>
      <c r="C12" s="39" t="s">
        <v>48</v>
      </c>
      <c r="D12" s="39" t="s">
        <v>48</v>
      </c>
      <c r="E12" s="39" t="s">
        <v>48</v>
      </c>
      <c r="F12" s="39" t="s">
        <v>49</v>
      </c>
      <c r="G12" s="39" t="s">
        <v>50</v>
      </c>
      <c r="H12" s="39" t="s">
        <v>51</v>
      </c>
    </row>
    <row r="13" ht="45.0" customHeight="1">
      <c r="A13" s="3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0"/>
      <c r="C13" s="39"/>
      <c r="D13" s="39"/>
      <c r="E13" s="39"/>
      <c r="F13" s="39" t="s">
        <v>52</v>
      </c>
      <c r="G13" s="39" t="s">
        <v>53</v>
      </c>
      <c r="H13" s="39" t="s">
        <v>54</v>
      </c>
    </row>
    <row r="14" ht="22.5" customHeight="1">
      <c r="A14" s="3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2"/>
      <c r="C14" s="153"/>
      <c r="D14" s="153"/>
      <c r="E14" s="153"/>
      <c r="F14" s="153" t="s">
        <v>55</v>
      </c>
      <c r="G14" s="153" t="s">
        <v>56</v>
      </c>
      <c r="H14" s="153" t="s">
        <v>57</v>
      </c>
    </row>
    <row r="15" ht="22.5" customHeight="1">
      <c r="A15" s="4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4" t="s">
        <v>58</v>
      </c>
      <c r="C15" s="154" t="s">
        <v>59</v>
      </c>
      <c r="D15" s="154" t="s">
        <v>60</v>
      </c>
      <c r="E15" s="154" t="s">
        <v>61</v>
      </c>
      <c r="F15" s="154" t="s">
        <v>62</v>
      </c>
      <c r="G15" s="154" t="s">
        <v>62</v>
      </c>
      <c r="H15" s="154" t="s">
        <v>62</v>
      </c>
    </row>
    <row r="16" ht="22.5" customHeight="1">
      <c r="A16" s="45"/>
      <c r="B16" s="116">
        <v>1750.0</v>
      </c>
      <c r="C16" s="116">
        <v>1500.0</v>
      </c>
      <c r="D16" s="116">
        <v>1200.0</v>
      </c>
      <c r="E16" s="116">
        <v>1000.0</v>
      </c>
      <c r="F16" s="116">
        <v>1150.0</v>
      </c>
      <c r="G16" s="116">
        <v>1150.0</v>
      </c>
      <c r="H16" s="116">
        <v>1100.0</v>
      </c>
    </row>
    <row r="17" ht="7.5" customHeight="1"/>
    <row r="18" ht="22.5" customHeight="1">
      <c r="A18" s="93" t="str">
        <f>IFERROR(__xludf.DUMMYFUNCTION("IMPORTRANGE(""https://docs.google.com/spreadsheets/d/1vsTcEcugRZXGU84Ng3dXvNCAOD3CAaUTEbnnM7tyUJg/edit?usp=sharing"",""主食一覧!A1"")"),"2. 主食一覧")</f>
        <v>2. 主食一覧</v>
      </c>
      <c r="B18" s="94"/>
    </row>
    <row r="19" ht="22.5" customHeight="1">
      <c r="A19" s="7" t="str">
        <f>IFERROR(__xludf.DUMMYFUNCTION("IMPORTRANGE(""https://docs.google.com/spreadsheets/d/1vsTcEcugRZXGU84Ng3dXvNCAOD3CAaUTEbnnM7tyUJg/edit?usp=sharing"",""主食一覧!A2"")"),"主食名称")</f>
        <v>主食名称</v>
      </c>
      <c r="B19" s="9" t="s">
        <v>1</v>
      </c>
      <c r="C19" s="9" t="s">
        <v>2</v>
      </c>
      <c r="D19" s="9" t="s">
        <v>3</v>
      </c>
      <c r="E19" s="9" t="s">
        <v>4</v>
      </c>
      <c r="F19" s="9" t="s">
        <v>5</v>
      </c>
      <c r="G19" s="9" t="s">
        <v>6</v>
      </c>
      <c r="H19" s="9" t="s">
        <v>7</v>
      </c>
    </row>
    <row r="20" ht="67.5" customHeight="1">
      <c r="A20" s="7" t="str">
        <f>IFERROR(__xludf.DUMMYFUNCTION("IMPORTRANGE(""https://docs.google.com/spreadsheets/d/1vsTcEcugRZXGU84Ng3dXvNCAOD3CAaUTEbnnM7tyUJg/edit?usp=sharing"",""主食一覧!A3"")"),"画像")</f>
        <v>画像</v>
      </c>
      <c r="B20" s="12" t="str">
        <f>'主食一覧'!B3</f>
        <v/>
      </c>
      <c r="C20" s="12" t="str">
        <f>'主食一覧'!C3</f>
        <v/>
      </c>
      <c r="D20" s="12" t="str">
        <f>'主食一覧'!D3</f>
        <v/>
      </c>
      <c r="E20" s="12" t="str">
        <f>'主食一覧'!E3</f>
        <v/>
      </c>
      <c r="F20" s="12" t="str">
        <f>'主食一覧'!F3</f>
        <v/>
      </c>
      <c r="G20" s="12" t="str">
        <f>'主食一覧'!G3</f>
        <v/>
      </c>
      <c r="H20" s="12" t="str">
        <f>'主食一覧'!H3</f>
        <v/>
      </c>
    </row>
    <row r="21" ht="45.0" customHeight="1">
      <c r="A21" s="7" t="str">
        <f>IFERROR(__xludf.DUMMYFUNCTION("IMPORTRANGE(""https://docs.google.com/spreadsheets/d/1vsTcEcugRZXGU84Ng3dXvNCAOD3CAaUTEbnnM7tyUJg/edit?usp=sharing"",""主食一覧!A4"")"),"内容")</f>
        <v>内容</v>
      </c>
      <c r="B21" s="155" t="s">
        <v>9</v>
      </c>
      <c r="C21" s="155" t="s">
        <v>10</v>
      </c>
      <c r="D21" s="155" t="s">
        <v>12</v>
      </c>
      <c r="E21" s="155" t="s">
        <v>13</v>
      </c>
      <c r="F21" s="155" t="s">
        <v>14</v>
      </c>
      <c r="G21" s="155" t="s">
        <v>6</v>
      </c>
      <c r="H21" s="155" t="s">
        <v>15</v>
      </c>
    </row>
    <row r="22" ht="22.5" customHeight="1">
      <c r="A22" s="7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5"/>
      <c r="C22" s="125"/>
      <c r="D22" s="125"/>
      <c r="E22" s="125"/>
      <c r="F22" s="125"/>
      <c r="G22" s="125"/>
      <c r="H22" s="125"/>
    </row>
    <row r="23" ht="7.5" customHeight="1"/>
    <row r="24" ht="22.5" customHeight="1">
      <c r="A24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12"/>
      <c r="F24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12"/>
    </row>
    <row r="25" ht="30.0" customHeight="1">
      <c r="A25" s="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7" t="s">
        <v>16</v>
      </c>
      <c r="H25" s="21"/>
    </row>
    <row r="26" ht="22.5" customHeight="1">
      <c r="A26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5" t="s">
        <v>29</v>
      </c>
      <c r="C26" s="25" t="s">
        <v>29</v>
      </c>
      <c r="D26" s="25" t="s">
        <v>29</v>
      </c>
      <c r="E26" s="27"/>
      <c r="F26" s="60" t="s">
        <v>81</v>
      </c>
      <c r="G26" s="25" t="s">
        <v>31</v>
      </c>
      <c r="H26" s="25" t="s">
        <v>32</v>
      </c>
    </row>
    <row r="27" ht="22.5" customHeight="1">
      <c r="A27" s="6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69"/>
      <c r="C27" s="117"/>
      <c r="D27" s="69"/>
      <c r="E27" s="117"/>
      <c r="F27" s="60" t="s">
        <v>82</v>
      </c>
      <c r="G27" s="69">
        <v>4.0</v>
      </c>
      <c r="H27" s="69">
        <v>1.0</v>
      </c>
    </row>
    <row r="28" ht="22.5" customHeight="1">
      <c r="A28" s="71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6"/>
      <c r="C28" s="157"/>
      <c r="D28" s="156"/>
      <c r="E28" s="157"/>
      <c r="F28" s="71" t="s">
        <v>74</v>
      </c>
      <c r="G28" s="158"/>
      <c r="H28" s="159"/>
    </row>
    <row r="29" ht="7.5" customHeight="1"/>
    <row r="30" ht="22.5" customHeight="1">
      <c r="A30" s="121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2"/>
      <c r="F30" s="123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4"/>
    </row>
    <row r="31" ht="22.5" customHeight="1">
      <c r="A31" s="49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0" t="s">
        <v>63</v>
      </c>
      <c r="C31" s="50"/>
      <c r="D31" s="50"/>
      <c r="E31" s="61"/>
      <c r="F31" s="160" t="s">
        <v>68</v>
      </c>
      <c r="G31" s="161" t="s">
        <v>69</v>
      </c>
      <c r="H31" s="128"/>
    </row>
    <row r="32" ht="22.5" customHeight="1">
      <c r="A32" s="70"/>
      <c r="B32" s="50"/>
      <c r="C32" s="50"/>
      <c r="D32" s="50"/>
      <c r="E32" s="82"/>
      <c r="F32" s="73" t="s">
        <v>71</v>
      </c>
      <c r="G32" s="130"/>
      <c r="H32" s="76"/>
    </row>
    <row r="33" ht="22.5" customHeight="1">
      <c r="A33" s="79"/>
      <c r="B33" s="50"/>
      <c r="C33" s="50"/>
      <c r="D33" s="82"/>
      <c r="E33" s="82"/>
      <c r="F33" s="84"/>
      <c r="G33" s="133"/>
      <c r="H33" s="85"/>
    </row>
    <row r="34" ht="7.5" customHeight="1"/>
    <row r="35" ht="22.5" customHeight="1">
      <c r="A35" s="134" t="str">
        <f>IFERROR(__xludf.DUMMYFUNCTION("IMPORTRANGE(""https://docs.google.com/spreadsheets/d/1vsTcEcugRZXGU84Ng3dXvNCAOD3CAaUTEbnnM7tyUJg/edit?usp=sharing"",""施設概要!A1"")"),"施設概要")</f>
        <v>施設概要</v>
      </c>
      <c r="B35" s="136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05" t="s">
        <v>0</v>
      </c>
      <c r="C36" s="138"/>
      <c r="D36" s="139"/>
      <c r="E36" s="162" t="s">
        <v>8</v>
      </c>
      <c r="F36" s="141"/>
      <c r="G36" s="141"/>
      <c r="H36" s="142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5" t="s">
        <v>23</v>
      </c>
      <c r="C37" s="138"/>
      <c r="D37" s="139"/>
      <c r="E37" s="143"/>
      <c r="H37" s="144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05" t="s">
        <v>26</v>
      </c>
      <c r="C38" s="138"/>
      <c r="D38" s="139"/>
      <c r="E38" s="143"/>
      <c r="H38" s="144"/>
    </row>
    <row r="39" ht="22.5" customHeight="1">
      <c r="A39" s="106" t="str">
        <f>IFERROR(__xludf.DUMMYFUNCTION("IMPORTRANGE(""https://docs.google.com/spreadsheets/d/1vsTcEcugRZXGU84Ng3dXvNCAOD3CAaUTEbnnM7tyUJg/edit?usp=sharing"",""施設概要!A5"")"),"FAX")</f>
        <v>FAX</v>
      </c>
      <c r="B39" s="105" t="s">
        <v>30</v>
      </c>
      <c r="C39" s="138"/>
      <c r="D39" s="139"/>
      <c r="E39" s="143"/>
      <c r="H39" s="144"/>
    </row>
    <row r="40" ht="22.5" customHeight="1">
      <c r="A40" s="109" t="str">
        <f>IFERROR(__xludf.DUMMYFUNCTION("IMPORTRANGE(""https://docs.google.com/spreadsheets/d/1vsTcEcugRZXGU84Ng3dXvNCAOD3CAaUTEbnnM7tyUJg/edit?usp=sharing"",""施設概要!A6"")"),"更新日")</f>
        <v>更新日</v>
      </c>
      <c r="B40" s="163">
        <v>45770.68091826389</v>
      </c>
      <c r="C40" s="138"/>
      <c r="D40" s="139"/>
      <c r="E40" s="146"/>
      <c r="F40" s="147"/>
      <c r="G40" s="147"/>
      <c r="H40" s="148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11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</row>
    <row r="3" ht="18.75" customHeight="1">
      <c r="A3" s="20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3" t="s">
        <v>24</v>
      </c>
      <c r="C3" s="23" t="s">
        <v>25</v>
      </c>
      <c r="D3" s="23" t="s">
        <v>25</v>
      </c>
      <c r="E3" s="23" t="s">
        <v>27</v>
      </c>
      <c r="F3" s="23" t="s">
        <v>27</v>
      </c>
      <c r="G3" s="23" t="s">
        <v>28</v>
      </c>
      <c r="H3" s="23" t="s">
        <v>28</v>
      </c>
    </row>
    <row r="4" ht="67.5" customHeight="1">
      <c r="A4" s="26" t="str">
        <f>IFERROR(__xludf.DUMMYFUNCTION("IMPORTRANGE(""https://docs.google.com/spreadsheets/d/1vsTcEcugRZXGU84Ng3dXvNCAOD3CAaUTEbnnM7tyUJg/edit?usp=sharing"",""おかず形態一覧表!A4"")"),"画像")</f>
        <v>画像</v>
      </c>
      <c r="B4" s="29"/>
      <c r="C4" s="29"/>
      <c r="D4" s="29"/>
      <c r="E4" s="29"/>
      <c r="F4" s="29"/>
      <c r="G4" s="29"/>
      <c r="H4" s="29"/>
    </row>
    <row r="5" ht="18.75" customHeight="1">
      <c r="A5" s="20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3" t="s">
        <v>33</v>
      </c>
      <c r="C5" s="23" t="s">
        <v>33</v>
      </c>
      <c r="D5" s="23" t="s">
        <v>34</v>
      </c>
      <c r="E5" s="23" t="s">
        <v>35</v>
      </c>
      <c r="F5" s="23" t="s">
        <v>35</v>
      </c>
      <c r="G5" s="23" t="s">
        <v>35</v>
      </c>
      <c r="H5" s="23" t="s">
        <v>36</v>
      </c>
    </row>
    <row r="6" ht="67.5" customHeight="1">
      <c r="A6" s="26" t="str">
        <f>IFERROR(__xludf.DUMMYFUNCTION("IMPORTRANGE(""https://docs.google.com/spreadsheets/d/1vsTcEcugRZXGU84Ng3dXvNCAOD3CAaUTEbnnM7tyUJg/edit?usp=sharing"",""おかず形態一覧表!A6"")"),"画像")</f>
        <v>画像</v>
      </c>
      <c r="B6" s="32"/>
      <c r="C6" s="29"/>
      <c r="D6" s="29"/>
      <c r="E6" s="29"/>
      <c r="F6" s="29"/>
      <c r="G6" s="29"/>
      <c r="H6" s="29"/>
    </row>
    <row r="7" ht="18.75" customHeight="1">
      <c r="A7" s="20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3" t="s">
        <v>37</v>
      </c>
      <c r="C7" s="23" t="s">
        <v>37</v>
      </c>
      <c r="D7" s="23" t="s">
        <v>38</v>
      </c>
      <c r="E7" s="23" t="s">
        <v>38</v>
      </c>
      <c r="F7" s="23" t="s">
        <v>38</v>
      </c>
      <c r="G7" s="33" t="s">
        <v>39</v>
      </c>
      <c r="H7" s="23" t="s">
        <v>40</v>
      </c>
    </row>
    <row r="8" ht="67.5" customHeight="1">
      <c r="A8" s="34" t="str">
        <f>IFERROR(__xludf.DUMMYFUNCTION("IMPORTRANGE(""https://docs.google.com/spreadsheets/d/1vsTcEcugRZXGU84Ng3dXvNCAOD3CAaUTEbnnM7tyUJg/edit?usp=sharing"",""おかず形態一覧表!A8"")"),"画像")</f>
        <v>画像</v>
      </c>
      <c r="B8" s="35"/>
      <c r="C8" s="36"/>
      <c r="D8" s="36"/>
      <c r="E8" s="36"/>
      <c r="F8" s="36"/>
      <c r="G8" s="36"/>
      <c r="H8" s="36"/>
    </row>
    <row r="9" ht="112.5" customHeight="1">
      <c r="A9" s="34" t="str">
        <f>IFERROR(__xludf.DUMMYFUNCTION("IMPORTRANGE(""https://docs.google.com/spreadsheets/d/1vsTcEcugRZXGU84Ng3dXvNCAOD3CAaUTEbnnM7tyUJg/edit?usp=sharing"",""おかず形態一覧表!A9"")"),"内容")</f>
        <v>内容</v>
      </c>
      <c r="B9" s="37" t="s">
        <v>41</v>
      </c>
      <c r="C9" s="37" t="s">
        <v>42</v>
      </c>
      <c r="D9" s="37" t="s">
        <v>43</v>
      </c>
      <c r="E9" s="37" t="s">
        <v>44</v>
      </c>
      <c r="F9" s="37" t="s">
        <v>45</v>
      </c>
      <c r="G9" s="37" t="s">
        <v>46</v>
      </c>
      <c r="H9" s="37" t="s">
        <v>47</v>
      </c>
    </row>
    <row r="10" ht="45.0" customHeight="1">
      <c r="A10" s="3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39" t="s">
        <v>48</v>
      </c>
      <c r="C10" s="39" t="s">
        <v>48</v>
      </c>
      <c r="D10" s="39" t="s">
        <v>48</v>
      </c>
      <c r="E10" s="39" t="s">
        <v>48</v>
      </c>
      <c r="F10" s="39" t="s">
        <v>49</v>
      </c>
      <c r="G10" s="39" t="s">
        <v>50</v>
      </c>
      <c r="H10" s="39" t="s">
        <v>51</v>
      </c>
    </row>
    <row r="11" ht="45.0" customHeight="1">
      <c r="A11" s="3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0"/>
      <c r="C11" s="39"/>
      <c r="D11" s="39"/>
      <c r="E11" s="39"/>
      <c r="F11" s="39" t="s">
        <v>52</v>
      </c>
      <c r="G11" s="39" t="s">
        <v>53</v>
      </c>
      <c r="H11" s="39" t="s">
        <v>54</v>
      </c>
    </row>
    <row r="12" ht="22.5" customHeight="1">
      <c r="A12" s="3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1"/>
      <c r="C12" s="42"/>
      <c r="D12" s="42"/>
      <c r="E12" s="42"/>
      <c r="F12" s="42" t="s">
        <v>55</v>
      </c>
      <c r="G12" s="42" t="s">
        <v>56</v>
      </c>
      <c r="H12" s="42" t="s">
        <v>57</v>
      </c>
    </row>
    <row r="13" ht="22.5" customHeight="1">
      <c r="A13" s="4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44" t="s">
        <v>58</v>
      </c>
      <c r="C13" s="44" t="s">
        <v>59</v>
      </c>
      <c r="D13" s="44" t="s">
        <v>60</v>
      </c>
      <c r="E13" s="44" t="s">
        <v>61</v>
      </c>
      <c r="F13" s="44" t="s">
        <v>62</v>
      </c>
      <c r="G13" s="44" t="s">
        <v>62</v>
      </c>
      <c r="H13" s="44" t="s">
        <v>62</v>
      </c>
    </row>
    <row r="14" ht="22.5" customHeight="1">
      <c r="A14" s="45"/>
      <c r="B14" s="46">
        <v>1750.0</v>
      </c>
      <c r="C14" s="46">
        <v>1500.0</v>
      </c>
      <c r="D14" s="46">
        <v>1200.0</v>
      </c>
      <c r="E14" s="46">
        <v>1000.0</v>
      </c>
      <c r="F14" s="46">
        <v>1150.0</v>
      </c>
      <c r="G14" s="46">
        <v>1150.0</v>
      </c>
      <c r="H14" s="46">
        <v>1100.0</v>
      </c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7" t="str">
        <f>IFERROR(__xludf.DUMMYFUNCTION("IMPORTRANGE(""https://docs.google.com/spreadsheets/d/1vsTcEcugRZXGU84Ng3dXvNCAOD3CAaUTEbnnM7tyUJg/edit?usp=sharing"",""主食一覧!A2"")"),"主食名称")</f>
        <v>主食名称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ht="67.5" customHeight="1">
      <c r="A3" s="7" t="str">
        <f>IFERROR(__xludf.DUMMYFUNCTION("IMPORTRANGE(""https://docs.google.com/spreadsheets/d/1vsTcEcugRZXGU84Ng3dXvNCAOD3CAaUTEbnnM7tyUJg/edit?usp=sharing"",""主食一覧!A3"")"),"画像")</f>
        <v>画像</v>
      </c>
      <c r="B3" s="12"/>
      <c r="C3" s="12"/>
      <c r="D3" s="12"/>
      <c r="E3" s="12"/>
      <c r="F3" s="12"/>
      <c r="G3" s="12"/>
      <c r="H3" s="12"/>
    </row>
    <row r="4" ht="45.0" customHeight="1">
      <c r="A4" s="7" t="str">
        <f>IFERROR(__xludf.DUMMYFUNCTION("IMPORTRANGE(""https://docs.google.com/spreadsheets/d/1vsTcEcugRZXGU84Ng3dXvNCAOD3CAaUTEbnnM7tyUJg/edit?usp=sharing"",""主食一覧!A4"")"),"内容")</f>
        <v>内容</v>
      </c>
      <c r="B4" s="14" t="s">
        <v>9</v>
      </c>
      <c r="C4" s="14" t="s">
        <v>10</v>
      </c>
      <c r="D4" s="14" t="s">
        <v>12</v>
      </c>
      <c r="E4" s="14" t="s">
        <v>13</v>
      </c>
      <c r="F4" s="14" t="s">
        <v>14</v>
      </c>
      <c r="G4" s="14" t="s">
        <v>6</v>
      </c>
      <c r="H4" s="14" t="s">
        <v>15</v>
      </c>
    </row>
    <row r="5" ht="22.5" customHeight="1">
      <c r="A5" s="7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8"/>
      <c r="C5" s="18"/>
      <c r="D5" s="18"/>
      <c r="E5" s="18"/>
      <c r="F5" s="18"/>
      <c r="G5" s="18"/>
      <c r="H5" s="1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0" t="str">
        <f>IFERROR(__xludf.DUMMYFUNCTION("IMPORTRANGE(""https://docs.google.com/spreadsheets/d/1vsTcEcugRZXGU84Ng3dXvNCAOD3CAaUTEbnnM7tyUJg/edit?usp=sharing"",""水分とろみの基準・水分ゼリー!E2"")"),"")</f>
        <v/>
      </c>
      <c r="F2" s="1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7" t="s">
        <v>16</v>
      </c>
      <c r="H2" s="21"/>
    </row>
    <row r="3" ht="22.5" customHeight="1">
      <c r="A3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5" t="s">
        <v>29</v>
      </c>
      <c r="C3" s="25" t="s">
        <v>29</v>
      </c>
      <c r="D3" s="25" t="s">
        <v>29</v>
      </c>
      <c r="E3" s="27"/>
      <c r="F3" s="24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5" t="s">
        <v>31</v>
      </c>
      <c r="H3" s="25" t="s">
        <v>32</v>
      </c>
    </row>
    <row r="4" ht="22.5" customHeight="1">
      <c r="A4" s="6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64"/>
      <c r="C4" s="64"/>
      <c r="D4" s="64"/>
      <c r="E4" s="66"/>
      <c r="F4" s="24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69">
        <v>4.0</v>
      </c>
      <c r="H4" s="69">
        <v>1.0</v>
      </c>
    </row>
    <row r="5" ht="22.5" customHeight="1">
      <c r="A5" s="71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75"/>
      <c r="C5" s="78"/>
      <c r="D5" s="75"/>
      <c r="E5" s="78"/>
      <c r="F5" s="71" t="s">
        <v>74</v>
      </c>
      <c r="G5" s="75"/>
      <c r="H5" s="7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4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49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0" t="s">
        <v>63</v>
      </c>
      <c r="C2" s="50"/>
      <c r="D2" s="50"/>
      <c r="E2" s="61"/>
      <c r="F2" s="65" t="s">
        <v>68</v>
      </c>
      <c r="G2" s="68" t="s">
        <v>69</v>
      </c>
    </row>
    <row r="3" ht="22.5" customHeight="1">
      <c r="A3" s="70"/>
      <c r="B3" s="50"/>
      <c r="C3" s="50"/>
      <c r="D3" s="50"/>
      <c r="E3" s="61"/>
      <c r="F3" s="73" t="s">
        <v>71</v>
      </c>
      <c r="G3" s="76"/>
    </row>
    <row r="4" ht="22.5" customHeight="1">
      <c r="A4" s="79"/>
      <c r="B4" s="50"/>
      <c r="C4" s="50"/>
      <c r="D4" s="82"/>
      <c r="E4" s="61"/>
      <c r="F4" s="84"/>
      <c r="G4" s="85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1" t="s">
        <v>64</v>
      </c>
      <c r="B1" s="52"/>
      <c r="C1" s="52" t="s">
        <v>65</v>
      </c>
      <c r="D1" s="52"/>
      <c r="E1" s="52"/>
      <c r="F1" s="53"/>
      <c r="G1" s="53"/>
      <c r="H1" s="53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ht="7.5" customHeight="1"/>
    <row r="3" ht="22.5" customHeight="1">
      <c r="A3" s="5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56"/>
    </row>
    <row r="4" ht="22.5" customHeight="1">
      <c r="A4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57" t="str">
        <f>'おかず形態一覧表'!B2</f>
        <v>常食</v>
      </c>
      <c r="C4" s="57" t="str">
        <f>'おかず形態一覧表'!C2</f>
        <v>全粥食</v>
      </c>
      <c r="D4" s="57" t="str">
        <f>'おかず形態一覧表'!D2</f>
        <v>5分粥食</v>
      </c>
      <c r="E4" s="57" t="str">
        <f>'おかず形態一覧表'!E2</f>
        <v>3分粥食</v>
      </c>
      <c r="F4" s="57" t="str">
        <f>'おかず形態一覧表'!F2</f>
        <v>3分粥食（嚥下食4）</v>
      </c>
      <c r="G4" s="57" t="str">
        <f>'おかず形態一覧表'!G2</f>
        <v>嚥下食3</v>
      </c>
      <c r="H4" s="57" t="str">
        <f>'おかず形態一覧表'!H2</f>
        <v>嚥下食2</v>
      </c>
    </row>
    <row r="5" ht="22.5" customHeight="1">
      <c r="A5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62" t="str">
        <f>'おかず形態一覧表'!B3</f>
        <v>鶏の唐揚げ</v>
      </c>
      <c r="C5" s="62" t="str">
        <f>'おかず形態一覧表'!C3</f>
        <v>ミートローフ</v>
      </c>
      <c r="D5" s="62" t="str">
        <f>'おかず形態一覧表'!D3</f>
        <v>ミートローフ</v>
      </c>
      <c r="E5" s="62" t="str">
        <f>'おかず形態一覧表'!E3</f>
        <v>肉団子ケチャップ煮</v>
      </c>
      <c r="F5" s="62" t="str">
        <f>'おかず形態一覧表'!F3</f>
        <v>肉団子ケチャップ煮</v>
      </c>
      <c r="G5" s="62" t="str">
        <f>'おかず形態一覧表'!G3</f>
        <v>鶏ムースの洋風ソース</v>
      </c>
      <c r="H5" s="62" t="str">
        <f>'おかず形態一覧表'!H3</f>
        <v>鶏ムースの洋風ソース</v>
      </c>
    </row>
    <row r="6" ht="67.5" customHeight="1">
      <c r="A6" s="26" t="str">
        <f>IFERROR(__xludf.DUMMYFUNCTION("IMPORTRANGE(""https://docs.google.com/spreadsheets/d/1vsTcEcugRZXGU84Ng3dXvNCAOD3CAaUTEbnnM7tyUJg/edit?usp=sharing"",""おかず形態一覧表!A4"")"),"画像")</f>
        <v>画像</v>
      </c>
      <c r="B6" s="32" t="str">
        <f>'おかず形態一覧表'!B4</f>
        <v/>
      </c>
      <c r="C6" s="32" t="str">
        <f>'おかず形態一覧表'!C4</f>
        <v/>
      </c>
      <c r="D6" s="32" t="str">
        <f>'おかず形態一覧表'!D4</f>
        <v/>
      </c>
      <c r="E6" s="32" t="str">
        <f>'おかず形態一覧表'!E4</f>
        <v/>
      </c>
      <c r="F6" s="32" t="str">
        <f>'おかず形態一覧表'!F4</f>
        <v/>
      </c>
      <c r="G6" s="32" t="str">
        <f>'おかず形態一覧表'!G4</f>
        <v/>
      </c>
      <c r="H6" s="32" t="str">
        <f>'おかず形態一覧表'!H4</f>
        <v/>
      </c>
    </row>
    <row r="7" ht="22.5" customHeight="1">
      <c r="A7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62" t="str">
        <f>'おかず形態一覧表'!B5</f>
        <v>鮭のねぎ味噌焼き</v>
      </c>
      <c r="C7" s="62" t="str">
        <f>'おかず形態一覧表'!C5</f>
        <v>鮭のねぎ味噌焼き</v>
      </c>
      <c r="D7" s="62" t="str">
        <f>'おかず形態一覧表'!D5</f>
        <v>焼き鮭</v>
      </c>
      <c r="E7" s="62" t="str">
        <f>'おかず形態一覧表'!E5</f>
        <v>煮魚あんかけ</v>
      </c>
      <c r="F7" s="62" t="str">
        <f>'おかず形態一覧表'!F5</f>
        <v>煮魚あんかけ</v>
      </c>
      <c r="G7" s="62" t="str">
        <f>'おかず形態一覧表'!G5</f>
        <v>煮魚あんかけ</v>
      </c>
      <c r="H7" s="62" t="str">
        <f>'おかず形態一覧表'!H5</f>
        <v>煮魚ゼリー</v>
      </c>
    </row>
    <row r="8" ht="67.5" customHeight="1">
      <c r="A8" s="26" t="str">
        <f>IFERROR(__xludf.DUMMYFUNCTION("IMPORTRANGE(""https://docs.google.com/spreadsheets/d/1vsTcEcugRZXGU84Ng3dXvNCAOD3CAaUTEbnnM7tyUJg/edit?usp=sharing"",""おかず形態一覧表!A6"")"),"画像")</f>
        <v>画像</v>
      </c>
      <c r="B8" s="32" t="str">
        <f>'おかず形態一覧表'!B6</f>
        <v/>
      </c>
      <c r="C8" s="32" t="str">
        <f>'おかず形態一覧表'!C6</f>
        <v/>
      </c>
      <c r="D8" s="32" t="str">
        <f>'おかず形態一覧表'!D6</f>
        <v/>
      </c>
      <c r="E8" s="32" t="str">
        <f>'おかず形態一覧表'!E6</f>
        <v/>
      </c>
      <c r="F8" s="32" t="str">
        <f>'おかず形態一覧表'!F6</f>
        <v/>
      </c>
      <c r="G8" s="32" t="str">
        <f>'おかず形態一覧表'!G6</f>
        <v/>
      </c>
      <c r="H8" s="32" t="str">
        <f>'おかず形態一覧表'!H6</f>
        <v/>
      </c>
    </row>
    <row r="9" ht="22.5" customHeight="1">
      <c r="A9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62" t="str">
        <f>'おかず形態一覧表'!B7</f>
        <v>野菜サラダ</v>
      </c>
      <c r="C9" s="62" t="str">
        <f>'おかず形態一覧表'!C7</f>
        <v>野菜サラダ</v>
      </c>
      <c r="D9" s="62" t="str">
        <f>'おかず形態一覧表'!D7</f>
        <v>かぼちゃサラダ</v>
      </c>
      <c r="E9" s="62" t="str">
        <f>'おかず形態一覧表'!E7</f>
        <v>かぼちゃサラダ</v>
      </c>
      <c r="F9" s="62" t="str">
        <f>'おかず形態一覧表'!F7</f>
        <v>かぼちゃサラダ</v>
      </c>
      <c r="G9" s="62" t="str">
        <f>'おかず形態一覧表'!G7</f>
        <v>かぼちゃマッシュあんかけ</v>
      </c>
      <c r="H9" s="62" t="str">
        <f>'おかず形態一覧表'!H7</f>
        <v>かぼちゃの甘煮ゼリー</v>
      </c>
    </row>
    <row r="10" ht="67.5" customHeight="1">
      <c r="A10" s="34" t="str">
        <f>IFERROR(__xludf.DUMMYFUNCTION("IMPORTRANGE(""https://docs.google.com/spreadsheets/d/1vsTcEcugRZXGU84Ng3dXvNCAOD3CAaUTEbnnM7tyUJg/edit?usp=sharing"",""おかず形態一覧表!A8"")"),"画像")</f>
        <v>画像</v>
      </c>
      <c r="B10" s="35" t="str">
        <f>'おかず形態一覧表'!B8</f>
        <v/>
      </c>
      <c r="C10" s="35" t="str">
        <f>'おかず形態一覧表'!C8</f>
        <v/>
      </c>
      <c r="D10" s="35" t="str">
        <f>'おかず形態一覧表'!D8</f>
        <v/>
      </c>
      <c r="E10" s="35" t="str">
        <f>'おかず形態一覧表'!E8</f>
        <v/>
      </c>
      <c r="F10" s="35" t="str">
        <f>'おかず形態一覧表'!F8</f>
        <v/>
      </c>
      <c r="G10" s="35" t="str">
        <f>'おかず形態一覧表'!G8</f>
        <v/>
      </c>
      <c r="H10" s="35" t="str">
        <f>'おかず形態一覧表'!H8</f>
        <v/>
      </c>
    </row>
    <row r="11" ht="112.5" customHeight="1">
      <c r="A11" s="34" t="str">
        <f>IFERROR(__xludf.DUMMYFUNCTION("IMPORTRANGE(""https://docs.google.com/spreadsheets/d/1vsTcEcugRZXGU84Ng3dXvNCAOD3CAaUTEbnnM7tyUJg/edit?usp=sharing"",""おかず形態一覧表!A9"")"),"内容")</f>
        <v>内容</v>
      </c>
      <c r="B11" s="80" t="str">
        <f>'おかず形態一覧表'!B9</f>
        <v>一般的な食事</v>
      </c>
      <c r="C11" s="80" t="str">
        <f>'おかず形態一覧表'!C9</f>
        <v>天ぷらやフライ、から揚げや脂肪含有量の多い肉、硬い食品(ひじき、山菜等)を除き、咀嚼・消化機能に配慮した食事</v>
      </c>
      <c r="D11" s="80" t="str">
        <f>'おかず形態一覧表'!D9</f>
        <v>脂肪含有量の多い青魚や肉の脂肪、また食物繊維の多いきのこ、海藻、こんにゃく等を除き、軟らかく調理した咀嚼・消化機能に配慮した食事</v>
      </c>
      <c r="E11" s="80" t="str">
        <f>'おかず形態一覧表'!E9</f>
        <v>主菜は白身の煮魚や軟らかい肉団子、卵・豆腐料理等で、加熱で軟らかくなる野菜を選び、芯や皮を除いて調理した咀嚼・消化機能に配慮した食事</v>
      </c>
      <c r="F11" s="80" t="str">
        <f>'おかず形態一覧表'!F9</f>
        <v>副食は3分粥食で、主食は全粥を基本とした食事
※とろみの有無、食品の大きさは指示による</v>
      </c>
      <c r="G11" s="80" t="str">
        <f>'おかず形態一覧表'!G9</f>
        <v>3分粥食をきざむ、つぶす等してとろみをつけた食事
※舌でつぶせるものは形を崩さずつける※硬いもの、ばらけやすいもの、貼りつきやすいものを除く</v>
      </c>
      <c r="H11" s="80" t="str">
        <f>'おかず形態一覧表'!H9</f>
        <v>軟らかく調理したものを滑らかになるまでミキサーにかけ、とろみ剤を加えた食事
※ゼリー状にする場合は加熱・成形して冷却する</v>
      </c>
    </row>
    <row r="12" ht="45.0" customHeight="1">
      <c r="A12" s="3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0" t="str">
        <f>'おかず形態一覧表'!B10</f>
        <v>通常の大きさ</v>
      </c>
      <c r="C12" s="40" t="str">
        <f>'おかず形態一覧表'!C10</f>
        <v>通常の大きさ</v>
      </c>
      <c r="D12" s="40" t="str">
        <f>'おかず形態一覧表'!D10</f>
        <v>通常の大きさ</v>
      </c>
      <c r="E12" s="40" t="str">
        <f>'おかず形態一覧表'!E10</f>
        <v>通常の大きさ</v>
      </c>
      <c r="F12" s="40" t="str">
        <f>'おかず形態一覧表'!F10</f>
        <v>指示による</v>
      </c>
      <c r="G12" s="40" t="str">
        <f>'おかず形態一覧表'!G10</f>
        <v>きざみの大きさ：0.5～1ｃｍ</v>
      </c>
      <c r="H12" s="40" t="str">
        <f>'おかず形態一覧表'!H10</f>
        <v>ゼリー状、ムース状、ペースト状</v>
      </c>
    </row>
    <row r="13" ht="45.0" customHeight="1">
      <c r="A13" s="3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0" t="str">
        <f>'おかず形態一覧表'!B11</f>
        <v/>
      </c>
      <c r="C13" s="40" t="str">
        <f>'おかず形態一覧表'!C11</f>
        <v/>
      </c>
      <c r="D13" s="40" t="str">
        <f>'おかず形態一覧表'!D11</f>
        <v/>
      </c>
      <c r="E13" s="40" t="str">
        <f>'おかず形態一覧表'!E11</f>
        <v/>
      </c>
      <c r="F13" s="40" t="str">
        <f>'おかず形態一覧表'!F11</f>
        <v>歯茎でつぶせる</v>
      </c>
      <c r="G13" s="40" t="str">
        <f>'おかず形態一覧表'!G11</f>
        <v>舌でつぶせる</v>
      </c>
      <c r="H13" s="40" t="str">
        <f>'おかず形態一覧表'!H11</f>
        <v>噛まなくてよい</v>
      </c>
    </row>
    <row r="14" ht="22.5" customHeight="1">
      <c r="A14" s="3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1" t="str">
        <f>'おかず形態一覧表'!B12</f>
        <v/>
      </c>
      <c r="C14" s="41" t="str">
        <f>'おかず形態一覧表'!C12</f>
        <v/>
      </c>
      <c r="D14" s="41" t="str">
        <f>'おかず形態一覧表'!D12</f>
        <v/>
      </c>
      <c r="E14" s="41" t="str">
        <f>'おかず形態一覧表'!E12</f>
        <v/>
      </c>
      <c r="F14" s="41" t="str">
        <f>'おかず形態一覧表'!F12</f>
        <v>4</v>
      </c>
      <c r="G14" s="41" t="str">
        <f>'おかず形態一覧表'!G12</f>
        <v>3</v>
      </c>
      <c r="H14" s="41" t="str">
        <f>'おかず形態一覧表'!H12</f>
        <v>2-2 / 2-1</v>
      </c>
    </row>
    <row r="15" ht="22.5" customHeight="1">
      <c r="A15" s="4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90" t="str">
        <f>'おかず形態一覧表'!B13</f>
        <v>米飯180</v>
      </c>
      <c r="C15" s="90" t="str">
        <f>'おかず形態一覧表'!C13</f>
        <v>全粥280</v>
      </c>
      <c r="D15" s="90" t="str">
        <f>'おかず形態一覧表'!D13</f>
        <v>5分粥280</v>
      </c>
      <c r="E15" s="90" t="str">
        <f>'おかず形態一覧表'!E13</f>
        <v>3分粥200</v>
      </c>
      <c r="F15" s="90" t="str">
        <f>'おかず形態一覧表'!F13</f>
        <v>全粥180</v>
      </c>
      <c r="G15" s="90" t="str">
        <f>'おかず形態一覧表'!G13</f>
        <v>全粥180</v>
      </c>
      <c r="H15" s="90" t="str">
        <f>'おかず形態一覧表'!H13</f>
        <v>全粥180</v>
      </c>
    </row>
    <row r="16" ht="22.5" customHeight="1">
      <c r="A16" s="45"/>
      <c r="B16" s="91">
        <f>'おかず形態一覧表'!B14</f>
        <v>1750</v>
      </c>
      <c r="C16" s="91">
        <f>'おかず形態一覧表'!C14</f>
        <v>1500</v>
      </c>
      <c r="D16" s="91">
        <f>'おかず形態一覧表'!D14</f>
        <v>1200</v>
      </c>
      <c r="E16" s="91">
        <f>'おかず形態一覧表'!E14</f>
        <v>1000</v>
      </c>
      <c r="F16" s="91">
        <f>'おかず形態一覧表'!F14</f>
        <v>1150</v>
      </c>
      <c r="G16" s="91">
        <f>'おかず形態一覧表'!G14</f>
        <v>1150</v>
      </c>
      <c r="H16" s="91">
        <f>'おかず形態一覧表'!H14</f>
        <v>1100</v>
      </c>
    </row>
    <row r="17" ht="7.5" customHeight="1"/>
    <row r="18" ht="22.5" customHeight="1">
      <c r="A18" s="93" t="str">
        <f>IFERROR(__xludf.DUMMYFUNCTION("IMPORTRANGE(""https://docs.google.com/spreadsheets/d/1vsTcEcugRZXGU84Ng3dXvNCAOD3CAaUTEbnnM7tyUJg/edit?usp=sharing"",""主食一覧!A1"")"),"2. 主食一覧")</f>
        <v>2. 主食一覧</v>
      </c>
      <c r="B18" s="94"/>
    </row>
    <row r="19" ht="22.5" customHeight="1">
      <c r="A19" s="7" t="str">
        <f>IFERROR(__xludf.DUMMYFUNCTION("IMPORTRANGE(""https://docs.google.com/spreadsheets/d/1vsTcEcugRZXGU84Ng3dXvNCAOD3CAaUTEbnnM7tyUJg/edit?usp=sharing"",""主食一覧!A2"")"),"主食名称")</f>
        <v>主食名称</v>
      </c>
      <c r="B19" s="95" t="str">
        <f>'主食一覧'!B2</f>
        <v>米飯</v>
      </c>
      <c r="C19" s="95" t="str">
        <f>'主食一覧'!C2</f>
        <v>全粥</v>
      </c>
      <c r="D19" s="95" t="str">
        <f>'主食一覧'!D2</f>
        <v>7分粥</v>
      </c>
      <c r="E19" s="95" t="str">
        <f>'主食一覧'!E2</f>
        <v>5分粥</v>
      </c>
      <c r="F19" s="95" t="str">
        <f>'主食一覧'!F2</f>
        <v>3分粥</v>
      </c>
      <c r="G19" s="95" t="str">
        <f>'主食一覧'!G2</f>
        <v>重湯</v>
      </c>
      <c r="H19" s="95" t="str">
        <f>'主食一覧'!H2</f>
        <v>ミキサー粥</v>
      </c>
    </row>
    <row r="20" ht="67.5" customHeight="1">
      <c r="A20" s="7" t="str">
        <f>IFERROR(__xludf.DUMMYFUNCTION("IMPORTRANGE(""https://docs.google.com/spreadsheets/d/1vsTcEcugRZXGU84Ng3dXvNCAOD3CAaUTEbnnM7tyUJg/edit?usp=sharing"",""主食一覧!A3"")"),"画像")</f>
        <v>画像</v>
      </c>
      <c r="B20" s="12" t="str">
        <f>'主食一覧'!B3</f>
        <v/>
      </c>
      <c r="C20" s="12" t="str">
        <f>'主食一覧'!C3</f>
        <v/>
      </c>
      <c r="D20" s="12" t="str">
        <f>'主食一覧'!D3</f>
        <v/>
      </c>
      <c r="E20" s="12" t="str">
        <f>'主食一覧'!E3</f>
        <v/>
      </c>
      <c r="F20" s="12" t="str">
        <f>'主食一覧'!F3</f>
        <v/>
      </c>
      <c r="G20" s="12" t="str">
        <f>'主食一覧'!G3</f>
        <v/>
      </c>
      <c r="H20" s="12" t="str">
        <f>'主食一覧'!H3</f>
        <v/>
      </c>
    </row>
    <row r="21" ht="45.0" customHeight="1">
      <c r="A21" s="7" t="str">
        <f>IFERROR(__xludf.DUMMYFUNCTION("IMPORTRANGE(""https://docs.google.com/spreadsheets/d/1vsTcEcugRZXGU84Ng3dXvNCAOD3CAaUTEbnnM7tyUJg/edit?usp=sharing"",""主食一覧!A4"")"),"内容")</f>
        <v>内容</v>
      </c>
      <c r="B21" s="102" t="str">
        <f>'主食一覧'!B4</f>
        <v>通常のごはん</v>
      </c>
      <c r="C21" s="102" t="str">
        <f>'主食一覧'!C4</f>
        <v>水分が多く軟らかい</v>
      </c>
      <c r="D21" s="102" t="str">
        <f>'主食一覧'!D4</f>
        <v>全粥と重湯を7：3の重量比で混ぜたもの</v>
      </c>
      <c r="E21" s="102" t="str">
        <f>'主食一覧'!E4</f>
        <v>全粥と重湯を5：5の重量比で混ぜたもの</v>
      </c>
      <c r="F21" s="102" t="str">
        <f>'主食一覧'!F4</f>
        <v>全粥と重湯を3：7の重量比で混ぜたもの</v>
      </c>
      <c r="G21" s="102" t="str">
        <f>'主食一覧'!G4</f>
        <v>重湯</v>
      </c>
      <c r="H21" s="102" t="str">
        <f>'主食一覧'!H4</f>
        <v>全粥に0.5％のソフティアUを加え、ミキサーにかけたもの</v>
      </c>
    </row>
    <row r="22" ht="22.5" customHeight="1">
      <c r="A22" s="7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8" t="str">
        <f>'主食一覧'!B5</f>
        <v/>
      </c>
      <c r="C22" s="108" t="str">
        <f>'主食一覧'!C5</f>
        <v/>
      </c>
      <c r="D22" s="108" t="str">
        <f>'主食一覧'!D5</f>
        <v/>
      </c>
      <c r="E22" s="108" t="str">
        <f>'主食一覧'!E5</f>
        <v/>
      </c>
      <c r="F22" s="108" t="str">
        <f>'主食一覧'!F5</f>
        <v/>
      </c>
      <c r="G22" s="108" t="str">
        <f>'主食一覧'!G5</f>
        <v/>
      </c>
      <c r="H22" s="108" t="str">
        <f>'主食一覧'!H5</f>
        <v/>
      </c>
    </row>
    <row r="23" ht="7.5" customHeight="1"/>
    <row r="24" ht="22.5" customHeight="1">
      <c r="A24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12"/>
      <c r="F24" s="4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12"/>
    </row>
    <row r="25" ht="30.0" customHeight="1">
      <c r="A25" s="8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0" t="str">
        <f>IFERROR(__xludf.DUMMYFUNCTION("IMPORTRANGE(""https://docs.google.com/spreadsheets/d/1vsTcEcugRZXGU84Ng3dXvNCAOD3CAaUTEbnnM7tyUJg/edit?usp=sharing"",""水分とろみの基準・水分ゼリー!E2"")"),"")</f>
        <v/>
      </c>
      <c r="F25" s="15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1" t="str">
        <f>'水分とろみの基準・水分ゼリー'!G2</f>
        <v>お茶ゼリー</v>
      </c>
      <c r="H25" s="21" t="str">
        <f>'水分とろみの基準・水分ゼリー'!H2</f>
        <v/>
      </c>
    </row>
    <row r="26" ht="22.5" customHeight="1">
      <c r="A26" s="24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7" t="str">
        <f>'水分とろみの基準・水分ゼリー'!B3</f>
        <v>ソフティアS</v>
      </c>
      <c r="C26" s="27" t="str">
        <f>'水分とろみの基準・水分ゼリー'!C3</f>
        <v>ソフティアS</v>
      </c>
      <c r="D26" s="27" t="str">
        <f>'水分とろみの基準・水分ゼリー'!D3</f>
        <v>ソフティアS</v>
      </c>
      <c r="E26" s="27" t="str">
        <f>'水分とろみの基準・水分ゼリー'!E3</f>
        <v/>
      </c>
      <c r="F26" s="24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7" t="str">
        <f>'水分とろみの基準・水分ゼリー'!G3</f>
        <v>お茶ゼリーの素</v>
      </c>
      <c r="H26" s="27" t="str">
        <f>'水分とろみの基準・水分ゼリー'!H3</f>
        <v>つるりんこ</v>
      </c>
    </row>
    <row r="27" ht="22.5" customHeight="1">
      <c r="A27" s="60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117" t="str">
        <f>'水分とろみの基準・水分ゼリー'!B4</f>
        <v/>
      </c>
      <c r="C27" s="117" t="str">
        <f>'水分とろみの基準・水分ゼリー'!C4</f>
        <v/>
      </c>
      <c r="D27" s="117" t="str">
        <f>'水分とろみの基準・水分ゼリー'!D4</f>
        <v/>
      </c>
      <c r="E27" s="117" t="str">
        <f>'水分とろみの基準・水分ゼリー'!E4</f>
        <v/>
      </c>
      <c r="F27" s="24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117">
        <f>'水分とろみの基準・水分ゼリー'!G4</f>
        <v>4</v>
      </c>
      <c r="H27" s="117">
        <f>'水分とろみの基準・水分ゼリー'!H4</f>
        <v>1</v>
      </c>
    </row>
    <row r="28" ht="22.5" customHeight="1">
      <c r="A28" s="71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78" t="str">
        <f>'水分とろみの基準・水分ゼリー'!B5</f>
        <v/>
      </c>
      <c r="C28" s="78" t="str">
        <f>'水分とろみの基準・水分ゼリー'!C5</f>
        <v/>
      </c>
      <c r="D28" s="78" t="str">
        <f>'水分とろみの基準・水分ゼリー'!D5</f>
        <v/>
      </c>
      <c r="E28" s="78" t="str">
        <f>'水分とろみの基準・水分ゼリー'!E5</f>
        <v/>
      </c>
      <c r="F28" s="71" t="s">
        <v>74</v>
      </c>
      <c r="G28" s="78" t="str">
        <f>'水分とろみの基準・水分ゼリー'!G5</f>
        <v/>
      </c>
      <c r="H28" s="78" t="str">
        <f>'水分とろみの基準・水分ゼリー'!H5</f>
        <v/>
      </c>
    </row>
    <row r="29" ht="7.5" customHeight="1"/>
    <row r="30" ht="22.5" customHeight="1">
      <c r="A30" s="121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2"/>
      <c r="F30" s="123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4"/>
    </row>
    <row r="31" ht="22.5" customHeight="1">
      <c r="A31" s="49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82" t="str">
        <f>'濃厚流動食・補助食品'!B2</f>
        <v>メイバランスHP1.5</v>
      </c>
      <c r="C31" s="82" t="str">
        <f>'濃厚流動食・補助食品'!C2</f>
        <v/>
      </c>
      <c r="D31" s="82" t="str">
        <f>'濃厚流動食・補助食品'!D2</f>
        <v/>
      </c>
      <c r="E31" s="61" t="str">
        <f>'濃厚流動食・補助食品'!E2</f>
        <v/>
      </c>
      <c r="F31" s="126" t="str">
        <f>'濃厚流動食・補助食品'!F2</f>
        <v>Ｏｊ・１ｊ対応：可</v>
      </c>
      <c r="G31" s="127" t="str">
        <f>'濃厚流動食・補助食品'!G2</f>
        <v>嚥下食1・嚥下開始食　流動食</v>
      </c>
      <c r="H31" s="128"/>
    </row>
    <row r="32" ht="22.5" customHeight="1">
      <c r="A32" s="70"/>
      <c r="B32" s="82" t="str">
        <f>'濃厚流動食・補助食品'!B3</f>
        <v/>
      </c>
      <c r="C32" s="82" t="str">
        <f>'濃厚流動食・補助食品'!C3</f>
        <v/>
      </c>
      <c r="D32" s="82" t="str">
        <f>'濃厚流動食・補助食品'!D3</f>
        <v/>
      </c>
      <c r="E32" s="82" t="str">
        <f>'濃厚流動食・補助食品'!E3</f>
        <v/>
      </c>
      <c r="F32" s="129" t="str">
        <f>'濃厚流動食・補助食品'!F3</f>
        <v>メイバランスHP1.5、プロテインゼリー、プロッカ、くだものの栄養＋Fiber、ブイクレスハイプチゼリー、ブリックゼリー、ソフトアガロリー</v>
      </c>
      <c r="G32" s="130"/>
      <c r="H32" s="76"/>
    </row>
    <row r="33" ht="22.5" customHeight="1">
      <c r="A33" s="79"/>
      <c r="B33" s="82" t="str">
        <f>'濃厚流動食・補助食品'!B4</f>
        <v/>
      </c>
      <c r="C33" s="82" t="str">
        <f>'濃厚流動食・補助食品'!C4</f>
        <v/>
      </c>
      <c r="D33" s="82" t="str">
        <f>'濃厚流動食・補助食品'!D4</f>
        <v/>
      </c>
      <c r="E33" s="82" t="str">
        <f>'濃厚流動食・補助食品'!E4</f>
        <v/>
      </c>
      <c r="F33" s="84"/>
      <c r="G33" s="133"/>
      <c r="H33" s="85"/>
    </row>
    <row r="34" ht="7.5" customHeight="1"/>
    <row r="35" ht="22.5" customHeight="1">
      <c r="A35" s="134" t="str">
        <f>IFERROR(__xludf.DUMMYFUNCTION("IMPORTRANGE(""https://docs.google.com/spreadsheets/d/1vsTcEcugRZXGU84Ng3dXvNCAOD3CAaUTEbnnM7tyUJg/edit?usp=sharing"",""施設概要!A1"")"),"施設概要")</f>
        <v>施設概要</v>
      </c>
      <c r="B35" s="136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37" t="str">
        <f>'施設概要'!B2</f>
        <v>〒959-4497 東蒲原郡阿賀町津川200</v>
      </c>
      <c r="C36" s="138"/>
      <c r="D36" s="139"/>
      <c r="E36" s="140" t="str">
        <f>'施設概要'!C2</f>
        <v>阿賀町地域で唯一の病院として、良質の医療及びケアを提供しています。在宅療養支援病院として訪問診療、訪問看護などの在宅医療を実施しています。町立の診療所や訪問看護ステーション、町内の福祉介護施設、新潟市などの近隣の医療機関と連携をとりながら、地域医療に取り組んでいます。</v>
      </c>
      <c r="F36" s="141"/>
      <c r="G36" s="141"/>
      <c r="H36" s="142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37" t="str">
        <f>'施設概要'!B3</f>
        <v>栄養課</v>
      </c>
      <c r="C37" s="138"/>
      <c r="D37" s="139"/>
      <c r="E37" s="143"/>
      <c r="H37" s="144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37" t="str">
        <f>'施設概要'!B4</f>
        <v>0254-92-3311（代）</v>
      </c>
      <c r="C38" s="138"/>
      <c r="D38" s="139"/>
      <c r="E38" s="143"/>
      <c r="H38" s="144"/>
    </row>
    <row r="39" ht="22.5" customHeight="1">
      <c r="A39" s="106" t="str">
        <f>IFERROR(__xludf.DUMMYFUNCTION("IMPORTRANGE(""https://docs.google.com/spreadsheets/d/1vsTcEcugRZXGU84Ng3dXvNCAOD3CAaUTEbnnM7tyUJg/edit?usp=sharing"",""施設概要!A5"")"),"FAX")</f>
        <v>FAX</v>
      </c>
      <c r="B39" s="137" t="str">
        <f>'施設概要'!B5</f>
        <v>0254-92-4964（代）</v>
      </c>
      <c r="C39" s="138"/>
      <c r="D39" s="139"/>
      <c r="E39" s="143"/>
      <c r="H39" s="144"/>
    </row>
    <row r="40" ht="22.5" customHeight="1">
      <c r="A40" s="109" t="str">
        <f>IFERROR(__xludf.DUMMYFUNCTION("IMPORTRANGE(""https://docs.google.com/spreadsheets/d/1vsTcEcugRZXGU84Ng3dXvNCAOD3CAaUTEbnnM7tyUJg/edit?usp=sharing"",""施設概要!A6"")"),"更新日")</f>
        <v>更新日</v>
      </c>
      <c r="B40" s="145">
        <f>'施設概要'!B6</f>
        <v>45770.68111</v>
      </c>
      <c r="C40" s="138"/>
      <c r="D40" s="139"/>
      <c r="E40" s="146"/>
      <c r="F40" s="147"/>
      <c r="G40" s="147"/>
      <c r="H40" s="148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58" t="s">
        <v>66</v>
      </c>
      <c r="B1" s="59"/>
      <c r="C1" s="59"/>
      <c r="D1" s="59"/>
    </row>
    <row r="2">
      <c r="A2" s="63" t="s">
        <v>67</v>
      </c>
      <c r="B2" s="67"/>
      <c r="C2" s="72" t="s">
        <v>70</v>
      </c>
      <c r="D2" s="74" t="s">
        <v>72</v>
      </c>
    </row>
    <row r="3">
      <c r="A3" s="77" t="s">
        <v>73</v>
      </c>
      <c r="B3" s="81"/>
      <c r="C3" s="83" t="b">
        <v>0</v>
      </c>
      <c r="D3" s="86"/>
    </row>
    <row r="4">
      <c r="A4" s="87"/>
      <c r="B4" s="87"/>
      <c r="C4" s="87"/>
      <c r="D4" s="87"/>
    </row>
    <row r="5">
      <c r="A5" s="88" t="s">
        <v>75</v>
      </c>
      <c r="B5" s="88" t="s">
        <v>76</v>
      </c>
      <c r="C5" s="87"/>
      <c r="D5" s="87"/>
    </row>
    <row r="6">
      <c r="A6" s="8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7" t="s">
        <v>77</v>
      </c>
      <c r="B1" s="87"/>
    </row>
    <row r="2">
      <c r="A2" s="87" t="s">
        <v>75</v>
      </c>
      <c r="B2" s="87" t="s">
        <v>78</v>
      </c>
    </row>
    <row r="3">
      <c r="A3" s="92"/>
    </row>
    <row r="4">
      <c r="A4" s="9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6" t="str">
        <f>IFERROR(__xludf.DUMMYFUNCTION("IMPORTRANGE(""https://docs.google.com/spreadsheets/d/1vsTcEcugRZXGU84Ng3dXvNCAOD3CAaUTEbnnM7tyUJg/edit?usp=sharing"",""施設概要!A1"")"),"施設概要")</f>
        <v>施設概要</v>
      </c>
      <c r="B1" s="97"/>
      <c r="C1" s="97"/>
    </row>
    <row r="2" ht="22.5" customHeight="1">
      <c r="A2" s="98" t="str">
        <f>IFERROR(__xludf.DUMMYFUNCTION("IMPORTRANGE(""https://docs.google.com/spreadsheets/d/1vsTcEcugRZXGU84Ng3dXvNCAOD3CAaUTEbnnM7tyUJg/edit?usp=sharing"",""施設概要!A2"")"),"所在地")</f>
        <v>所在地</v>
      </c>
      <c r="B2" s="99" t="s">
        <v>0</v>
      </c>
      <c r="C2" s="101" t="s">
        <v>8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103" t="s">
        <v>23</v>
      </c>
      <c r="C3" s="104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105" t="s">
        <v>26</v>
      </c>
      <c r="C4" s="104"/>
    </row>
    <row r="5" ht="22.5" customHeight="1">
      <c r="A5" s="106" t="str">
        <f>IFERROR(__xludf.DUMMYFUNCTION("IMPORTRANGE(""https://docs.google.com/spreadsheets/d/1vsTcEcugRZXGU84Ng3dXvNCAOD3CAaUTEbnnM7tyUJg/edit?usp=sharing"",""施設概要!A5"")"),"FAX")</f>
        <v>FAX</v>
      </c>
      <c r="B5" s="107" t="s">
        <v>30</v>
      </c>
      <c r="C5" s="104"/>
    </row>
    <row r="6" ht="22.5" customHeight="1">
      <c r="A6" s="109" t="str">
        <f>IFERROR(__xludf.DUMMYFUNCTION("IMPORTRANGE(""https://docs.google.com/spreadsheets/d/1vsTcEcugRZXGU84Ng3dXvNCAOD3CAaUTEbnnM7tyUJg/edit?usp=sharing"",""施設概要!A6"")"),"更新日")</f>
        <v>更新日</v>
      </c>
      <c r="B6" s="110">
        <v>45770.68091826389</v>
      </c>
      <c r="C6" s="111"/>
    </row>
  </sheetData>
  <mergeCells count="1">
    <mergeCell ref="C2:C6"/>
  </mergeCells>
  <drawing r:id="rId1"/>
</worksheet>
</file>