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Readiness" sheetId="2" r:id="rId6"/>
    <sheet state="visible" name="Numbers" sheetId="3" r:id="rId7"/>
    <sheet state="visible" name="Campaigns" sheetId="4" r:id="rId8"/>
    <sheet state="visible" name="Dashboard" sheetId="5" r:id="rId9"/>
  </sheets>
  <definedNames>
    <definedName hidden="1" localSheetId="1" name="_xlnm._FilterDatabase">Readiness!$A$4:$F$41</definedName>
    <definedName hidden="1" localSheetId="3" name="_xlnm._FilterDatabase">Campaigns!$A$4:$L$44</definedName>
  </definedNames>
  <calcPr/>
</workbook>
</file>

<file path=xl/sharedStrings.xml><?xml version="1.0" encoding="utf-8"?>
<sst xmlns="http://schemas.openxmlformats.org/spreadsheetml/2006/main" count="284" uniqueCount="165">
  <si>
    <t>ADVERTISING READINESS</t>
  </si>
  <si>
    <t xml:space="preserve">  ARE YOU READY TO SPEND</t>
  </si>
  <si>
    <t xml:space="preserve">  WHAT YOU CAN AFFORD TO PAY</t>
  </si>
  <si>
    <t>10 Ton Digital Consulting  ·  10ton.net</t>
  </si>
  <si>
    <t xml:space="preserve">  WHAT ACTUALLY HAPPENED</t>
  </si>
  <si>
    <t>Advertising finds the leak, it does not fix it</t>
  </si>
  <si>
    <t>Work this out before choosing a platform. Every cost per click is meaningless without it.</t>
  </si>
  <si>
    <t>Paid traffic is the fastest way to discover that your page does not convert, your enquiries go unanswered for two days, or your price is wrong. It reveals all three at cost, which is a legitimate use of money and rarely the one people intended.</t>
  </si>
  <si>
    <t>Record every campaign including the ones you stopped. Cost per enquiry and cost per customer are the only comparable figures across channels.</t>
  </si>
  <si>
    <t xml:space="preserve">  WHAT A CUSTOMER IS WORTH</t>
  </si>
  <si>
    <t>Anything critical still open means not yet. Advertising before these are true buys you an expensive lesson you could have had free.</t>
  </si>
  <si>
    <t>Everything on the readiness list exists because spending before it is true wastes the budget on learning something you could have known for free.</t>
  </si>
  <si>
    <t>#</t>
  </si>
  <si>
    <t>Average sale</t>
  </si>
  <si>
    <t>How to use it</t>
  </si>
  <si>
    <t>1.  Work the Readiness tab. Anything critical still open means not yet.</t>
  </si>
  <si>
    <t>2.  Use the Numbers tab to establish what you can afford to pay for a customer before choosing a platform.</t>
  </si>
  <si>
    <t>3.  Record every campaign on the Campaigns tab, including the ones you stopped.</t>
  </si>
  <si>
    <t>4.  The Dashboard reports cost per enquiry and cost per customer, which are the only two figures that matter.</t>
  </si>
  <si>
    <t>Campaign</t>
  </si>
  <si>
    <t>Channel</t>
  </si>
  <si>
    <t>Spend</t>
  </si>
  <si>
    <t>You need one number before you start</t>
  </si>
  <si>
    <t>Clicks</t>
  </si>
  <si>
    <t>Enquiries</t>
  </si>
  <si>
    <t>Customers</t>
  </si>
  <si>
    <t>What a customer is worth to you. Without it, every cost per click is meaningless, because there is no figure to compare it against and no way to tell a good campaign from an expensive one.</t>
  </si>
  <si>
    <t>Cost per click</t>
  </si>
  <si>
    <t>Cost per enquiry</t>
  </si>
  <si>
    <t>Cost per customer</t>
  </si>
  <si>
    <t>Verdict</t>
  </si>
  <si>
    <t>Search and social answer different questions</t>
  </si>
  <si>
    <t>Notes</t>
  </si>
  <si>
    <t>Search advertising reaches people already looking for what you sell. Social reaches people who were not looking. The first is usually where a first year business should start, because intent is already there and the budget goes further.</t>
  </si>
  <si>
    <t>Your real average, not your best job.</t>
  </si>
  <si>
    <t>Social works for products people recognise on sight and for problems people do not know have a solution. It works badly for services somebody only wants when something breaks.</t>
  </si>
  <si>
    <t>Stopping is a skill</t>
  </si>
  <si>
    <t>Most wasted advertising money is spent after the point where the campaign was clearly not working. Decide the stopping rule before you start, write it down, and hold it. A campaign with a defined exit is a test, and one without is a subscription.</t>
  </si>
  <si>
    <t>Cell colors</t>
  </si>
  <si>
    <t>Stage</t>
  </si>
  <si>
    <t>Search, bathroom refit</t>
  </si>
  <si>
    <t>Check</t>
  </si>
  <si>
    <t>Critical</t>
  </si>
  <si>
    <t>Status</t>
  </si>
  <si>
    <t>Yellow fill, blue text     You edit these.</t>
  </si>
  <si>
    <t>Gross margin</t>
  </si>
  <si>
    <t>After the cost of delivering it.</t>
  </si>
  <si>
    <t>Search</t>
  </si>
  <si>
    <t>Times an average customer buys</t>
  </si>
  <si>
    <t>Black text                        Calculated. Leave alone.</t>
  </si>
  <si>
    <t>1. Before spending</t>
  </si>
  <si>
    <t>One caution</t>
  </si>
  <si>
    <t>You know what a customer is worth to you</t>
  </si>
  <si>
    <t>Platform names, features, and pricing models change constantly. Everything here is about the arithmetic and the decisions, which do not change, rather than about any particular product.</t>
  </si>
  <si>
    <t>Over the whole relationship. Be conservative.</t>
  </si>
  <si>
    <t>Gross profit per customer</t>
  </si>
  <si>
    <t>Yes</t>
  </si>
  <si>
    <t>Not done</t>
  </si>
  <si>
    <t>You know what you can afford to pay to get one</t>
  </si>
  <si>
    <t>You have capacity to serve more customers</t>
  </si>
  <si>
    <t>Enquiries are answered the same working day</t>
  </si>
  <si>
    <t>What one customer is actually worth to you.</t>
  </si>
  <si>
    <t xml:space="preserve">  WHAT YOU CAN PAY</t>
  </si>
  <si>
    <t>You have tried the free channels first</t>
  </si>
  <si>
    <t>No</t>
  </si>
  <si>
    <t>Share you will spend to acquire one</t>
  </si>
  <si>
    <t>Twenty percent is a common starting point. Higher only if you know your numbers.</t>
  </si>
  <si>
    <t>Most you can pay per customer</t>
  </si>
  <si>
    <t>The budget is money you can lose without harm</t>
  </si>
  <si>
    <t>2. The destination</t>
  </si>
  <si>
    <t>Ads point at a specific page, not the homepage</t>
  </si>
  <si>
    <t>That page answers the question the ad raised</t>
  </si>
  <si>
    <t>Above this the customer costs more than they earn.</t>
  </si>
  <si>
    <t>One obvious action on the page, not five</t>
  </si>
  <si>
    <t xml:space="preserve">  WORKING BACK TO A CLICK</t>
  </si>
  <si>
    <t>Price or price range stated</t>
  </si>
  <si>
    <t>Enquiry to customer rate</t>
  </si>
  <si>
    <t>Loads in under three seconds on a phone</t>
  </si>
  <si>
    <t>Of people who enquire, how many buy.</t>
  </si>
  <si>
    <t>Most you can pay per enquiry</t>
  </si>
  <si>
    <t>Contact method works and has been tested by you</t>
  </si>
  <si>
    <t>Proof present: reviews, photographs of real work, or both</t>
  </si>
  <si>
    <t>3. Measurement</t>
  </si>
  <si>
    <t>Analytics installed and confirmed working</t>
  </si>
  <si>
    <t>Click to enquiry rate</t>
  </si>
  <si>
    <t>Of people who land on the page, how many enquire. Five percent is decent.</t>
  </si>
  <si>
    <t>A conversion is defined and it is an enquiry, not a page view</t>
  </si>
  <si>
    <t>Most you can pay per click</t>
  </si>
  <si>
    <t>Conversion tracking tested with a real submission</t>
  </si>
  <si>
    <t>Campaign links tagged so the source is recorded</t>
  </si>
  <si>
    <t>Your target. Compare against the platform estimate before you start.</t>
  </si>
  <si>
    <t>Break even cost per click</t>
  </si>
  <si>
    <t>Search Console connected for the organic side</t>
  </si>
  <si>
    <t>You ask every enquiry how they found you</t>
  </si>
  <si>
    <t>Phone calls attributed somehow, even manually</t>
  </si>
  <si>
    <t>4. The campaign</t>
  </si>
  <si>
    <t>One clear objective, not three</t>
  </si>
  <si>
    <t>Above this you lose money. Between the two you make money but less than you wanted.</t>
  </si>
  <si>
    <t xml:space="preserve">  A TEST BUDGET</t>
  </si>
  <si>
    <t>Search, business name</t>
  </si>
  <si>
    <t>Targeting narrow enough to be relevant</t>
  </si>
  <si>
    <t>Test budget</t>
  </si>
  <si>
    <t>Location targeting matches where you actually work</t>
  </si>
  <si>
    <t>Money you can lose without harm.</t>
  </si>
  <si>
    <t>Negative keywords set where the platform supports them</t>
  </si>
  <si>
    <t>Expected cost per click</t>
  </si>
  <si>
    <t>From the platform's own estimate.</t>
  </si>
  <si>
    <t>Clicks you can buy</t>
  </si>
  <si>
    <t>Daily budget set and a total ceiling agreed</t>
  </si>
  <si>
    <t>Your own business name handled deliberately</t>
  </si>
  <si>
    <t>Ad copy matches the page it points at</t>
  </si>
  <si>
    <t>5. Rules for stopping</t>
  </si>
  <si>
    <t>A written stopping rule with a number and a date</t>
  </si>
  <si>
    <t>A minimum run length before judging anything</t>
  </si>
  <si>
    <t>Social, before and after</t>
  </si>
  <si>
    <t>Enquiries you might expect</t>
  </si>
  <si>
    <t>Social</t>
  </si>
  <si>
    <t>Somebody responsible for checking it weekly</t>
  </si>
  <si>
    <t>A cost per enquiry above which you pause</t>
  </si>
  <si>
    <t>Agreement not to change three things at once</t>
  </si>
  <si>
    <t>6. After it runs</t>
  </si>
  <si>
    <t>Cost per enquiry calculated, not just cost per click</t>
  </si>
  <si>
    <t>Cost per customer calculated using your real conversion rate</t>
  </si>
  <si>
    <t>Customers you might expect</t>
  </si>
  <si>
    <t>Compared against what a customer is worth</t>
  </si>
  <si>
    <t>Compared against your unpaid channels honestly</t>
  </si>
  <si>
    <t>Directory listing</t>
  </si>
  <si>
    <t>Directory</t>
  </si>
  <si>
    <t>What you learned written down, including from failures</t>
  </si>
  <si>
    <t>Gross profit if that happens</t>
  </si>
  <si>
    <t>Test result</t>
  </si>
  <si>
    <t>Negative is normal on a first test. It is the cost of finding out.</t>
  </si>
  <si>
    <t>Enough enquiries to judge</t>
  </si>
  <si>
    <t>Under about fifteen enquiries the result is noise rather than evidence.</t>
  </si>
  <si>
    <t>If the budget cannot buy enough clicks to produce about fifteen enquiries, you will not learn anything from it. Either raise the budget, narrow the targeting so the clicks are cheaper and better, or spend the money elsewhere.</t>
  </si>
  <si>
    <t>The two click figures do different jobs. The target is what keeps acquisition to the share of profit you decided on. Break even is where the campaign stops making money at all. A cost per click between them is worth running while you improve the page, and above break even it is worth stopping.</t>
  </si>
  <si>
    <t xml:space="preserve">  SHOULD YOU BE DOING THIS</t>
  </si>
  <si>
    <t xml:space="preserve">  READY OR NOT</t>
  </si>
  <si>
    <t>Critical items outstanding</t>
  </si>
  <si>
    <t>Anything here means not yet.</t>
  </si>
  <si>
    <t>Checks complete</t>
  </si>
  <si>
    <t xml:space="preserve">  YOUR CEILINGS</t>
  </si>
  <si>
    <t>A customer is worth</t>
  </si>
  <si>
    <t>Gross profit over the relationship.</t>
  </si>
  <si>
    <t>The line every campaign is judged against.</t>
  </si>
  <si>
    <t>Compare with the platform estimate.</t>
  </si>
  <si>
    <t xml:space="preserve">  WHAT YOU HAVE SPENT</t>
  </si>
  <si>
    <t>Total spend</t>
  </si>
  <si>
    <t>Overall cost per enquiry</t>
  </si>
  <si>
    <t>Overall cost per customer</t>
  </si>
  <si>
    <t>Against your ceiling above.</t>
  </si>
  <si>
    <t>Gross profit produced</t>
  </si>
  <si>
    <t>Return on the spend</t>
  </si>
  <si>
    <t>Gross profit less what you spent.</t>
  </si>
  <si>
    <t>Campaigns costing more than they earn</t>
  </si>
  <si>
    <t>Stop these rather than adjusting them repeatedly.</t>
  </si>
  <si>
    <t xml:space="preserve">  BY CHANNEL</t>
  </si>
  <si>
    <t>Display</t>
  </si>
  <si>
    <t>Video</t>
  </si>
  <si>
    <t>Amber in the customers column means enquiries arrived and none converted, which is a sales or fit problem rather than an advertising one. More budget will not fix it.</t>
  </si>
  <si>
    <t>Local</t>
  </si>
  <si>
    <t>Print</t>
  </si>
  <si>
    <t>Other</t>
  </si>
  <si>
    <t>Compare paid channels against your unpaid ones honestly. Referral and repeat business usually win on cost per customer by a wide margin, and they rarely appear in the comparison because nobody invoices you for them.</t>
  </si>
  <si>
    <t>Created by 10 Ton Digital Consulting  ·  10ton.net  ·  design@10ton.net  ·  702.660.8939</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</si>
</sst>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quot;($&quot;#,##0.00\);\-"/>
    <numFmt numFmtId="165" formatCode="\$#,##0;&quot;($&quot;#,##0\);\-"/>
    <numFmt numFmtId="166" formatCode="0.0"/>
    <numFmt numFmtId="167" formatCode="#,##0;\(#,##0\);\-"/>
  </numFmts>
  <fonts count="13">
    <font>
      <sz val="11.0"/>
      <color theme="1"/>
      <name val="Calibri"/>
      <scheme val="minor"/>
    </font>
    <font>
      <b/>
      <sz val="20.0"/>
      <color theme="1"/>
      <name val="Arial"/>
    </font>
    <font>
      <b/>
      <sz val="13.0"/>
      <color rgb="FFFFFFFF"/>
      <name val="Arial"/>
    </font>
    <font>
      <sz val="10.0"/>
      <color rgb="FF6B6B6B"/>
      <name val="Arial"/>
    </font>
    <font/>
    <font>
      <b/>
      <sz val="11.0"/>
      <color rgb="FF111111"/>
      <name val="Arial"/>
    </font>
    <font>
      <sz val="9.0"/>
      <color rgb="FF6B6B6B"/>
      <name val="Arial"/>
    </font>
    <font>
      <sz val="10.0"/>
      <color rgb="FF111111"/>
      <name val="Arial"/>
    </font>
    <font>
      <b/>
      <sz val="10.0"/>
      <color rgb="FFFFFFFF"/>
      <name val="Arial"/>
    </font>
    <font>
      <b/>
      <sz val="9.0"/>
      <color rgb="FF111111"/>
      <name val="Arial"/>
    </font>
    <font>
      <b/>
      <sz val="10.0"/>
      <color rgb="FF0000FF"/>
      <name val="Arial"/>
    </font>
    <font>
      <b/>
      <sz val="10.0"/>
      <color rgb="FF111111"/>
      <name val="Arial"/>
    </font>
    <font>
      <u/>
      <sz val="9.0"/>
      <color rgb="FF0000FF"/>
      <name val="Arial"/>
    </font>
  </fonts>
  <fills count="5">
    <fill>
      <patternFill patternType="none"/>
    </fill>
    <fill>
      <patternFill patternType="lightGray"/>
    </fill>
    <fill>
      <patternFill patternType="solid">
        <fgColor rgb="FF111111"/>
        <bgColor rgb="FF111111"/>
      </patternFill>
    </fill>
    <fill>
      <patternFill patternType="solid">
        <fgColor rgb="FFF2F2F2"/>
        <bgColor rgb="FFF2F2F2"/>
      </patternFill>
    </fill>
    <fill>
      <patternFill patternType="solid">
        <fgColor rgb="FFFFF2CC"/>
        <bgColor rgb="FFFFF2CC"/>
      </patternFill>
    </fill>
  </fills>
  <borders count="5">
    <border/>
    <border>
      <left/>
      <top/>
      <bottom/>
    </border>
    <border>
      <top/>
      <bottom/>
    </border>
    <border>
      <right/>
      <top/>
      <bottom/>
    </border>
    <border>
      <left style="thin">
        <color rgb="FFD9D9D9"/>
      </left>
      <right style="thin">
        <color rgb="FFD9D9D9"/>
      </right>
      <top style="thin">
        <color rgb="FFD9D9D9"/>
      </top>
      <bottom style="thin">
        <color rgb="FFD9D9D9"/>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shrinkToFit="0" vertical="bottom" wrapText="0"/>
    </xf>
    <xf borderId="1" fillId="2" fontId="2" numFmtId="0" xfId="0" applyAlignment="1" applyBorder="1" applyFill="1" applyFont="1">
      <alignment shrinkToFit="0" vertical="center" wrapText="0"/>
    </xf>
    <xf borderId="0" fillId="0" fontId="3" numFmtId="0" xfId="0" applyAlignment="1" applyFont="1">
      <alignment shrinkToFit="0" vertical="bottom" wrapText="0"/>
    </xf>
    <xf borderId="2" fillId="0" fontId="4" numFmtId="0" xfId="0" applyBorder="1" applyFont="1"/>
    <xf borderId="3" fillId="0" fontId="4" numFmtId="0" xfId="0" applyBorder="1" applyFont="1"/>
    <xf borderId="0" fillId="0" fontId="5" numFmtId="0" xfId="0" applyAlignment="1" applyFont="1">
      <alignment shrinkToFit="0" vertical="top" wrapText="0"/>
    </xf>
    <xf borderId="0" fillId="0" fontId="6" numFmtId="0" xfId="0" applyAlignment="1" applyFont="1">
      <alignment shrinkToFit="0" vertical="bottom" wrapText="0"/>
    </xf>
    <xf borderId="0" fillId="0" fontId="7" numFmtId="0" xfId="0" applyAlignment="1" applyFont="1">
      <alignment shrinkToFit="0" vertical="top" wrapText="1"/>
    </xf>
    <xf borderId="1" fillId="2" fontId="8" numFmtId="0" xfId="0" applyAlignment="1" applyBorder="1" applyFill="1" applyFont="1">
      <alignment shrinkToFit="0" vertical="center" wrapText="0"/>
    </xf>
    <xf borderId="4" fillId="3" fontId="9" numFmtId="0" xfId="0" applyAlignment="1" applyBorder="1" applyFill="1" applyFont="1">
      <alignment horizontal="center" shrinkToFit="0" vertical="center" wrapText="1"/>
    </xf>
    <xf borderId="0" fillId="0" fontId="7" numFmtId="0" xfId="0" applyAlignment="1" applyFont="1">
      <alignment shrinkToFit="0" vertical="bottom" wrapText="0"/>
    </xf>
    <xf borderId="4" fillId="4" fontId="10" numFmtId="164" xfId="0" applyAlignment="1" applyBorder="1" applyFill="1" applyFont="1" applyNumberFormat="1">
      <alignment horizontal="center" shrinkToFit="0" vertical="bottom" wrapText="0"/>
    </xf>
    <xf borderId="4" fillId="3" fontId="9" numFmtId="0" xfId="0" applyAlignment="1" applyBorder="1" applyFill="1" applyFont="1">
      <alignment horizontal="center" shrinkToFit="0" vertical="center" wrapText="0"/>
    </xf>
    <xf borderId="0" fillId="0" fontId="6" numFmtId="0" xfId="0" applyAlignment="1" applyFont="1">
      <alignment horizontal="center" shrinkToFit="0" vertical="bottom" wrapText="0"/>
    </xf>
    <xf borderId="4" fillId="4" fontId="10" numFmtId="0" xfId="0" applyAlignment="1" applyBorder="1" applyFill="1" applyFont="1">
      <alignment shrinkToFit="0" vertical="center" wrapText="1"/>
    </xf>
    <xf borderId="0" fillId="0" fontId="6" numFmtId="0" xfId="0" applyAlignment="1" applyFont="1">
      <alignment shrinkToFit="0" vertical="center" wrapText="1"/>
    </xf>
    <xf borderId="1" fillId="4" fontId="10" numFmtId="0" xfId="0" applyAlignment="1" applyBorder="1" applyFill="1" applyFont="1">
      <alignment shrinkToFit="0" vertical="top" wrapText="1"/>
    </xf>
    <xf borderId="4" fillId="4" fontId="10" numFmtId="9" xfId="0" applyAlignment="1" applyBorder="1" applyFill="1" applyFont="1" applyNumberFormat="1">
      <alignment horizontal="center" shrinkToFit="0" vertical="bottom" wrapText="0"/>
    </xf>
    <xf borderId="4" fillId="4" fontId="10" numFmtId="0" xfId="0" applyAlignment="1" applyBorder="1" applyFill="1" applyFont="1">
      <alignment shrinkToFit="0" vertical="center" wrapText="0"/>
    </xf>
    <xf borderId="4" fillId="0" fontId="6" numFmtId="0" xfId="0" applyAlignment="1" applyBorder="1" applyFont="1">
      <alignment horizontal="center" shrinkToFit="0" vertical="bottom" wrapText="0"/>
    </xf>
    <xf borderId="4" fillId="4" fontId="10" numFmtId="165" xfId="0" applyAlignment="1" applyBorder="1" applyFill="1" applyFont="1" applyNumberFormat="1">
      <alignment horizontal="center" shrinkToFit="0" vertical="bottom" wrapText="0"/>
    </xf>
    <xf borderId="4" fillId="0" fontId="7" numFmtId="0" xfId="0" applyAlignment="1" applyBorder="1" applyFont="1">
      <alignment shrinkToFit="0" vertical="bottom" wrapText="0"/>
    </xf>
    <xf borderId="4" fillId="4" fontId="10" numFmtId="166" xfId="0" applyAlignment="1" applyBorder="1" applyFill="1" applyFont="1" applyNumberFormat="1">
      <alignment horizontal="center" shrinkToFit="0" vertical="bottom" wrapText="0"/>
    </xf>
    <xf borderId="4" fillId="4" fontId="10" numFmtId="0" xfId="0" applyAlignment="1" applyBorder="1" applyFill="1" applyFont="1">
      <alignment horizontal="center" shrinkToFit="0" vertical="bottom" wrapText="0"/>
    </xf>
    <xf borderId="4" fillId="0" fontId="7" numFmtId="0" xfId="0" applyAlignment="1" applyBorder="1" applyFont="1">
      <alignment shrinkToFit="0" vertical="center" wrapText="1"/>
    </xf>
    <xf borderId="0" fillId="0" fontId="11" numFmtId="0" xfId="0" applyAlignment="1" applyFont="1">
      <alignment shrinkToFit="0" vertical="bottom" wrapText="0"/>
    </xf>
    <xf borderId="4" fillId="0" fontId="11" numFmtId="0" xfId="0" applyAlignment="1" applyBorder="1" applyFont="1">
      <alignment horizontal="center" shrinkToFit="0" vertical="bottom" wrapText="0"/>
    </xf>
    <xf borderId="0" fillId="0" fontId="11" numFmtId="164" xfId="0" applyAlignment="1" applyFont="1" applyNumberFormat="1">
      <alignment horizontal="center" shrinkToFit="0" vertical="bottom" wrapText="0"/>
    </xf>
    <xf borderId="4" fillId="0" fontId="3" numFmtId="0" xfId="0" applyAlignment="1" applyBorder="1" applyFont="1">
      <alignment horizontal="center" shrinkToFit="0" vertical="bottom" wrapText="0"/>
    </xf>
    <xf borderId="4" fillId="0" fontId="7" numFmtId="164" xfId="0" applyAlignment="1" applyBorder="1" applyFont="1" applyNumberFormat="1">
      <alignment horizontal="center" shrinkToFit="0" vertical="bottom" wrapText="0"/>
    </xf>
    <xf borderId="4" fillId="0" fontId="11" numFmtId="164" xfId="0" applyAlignment="1" applyBorder="1" applyFont="1" applyNumberFormat="1">
      <alignment horizontal="center" shrinkToFit="0" vertical="bottom" wrapText="0"/>
    </xf>
    <xf borderId="0" fillId="0" fontId="7" numFmtId="164" xfId="0" applyAlignment="1" applyFont="1" applyNumberFormat="1">
      <alignment horizontal="center" shrinkToFit="0" vertical="bottom" wrapText="0"/>
    </xf>
    <xf borderId="0" fillId="0" fontId="7" numFmtId="167" xfId="0" applyAlignment="1" applyFont="1" applyNumberFormat="1">
      <alignment horizontal="center" shrinkToFit="0" vertical="bottom" wrapText="0"/>
    </xf>
    <xf borderId="0" fillId="0" fontId="11" numFmtId="167" xfId="0" applyAlignment="1" applyFont="1" applyNumberFormat="1">
      <alignment horizontal="center" shrinkToFit="0" vertical="bottom" wrapText="0"/>
    </xf>
    <xf borderId="0" fillId="0" fontId="11" numFmtId="166" xfId="0" applyAlignment="1" applyFont="1" applyNumberFormat="1">
      <alignment horizontal="center" shrinkToFit="0" vertical="bottom" wrapText="0"/>
    </xf>
    <xf borderId="0" fillId="0" fontId="11" numFmtId="0" xfId="0" applyAlignment="1" applyFont="1">
      <alignment horizontal="center" shrinkToFit="0" vertical="bottom" wrapText="0"/>
    </xf>
    <xf borderId="1" fillId="3" fontId="11" numFmtId="0" xfId="0" applyAlignment="1" applyBorder="1" applyFill="1" applyFont="1">
      <alignment shrinkToFit="0" vertical="center" wrapText="0"/>
    </xf>
    <xf borderId="0" fillId="0" fontId="7" numFmtId="9" xfId="0" applyAlignment="1" applyFont="1" applyNumberFormat="1">
      <alignment horizontal="center" shrinkToFit="0" vertical="bottom" wrapText="0"/>
    </xf>
    <xf borderId="0" fillId="0" fontId="7" numFmtId="165" xfId="0" applyAlignment="1" applyFont="1" applyNumberFormat="1">
      <alignment horizontal="center" shrinkToFit="0" vertical="bottom" wrapText="0"/>
    </xf>
    <xf borderId="4" fillId="3" fontId="9" numFmtId="0" xfId="0" applyAlignment="1" applyBorder="1" applyFill="1" applyFont="1">
      <alignment horizontal="center" shrinkToFit="0" vertical="bottom" wrapText="1"/>
    </xf>
    <xf borderId="4" fillId="0" fontId="7" numFmtId="165" xfId="0" applyAlignment="1" applyBorder="1" applyFont="1" applyNumberFormat="1">
      <alignment horizontal="center" shrinkToFit="0" vertical="bottom" wrapText="0"/>
    </xf>
    <xf borderId="4" fillId="0" fontId="7" numFmtId="167" xfId="0" applyAlignment="1" applyBorder="1" applyFont="1" applyNumberFormat="1">
      <alignment horizontal="center" shrinkToFit="0" vertical="bottom" wrapText="0"/>
    </xf>
    <xf borderId="0" fillId="0" fontId="12" numFmtId="0" xfId="0" applyAlignment="1" applyFont="1">
      <alignment readingOrder="0" shrinkToFit="0" vertical="bottom" wrapText="0"/>
    </xf>
  </cellXfs>
  <cellStyles count="1">
    <cellStyle xfId="0" name="Normal" builtinId="0"/>
  </cellStyles>
  <dxfs count="7">
    <dxf>
      <font>
        <b/>
        <sz val="10.0"/>
        <color rgb="FF9C6500"/>
        <name val="Arial"/>
      </font>
      <fill>
        <patternFill patternType="solid">
          <fgColor rgb="FFFFEB9C"/>
          <bgColor rgb="FFFFEB9C"/>
        </patternFill>
      </fill>
      <border/>
    </dxf>
    <dxf>
      <font>
        <b/>
        <sz val="10.0"/>
        <color rgb="FF006100"/>
        <name val="Arial"/>
      </font>
      <fill>
        <patternFill patternType="solid">
          <fgColor rgb="FFC6EFCE"/>
          <bgColor rgb="FFC6EFCE"/>
        </patternFill>
      </fill>
      <border/>
    </dxf>
    <dxf>
      <font>
        <b/>
        <sz val="10.0"/>
        <color rgb="FF9C0006"/>
        <name val="Arial"/>
      </font>
      <fill>
        <patternFill patternType="solid">
          <fgColor rgb="FFFFC7CE"/>
          <bgColor rgb="FFFFC7CE"/>
        </patternFill>
      </fill>
      <border/>
    </dxf>
    <dxf>
      <font>
        <sz val="10.0"/>
        <color rgb="FF006100"/>
        <name val="Arial"/>
      </font>
      <fill>
        <patternFill patternType="solid">
          <fgColor rgb="FFC6EFCE"/>
          <bgColor rgb="FFC6EFCE"/>
        </patternFill>
      </fill>
      <border/>
    </dxf>
    <dxf>
      <font>
        <sz val="10.0"/>
        <color rgb="FF6B6B6B"/>
        <name val="Arial"/>
      </font>
      <fill>
        <patternFill patternType="solid">
          <fgColor rgb="FFF2F2F2"/>
          <bgColor rgb="FFF2F2F2"/>
        </patternFill>
      </fill>
      <border/>
    </dxf>
    <dxf>
      <font/>
      <fill>
        <patternFill patternType="solid">
          <fgColor rgb="FFFFC7CE"/>
          <bgColor rgb="FFFFC7CE"/>
        </patternFill>
      </fill>
      <border/>
    </dxf>
    <dxf>
      <font/>
      <fill>
        <patternFill patternType="solid">
          <fgColor rgb="FFFFEB9C"/>
          <bgColor rgb="FFFFEB9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10ton.net/" TargetMode="External"/><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26.0"/>
    <col customWidth="1" min="3" max="6" width="18.0"/>
    <col customWidth="1" min="7" max="26" width="8.71"/>
  </cols>
  <sheetData>
    <row r="2" ht="27.75" customHeight="1">
      <c r="B2" s="1" t="s">
        <v>0</v>
      </c>
    </row>
    <row r="3">
      <c r="B3" s="3" t="s">
        <v>3</v>
      </c>
    </row>
    <row r="5">
      <c r="B5" s="6" t="s">
        <v>5</v>
      </c>
    </row>
    <row r="6" ht="36.0" customHeight="1">
      <c r="B6" s="8" t="s">
        <v>7</v>
      </c>
    </row>
    <row r="7" ht="36.0" customHeight="1">
      <c r="B7" s="8" t="s">
        <v>11</v>
      </c>
    </row>
    <row r="9">
      <c r="B9" s="6" t="s">
        <v>14</v>
      </c>
    </row>
    <row r="10" ht="36.0" customHeight="1">
      <c r="B10" s="8" t="s">
        <v>15</v>
      </c>
    </row>
    <row r="11" ht="36.0" customHeight="1">
      <c r="B11" s="8" t="s">
        <v>16</v>
      </c>
    </row>
    <row r="12" ht="36.0" customHeight="1">
      <c r="B12" s="8" t="s">
        <v>17</v>
      </c>
    </row>
    <row r="13" ht="36.0" customHeight="1">
      <c r="B13" s="8" t="s">
        <v>18</v>
      </c>
    </row>
    <row r="15">
      <c r="B15" s="6" t="s">
        <v>22</v>
      </c>
    </row>
    <row r="16" ht="36.0" customHeight="1">
      <c r="B16" s="8" t="s">
        <v>26</v>
      </c>
    </row>
    <row r="18">
      <c r="B18" s="6" t="s">
        <v>31</v>
      </c>
    </row>
    <row r="19" ht="36.0" customHeight="1">
      <c r="B19" s="8" t="s">
        <v>33</v>
      </c>
    </row>
    <row r="20" ht="36.0" customHeight="1">
      <c r="B20" s="8" t="s">
        <v>35</v>
      </c>
    </row>
    <row r="21" ht="15.75" customHeight="1"/>
    <row r="22" ht="15.75" customHeight="1">
      <c r="B22" s="6" t="s">
        <v>36</v>
      </c>
    </row>
    <row r="23" ht="36.0" customHeight="1">
      <c r="B23" s="8" t="s">
        <v>37</v>
      </c>
    </row>
    <row r="24" ht="15.75" customHeight="1"/>
    <row r="25" ht="15.75" customHeight="1">
      <c r="B25" s="6" t="s">
        <v>38</v>
      </c>
    </row>
    <row r="26" ht="36.0" customHeight="1">
      <c r="B26" s="17" t="s">
        <v>44</v>
      </c>
      <c r="C26" s="4"/>
      <c r="D26" s="4"/>
      <c r="E26" s="4"/>
      <c r="F26" s="5"/>
    </row>
    <row r="27" ht="36.0" customHeight="1">
      <c r="B27" s="8" t="s">
        <v>49</v>
      </c>
    </row>
    <row r="28" ht="15.75" customHeight="1"/>
    <row r="29" ht="15.75" customHeight="1">
      <c r="B29" s="6" t="s">
        <v>51</v>
      </c>
    </row>
    <row r="30" ht="36.0" customHeight="1">
      <c r="B30" s="8" t="s">
        <v>53</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B2:F2"/>
    <mergeCell ref="B3:F3"/>
    <mergeCell ref="B5:F5"/>
    <mergeCell ref="B6:F6"/>
    <mergeCell ref="B7:F7"/>
    <mergeCell ref="B9:F9"/>
    <mergeCell ref="B10:F10"/>
    <mergeCell ref="B20:F20"/>
    <mergeCell ref="B22:F22"/>
    <mergeCell ref="B23:F23"/>
    <mergeCell ref="B25:F25"/>
    <mergeCell ref="B26:F26"/>
    <mergeCell ref="B27:F27"/>
    <mergeCell ref="B29:F29"/>
    <mergeCell ref="B30:F30"/>
    <mergeCell ref="B11:F11"/>
    <mergeCell ref="B12:F12"/>
    <mergeCell ref="B13:F13"/>
    <mergeCell ref="B15:F15"/>
    <mergeCell ref="B16:F16"/>
    <mergeCell ref="B18:F18"/>
    <mergeCell ref="B19:F19"/>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1" width="7.0"/>
    <col customWidth="1" min="2" max="2" width="22.0"/>
    <col customWidth="1" min="3" max="3" width="58.0"/>
    <col customWidth="1" min="4" max="4" width="10.0"/>
    <col customWidth="1" min="5" max="5" width="14.0"/>
    <col customWidth="1" min="6" max="6" width="28.0"/>
    <col customWidth="1" min="7" max="26" width="8.71"/>
  </cols>
  <sheetData>
    <row r="1" ht="30.0" customHeight="1">
      <c r="A1" s="2" t="s">
        <v>1</v>
      </c>
      <c r="B1" s="4"/>
      <c r="C1" s="4"/>
      <c r="D1" s="4"/>
      <c r="E1" s="4"/>
      <c r="F1" s="5"/>
    </row>
    <row r="2">
      <c r="A2" s="7" t="s">
        <v>10</v>
      </c>
    </row>
    <row r="4" ht="24.0" customHeight="1">
      <c r="A4" s="13" t="s">
        <v>12</v>
      </c>
      <c r="B4" s="13" t="s">
        <v>39</v>
      </c>
      <c r="C4" s="13" t="s">
        <v>41</v>
      </c>
      <c r="D4" s="13" t="s">
        <v>42</v>
      </c>
      <c r="E4" s="13" t="s">
        <v>43</v>
      </c>
      <c r="F4" s="13" t="s">
        <v>32</v>
      </c>
    </row>
    <row r="5">
      <c r="A5" s="20">
        <v>1.0</v>
      </c>
      <c r="B5" s="22" t="s">
        <v>50</v>
      </c>
      <c r="C5" s="25" t="s">
        <v>52</v>
      </c>
      <c r="D5" s="27" t="s">
        <v>56</v>
      </c>
      <c r="E5" s="24" t="s">
        <v>57</v>
      </c>
      <c r="F5" s="15"/>
    </row>
    <row r="6">
      <c r="A6" s="20">
        <v>2.0</v>
      </c>
      <c r="B6" s="22" t="s">
        <v>50</v>
      </c>
      <c r="C6" s="25" t="s">
        <v>58</v>
      </c>
      <c r="D6" s="27" t="s">
        <v>56</v>
      </c>
      <c r="E6" s="24" t="s">
        <v>57</v>
      </c>
      <c r="F6" s="15"/>
    </row>
    <row r="7">
      <c r="A7" s="20">
        <v>3.0</v>
      </c>
      <c r="B7" s="22" t="s">
        <v>50</v>
      </c>
      <c r="C7" s="25" t="s">
        <v>59</v>
      </c>
      <c r="D7" s="27" t="s">
        <v>56</v>
      </c>
      <c r="E7" s="24" t="s">
        <v>57</v>
      </c>
      <c r="F7" s="15"/>
    </row>
    <row r="8">
      <c r="A8" s="20">
        <v>4.0</v>
      </c>
      <c r="B8" s="22" t="s">
        <v>50</v>
      </c>
      <c r="C8" s="25" t="s">
        <v>60</v>
      </c>
      <c r="D8" s="27" t="s">
        <v>56</v>
      </c>
      <c r="E8" s="24" t="s">
        <v>57</v>
      </c>
      <c r="F8" s="15"/>
    </row>
    <row r="9">
      <c r="A9" s="20">
        <v>5.0</v>
      </c>
      <c r="B9" s="22" t="s">
        <v>50</v>
      </c>
      <c r="C9" s="25" t="s">
        <v>63</v>
      </c>
      <c r="D9" s="29" t="s">
        <v>64</v>
      </c>
      <c r="E9" s="24" t="s">
        <v>57</v>
      </c>
      <c r="F9" s="15"/>
    </row>
    <row r="10">
      <c r="A10" s="20">
        <v>6.0</v>
      </c>
      <c r="B10" s="22" t="s">
        <v>50</v>
      </c>
      <c r="C10" s="25" t="s">
        <v>68</v>
      </c>
      <c r="D10" s="27" t="s">
        <v>56</v>
      </c>
      <c r="E10" s="24" t="s">
        <v>57</v>
      </c>
      <c r="F10" s="15"/>
    </row>
    <row r="11">
      <c r="A11" s="20">
        <v>7.0</v>
      </c>
      <c r="B11" s="22" t="s">
        <v>69</v>
      </c>
      <c r="C11" s="25" t="s">
        <v>70</v>
      </c>
      <c r="D11" s="27" t="s">
        <v>56</v>
      </c>
      <c r="E11" s="24" t="s">
        <v>57</v>
      </c>
      <c r="F11" s="15"/>
    </row>
    <row r="12">
      <c r="A12" s="20">
        <v>8.0</v>
      </c>
      <c r="B12" s="22" t="s">
        <v>69</v>
      </c>
      <c r="C12" s="25" t="s">
        <v>71</v>
      </c>
      <c r="D12" s="27" t="s">
        <v>56</v>
      </c>
      <c r="E12" s="24" t="s">
        <v>57</v>
      </c>
      <c r="F12" s="15"/>
    </row>
    <row r="13">
      <c r="A13" s="20">
        <v>9.0</v>
      </c>
      <c r="B13" s="22" t="s">
        <v>69</v>
      </c>
      <c r="C13" s="25" t="s">
        <v>73</v>
      </c>
      <c r="D13" s="27" t="s">
        <v>56</v>
      </c>
      <c r="E13" s="24" t="s">
        <v>57</v>
      </c>
      <c r="F13" s="15"/>
    </row>
    <row r="14">
      <c r="A14" s="20">
        <v>10.0</v>
      </c>
      <c r="B14" s="22" t="s">
        <v>69</v>
      </c>
      <c r="C14" s="25" t="s">
        <v>75</v>
      </c>
      <c r="D14" s="29" t="s">
        <v>64</v>
      </c>
      <c r="E14" s="24" t="s">
        <v>57</v>
      </c>
      <c r="F14" s="15"/>
    </row>
    <row r="15">
      <c r="A15" s="20">
        <v>11.0</v>
      </c>
      <c r="B15" s="22" t="s">
        <v>69</v>
      </c>
      <c r="C15" s="25" t="s">
        <v>77</v>
      </c>
      <c r="D15" s="27" t="s">
        <v>56</v>
      </c>
      <c r="E15" s="24" t="s">
        <v>57</v>
      </c>
      <c r="F15" s="15"/>
    </row>
    <row r="16">
      <c r="A16" s="20">
        <v>12.0</v>
      </c>
      <c r="B16" s="22" t="s">
        <v>69</v>
      </c>
      <c r="C16" s="25" t="s">
        <v>80</v>
      </c>
      <c r="D16" s="27" t="s">
        <v>56</v>
      </c>
      <c r="E16" s="24" t="s">
        <v>57</v>
      </c>
      <c r="F16" s="15"/>
    </row>
    <row r="17">
      <c r="A17" s="20">
        <v>13.0</v>
      </c>
      <c r="B17" s="22" t="s">
        <v>69</v>
      </c>
      <c r="C17" s="25" t="s">
        <v>81</v>
      </c>
      <c r="D17" s="29" t="s">
        <v>64</v>
      </c>
      <c r="E17" s="24" t="s">
        <v>57</v>
      </c>
      <c r="F17" s="15"/>
    </row>
    <row r="18">
      <c r="A18" s="20">
        <v>14.0</v>
      </c>
      <c r="B18" s="22" t="s">
        <v>82</v>
      </c>
      <c r="C18" s="25" t="s">
        <v>83</v>
      </c>
      <c r="D18" s="27" t="s">
        <v>56</v>
      </c>
      <c r="E18" s="24" t="s">
        <v>57</v>
      </c>
      <c r="F18" s="15"/>
    </row>
    <row r="19">
      <c r="A19" s="20">
        <v>15.0</v>
      </c>
      <c r="B19" s="22" t="s">
        <v>82</v>
      </c>
      <c r="C19" s="25" t="s">
        <v>86</v>
      </c>
      <c r="D19" s="27" t="s">
        <v>56</v>
      </c>
      <c r="E19" s="24" t="s">
        <v>57</v>
      </c>
      <c r="F19" s="15"/>
    </row>
    <row r="20">
      <c r="A20" s="20">
        <v>16.0</v>
      </c>
      <c r="B20" s="22" t="s">
        <v>82</v>
      </c>
      <c r="C20" s="25" t="s">
        <v>88</v>
      </c>
      <c r="D20" s="27" t="s">
        <v>56</v>
      </c>
      <c r="E20" s="24" t="s">
        <v>57</v>
      </c>
      <c r="F20" s="15"/>
    </row>
    <row r="21" ht="15.75" customHeight="1">
      <c r="A21" s="20">
        <v>17.0</v>
      </c>
      <c r="B21" s="22" t="s">
        <v>82</v>
      </c>
      <c r="C21" s="25" t="s">
        <v>89</v>
      </c>
      <c r="D21" s="27" t="s">
        <v>56</v>
      </c>
      <c r="E21" s="24" t="s">
        <v>57</v>
      </c>
      <c r="F21" s="15"/>
    </row>
    <row r="22" ht="15.75" customHeight="1">
      <c r="A22" s="20">
        <v>18.0</v>
      </c>
      <c r="B22" s="22" t="s">
        <v>82</v>
      </c>
      <c r="C22" s="25" t="s">
        <v>92</v>
      </c>
      <c r="D22" s="29" t="s">
        <v>64</v>
      </c>
      <c r="E22" s="24" t="s">
        <v>57</v>
      </c>
      <c r="F22" s="15"/>
    </row>
    <row r="23" ht="15.75" customHeight="1">
      <c r="A23" s="20">
        <v>19.0</v>
      </c>
      <c r="B23" s="22" t="s">
        <v>82</v>
      </c>
      <c r="C23" s="25" t="s">
        <v>93</v>
      </c>
      <c r="D23" s="27" t="s">
        <v>56</v>
      </c>
      <c r="E23" s="24" t="s">
        <v>57</v>
      </c>
      <c r="F23" s="15"/>
    </row>
    <row r="24" ht="15.75" customHeight="1">
      <c r="A24" s="20">
        <v>20.0</v>
      </c>
      <c r="B24" s="22" t="s">
        <v>82</v>
      </c>
      <c r="C24" s="25" t="s">
        <v>94</v>
      </c>
      <c r="D24" s="29" t="s">
        <v>64</v>
      </c>
      <c r="E24" s="24" t="s">
        <v>57</v>
      </c>
      <c r="F24" s="15"/>
    </row>
    <row r="25" ht="15.75" customHeight="1">
      <c r="A25" s="20">
        <v>21.0</v>
      </c>
      <c r="B25" s="22" t="s">
        <v>95</v>
      </c>
      <c r="C25" s="25" t="s">
        <v>96</v>
      </c>
      <c r="D25" s="27" t="s">
        <v>56</v>
      </c>
      <c r="E25" s="24" t="s">
        <v>57</v>
      </c>
      <c r="F25" s="15"/>
    </row>
    <row r="26" ht="15.75" customHeight="1">
      <c r="A26" s="20">
        <v>22.0</v>
      </c>
      <c r="B26" s="22" t="s">
        <v>95</v>
      </c>
      <c r="C26" s="25" t="s">
        <v>100</v>
      </c>
      <c r="D26" s="29" t="s">
        <v>64</v>
      </c>
      <c r="E26" s="24" t="s">
        <v>57</v>
      </c>
      <c r="F26" s="15"/>
    </row>
    <row r="27" ht="15.75" customHeight="1">
      <c r="A27" s="20">
        <v>23.0</v>
      </c>
      <c r="B27" s="22" t="s">
        <v>95</v>
      </c>
      <c r="C27" s="25" t="s">
        <v>102</v>
      </c>
      <c r="D27" s="27" t="s">
        <v>56</v>
      </c>
      <c r="E27" s="24" t="s">
        <v>57</v>
      </c>
      <c r="F27" s="15"/>
    </row>
    <row r="28" ht="15.75" customHeight="1">
      <c r="A28" s="20">
        <v>24.0</v>
      </c>
      <c r="B28" s="22" t="s">
        <v>95</v>
      </c>
      <c r="C28" s="25" t="s">
        <v>104</v>
      </c>
      <c r="D28" s="29" t="s">
        <v>64</v>
      </c>
      <c r="E28" s="24" t="s">
        <v>57</v>
      </c>
      <c r="F28" s="15"/>
    </row>
    <row r="29" ht="15.75" customHeight="1">
      <c r="A29" s="20">
        <v>25.0</v>
      </c>
      <c r="B29" s="22" t="s">
        <v>95</v>
      </c>
      <c r="C29" s="25" t="s">
        <v>108</v>
      </c>
      <c r="D29" s="27" t="s">
        <v>56</v>
      </c>
      <c r="E29" s="24" t="s">
        <v>57</v>
      </c>
      <c r="F29" s="15"/>
    </row>
    <row r="30" ht="15.75" customHeight="1">
      <c r="A30" s="20">
        <v>26.0</v>
      </c>
      <c r="B30" s="22" t="s">
        <v>95</v>
      </c>
      <c r="C30" s="25" t="s">
        <v>109</v>
      </c>
      <c r="D30" s="29" t="s">
        <v>64</v>
      </c>
      <c r="E30" s="24" t="s">
        <v>57</v>
      </c>
      <c r="F30" s="15"/>
    </row>
    <row r="31" ht="15.75" customHeight="1">
      <c r="A31" s="20">
        <v>27.0</v>
      </c>
      <c r="B31" s="22" t="s">
        <v>95</v>
      </c>
      <c r="C31" s="25" t="s">
        <v>110</v>
      </c>
      <c r="D31" s="27" t="s">
        <v>56</v>
      </c>
      <c r="E31" s="24" t="s">
        <v>57</v>
      </c>
      <c r="F31" s="15"/>
    </row>
    <row r="32" ht="15.75" customHeight="1">
      <c r="A32" s="20">
        <v>28.0</v>
      </c>
      <c r="B32" s="22" t="s">
        <v>111</v>
      </c>
      <c r="C32" s="25" t="s">
        <v>112</v>
      </c>
      <c r="D32" s="27" t="s">
        <v>56</v>
      </c>
      <c r="E32" s="24" t="s">
        <v>57</v>
      </c>
      <c r="F32" s="15"/>
    </row>
    <row r="33" ht="15.75" customHeight="1">
      <c r="A33" s="20">
        <v>29.0</v>
      </c>
      <c r="B33" s="22" t="s">
        <v>111</v>
      </c>
      <c r="C33" s="25" t="s">
        <v>113</v>
      </c>
      <c r="D33" s="27" t="s">
        <v>56</v>
      </c>
      <c r="E33" s="24" t="s">
        <v>57</v>
      </c>
      <c r="F33" s="15"/>
    </row>
    <row r="34" ht="15.75" customHeight="1">
      <c r="A34" s="20">
        <v>30.0</v>
      </c>
      <c r="B34" s="22" t="s">
        <v>111</v>
      </c>
      <c r="C34" s="25" t="s">
        <v>117</v>
      </c>
      <c r="D34" s="27" t="s">
        <v>56</v>
      </c>
      <c r="E34" s="24" t="s">
        <v>57</v>
      </c>
      <c r="F34" s="15"/>
    </row>
    <row r="35" ht="15.75" customHeight="1">
      <c r="A35" s="20">
        <v>31.0</v>
      </c>
      <c r="B35" s="22" t="s">
        <v>111</v>
      </c>
      <c r="C35" s="25" t="s">
        <v>118</v>
      </c>
      <c r="D35" s="27" t="s">
        <v>56</v>
      </c>
      <c r="E35" s="24" t="s">
        <v>57</v>
      </c>
      <c r="F35" s="15"/>
    </row>
    <row r="36" ht="15.75" customHeight="1">
      <c r="A36" s="20">
        <v>32.0</v>
      </c>
      <c r="B36" s="22" t="s">
        <v>111</v>
      </c>
      <c r="C36" s="25" t="s">
        <v>119</v>
      </c>
      <c r="D36" s="29" t="s">
        <v>64</v>
      </c>
      <c r="E36" s="24" t="s">
        <v>57</v>
      </c>
      <c r="F36" s="15"/>
    </row>
    <row r="37" ht="15.75" customHeight="1">
      <c r="A37" s="20">
        <v>33.0</v>
      </c>
      <c r="B37" s="22" t="s">
        <v>120</v>
      </c>
      <c r="C37" s="25" t="s">
        <v>121</v>
      </c>
      <c r="D37" s="27" t="s">
        <v>56</v>
      </c>
      <c r="E37" s="24" t="s">
        <v>57</v>
      </c>
      <c r="F37" s="15"/>
    </row>
    <row r="38" ht="15.75" customHeight="1">
      <c r="A38" s="20">
        <v>34.0</v>
      </c>
      <c r="B38" s="22" t="s">
        <v>120</v>
      </c>
      <c r="C38" s="25" t="s">
        <v>122</v>
      </c>
      <c r="D38" s="27" t="s">
        <v>56</v>
      </c>
      <c r="E38" s="24" t="s">
        <v>57</v>
      </c>
      <c r="F38" s="15"/>
    </row>
    <row r="39" ht="15.75" customHeight="1">
      <c r="A39" s="20">
        <v>35.0</v>
      </c>
      <c r="B39" s="22" t="s">
        <v>120</v>
      </c>
      <c r="C39" s="25" t="s">
        <v>124</v>
      </c>
      <c r="D39" s="27" t="s">
        <v>56</v>
      </c>
      <c r="E39" s="24" t="s">
        <v>57</v>
      </c>
      <c r="F39" s="15"/>
    </row>
    <row r="40" ht="15.75" customHeight="1">
      <c r="A40" s="20">
        <v>36.0</v>
      </c>
      <c r="B40" s="22" t="s">
        <v>120</v>
      </c>
      <c r="C40" s="25" t="s">
        <v>125</v>
      </c>
      <c r="D40" s="29" t="s">
        <v>64</v>
      </c>
      <c r="E40" s="24" t="s">
        <v>57</v>
      </c>
      <c r="F40" s="15"/>
    </row>
    <row r="41" ht="15.75" customHeight="1">
      <c r="A41" s="20">
        <v>37.0</v>
      </c>
      <c r="B41" s="22" t="s">
        <v>120</v>
      </c>
      <c r="C41" s="25" t="s">
        <v>128</v>
      </c>
      <c r="D41" s="29" t="s">
        <v>64</v>
      </c>
      <c r="E41" s="24" t="s">
        <v>57</v>
      </c>
      <c r="F41" s="15"/>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F$41"/>
  <mergeCells count="2">
    <mergeCell ref="A1:F1"/>
    <mergeCell ref="A2:F2"/>
  </mergeCells>
  <conditionalFormatting sqref="E5:E41">
    <cfRule type="cellIs" dxfId="3" priority="1" operator="equal">
      <formula>"Done"</formula>
    </cfRule>
  </conditionalFormatting>
  <conditionalFormatting sqref="E5:E41">
    <cfRule type="cellIs" dxfId="4" priority="2" operator="equal">
      <formula>"Not applicable"</formula>
    </cfRule>
  </conditionalFormatting>
  <conditionalFormatting sqref="A5:F41">
    <cfRule type="expression" dxfId="5" priority="3">
      <formula>AND($D5="Yes",$E5&lt;&gt;"Done",$E5&lt;&gt;"Not applicable")</formula>
    </cfRule>
  </conditionalFormatting>
  <dataValidations>
    <dataValidation type="list" allowBlank="1" sqref="E5:E41">
      <formula1>"Not done,In progress,Done,Not applicable"</formula1>
    </dataValidation>
  </dataValidation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6.0"/>
    <col customWidth="1" min="2" max="2" width="16.0"/>
    <col customWidth="1" min="3" max="3" width="56.0"/>
    <col customWidth="1" min="4" max="26" width="8.71"/>
  </cols>
  <sheetData>
    <row r="1" ht="30.0" customHeight="1">
      <c r="A1" s="2" t="s">
        <v>2</v>
      </c>
      <c r="B1" s="4"/>
      <c r="C1" s="5"/>
    </row>
    <row r="2">
      <c r="A2" s="7" t="s">
        <v>6</v>
      </c>
    </row>
    <row r="4" ht="19.5" customHeight="1">
      <c r="A4" s="9" t="s">
        <v>9</v>
      </c>
      <c r="B4" s="4"/>
      <c r="C4" s="5"/>
    </row>
    <row r="5">
      <c r="A5" s="11" t="s">
        <v>13</v>
      </c>
      <c r="B5" s="12">
        <v>850.0</v>
      </c>
      <c r="C5" s="16" t="s">
        <v>34</v>
      </c>
    </row>
    <row r="6">
      <c r="A6" s="11" t="s">
        <v>45</v>
      </c>
      <c r="B6" s="18">
        <v>0.45</v>
      </c>
      <c r="C6" s="16" t="s">
        <v>46</v>
      </c>
    </row>
    <row r="7">
      <c r="A7" s="11" t="s">
        <v>48</v>
      </c>
      <c r="B7" s="23">
        <v>1.4</v>
      </c>
      <c r="C7" s="16" t="s">
        <v>54</v>
      </c>
    </row>
    <row r="8">
      <c r="A8" s="26" t="s">
        <v>55</v>
      </c>
      <c r="B8" s="28">
        <f>B5*B6*B7</f>
        <v>535.5</v>
      </c>
      <c r="C8" s="16" t="s">
        <v>61</v>
      </c>
    </row>
    <row r="9" ht="19.5" customHeight="1">
      <c r="A9" s="9" t="s">
        <v>62</v>
      </c>
      <c r="B9" s="4"/>
      <c r="C9" s="5"/>
    </row>
    <row r="10">
      <c r="A10" s="11" t="s">
        <v>65</v>
      </c>
      <c r="B10" s="18">
        <v>0.2</v>
      </c>
      <c r="C10" s="16" t="s">
        <v>66</v>
      </c>
    </row>
    <row r="11">
      <c r="A11" s="26" t="s">
        <v>67</v>
      </c>
      <c r="B11" s="28">
        <f>B8*B10</f>
        <v>107.1</v>
      </c>
      <c r="C11" s="16" t="s">
        <v>72</v>
      </c>
    </row>
    <row r="12" ht="19.5" customHeight="1">
      <c r="A12" s="9" t="s">
        <v>74</v>
      </c>
      <c r="B12" s="4"/>
      <c r="C12" s="5"/>
    </row>
    <row r="13">
      <c r="A13" s="11" t="s">
        <v>76</v>
      </c>
      <c r="B13" s="18">
        <v>0.3</v>
      </c>
      <c r="C13" s="16" t="s">
        <v>78</v>
      </c>
    </row>
    <row r="14">
      <c r="A14" s="26" t="s">
        <v>79</v>
      </c>
      <c r="B14" s="28">
        <f>B11*B13</f>
        <v>32.13</v>
      </c>
      <c r="C14" s="16"/>
    </row>
    <row r="15">
      <c r="A15" s="11" t="s">
        <v>84</v>
      </c>
      <c r="B15" s="18">
        <v>0.05</v>
      </c>
      <c r="C15" s="16" t="s">
        <v>85</v>
      </c>
    </row>
    <row r="16">
      <c r="A16" s="26" t="s">
        <v>87</v>
      </c>
      <c r="B16" s="28">
        <f>B14*B15</f>
        <v>1.6065</v>
      </c>
      <c r="C16" s="16" t="s">
        <v>90</v>
      </c>
    </row>
    <row r="17">
      <c r="A17" s="11" t="s">
        <v>91</v>
      </c>
      <c r="B17" s="32">
        <f>B8*B13*B15</f>
        <v>8.0325</v>
      </c>
      <c r="C17" s="16" t="s">
        <v>97</v>
      </c>
    </row>
    <row r="19" ht="19.5" customHeight="1">
      <c r="A19" s="9" t="s">
        <v>98</v>
      </c>
      <c r="B19" s="4"/>
      <c r="C19" s="5"/>
    </row>
    <row r="20">
      <c r="A20" s="11" t="s">
        <v>101</v>
      </c>
      <c r="B20" s="21">
        <v>600.0</v>
      </c>
      <c r="C20" s="16" t="s">
        <v>103</v>
      </c>
    </row>
    <row r="21" ht="15.75" customHeight="1">
      <c r="A21" s="11" t="s">
        <v>105</v>
      </c>
      <c r="B21" s="12">
        <v>2.4</v>
      </c>
      <c r="C21" s="16" t="s">
        <v>106</v>
      </c>
    </row>
    <row r="22" ht="15.75" customHeight="1">
      <c r="A22" s="11" t="s">
        <v>107</v>
      </c>
      <c r="B22" s="33">
        <f>IFERROR(ROUNDDOWN(B20/B21,0),0)</f>
        <v>250</v>
      </c>
      <c r="C22" s="16"/>
    </row>
    <row r="23" ht="15.75" customHeight="1">
      <c r="A23" s="26" t="s">
        <v>115</v>
      </c>
      <c r="B23" s="34">
        <f>IFERROR(ROUNDDOWN(B22*B15,0),0)</f>
        <v>12</v>
      </c>
      <c r="C23" s="16"/>
    </row>
    <row r="24" ht="15.75" customHeight="1">
      <c r="A24" s="26" t="s">
        <v>123</v>
      </c>
      <c r="B24" s="35">
        <f>IFERROR(B23*B13,0)</f>
        <v>3.6</v>
      </c>
      <c r="C24" s="16"/>
    </row>
    <row r="25" ht="15.75" customHeight="1">
      <c r="A25" s="26" t="s">
        <v>129</v>
      </c>
      <c r="B25" s="28">
        <f>IFERROR(B24*B8,0)</f>
        <v>1927.8</v>
      </c>
      <c r="C25" s="16"/>
    </row>
    <row r="26" ht="15.75" customHeight="1">
      <c r="A26" s="26" t="s">
        <v>130</v>
      </c>
      <c r="B26" s="28">
        <f>IFERROR(B25-B20,0)</f>
        <v>1327.8</v>
      </c>
      <c r="C26" s="16" t="s">
        <v>131</v>
      </c>
    </row>
    <row r="27" ht="15.75" customHeight="1">
      <c r="A27" s="26" t="s">
        <v>132</v>
      </c>
      <c r="B27" s="36" t="str">
        <f>IF(B23&gt;=15,"Yes","No, budget too small to learn anything")</f>
        <v>No, budget too small to learn anything</v>
      </c>
      <c r="C27" s="16" t="s">
        <v>133</v>
      </c>
    </row>
    <row r="28" ht="15.75" customHeight="1"/>
    <row r="29" ht="15.75" customHeight="1">
      <c r="A29" s="7" t="s">
        <v>134</v>
      </c>
    </row>
    <row r="30" ht="15.75" customHeight="1"/>
    <row r="31" ht="15.75" customHeight="1">
      <c r="A31" s="7" t="s">
        <v>135</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C1"/>
    <mergeCell ref="A2:C2"/>
    <mergeCell ref="A4:C4"/>
    <mergeCell ref="A9:C9"/>
    <mergeCell ref="A12:C12"/>
    <mergeCell ref="A19:C19"/>
    <mergeCell ref="A29:C29"/>
    <mergeCell ref="A31:C31"/>
  </mergeCells>
  <conditionalFormatting sqref="B26">
    <cfRule type="cellIs" dxfId="0" priority="1" operator="lessThan">
      <formula>0</formula>
    </cfRule>
  </conditionalFormatting>
  <conditionalFormatting sqref="B26">
    <cfRule type="cellIs" dxfId="1" priority="2" operator="greaterThan">
      <formula>0</formula>
    </cfRule>
  </conditionalFormatting>
  <conditionalFormatting sqref="B27">
    <cfRule type="cellIs" dxfId="1" priority="3" operator="equal">
      <formula>"Yes"</formula>
    </cfRule>
  </conditionalFormatting>
  <conditionalFormatting sqref="B27">
    <cfRule type="cellIs" dxfId="2" priority="4" operator="notEqual">
      <formula>"Yes"</formula>
    </cfRule>
  </conditionalFormatting>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6.0"/>
    <col customWidth="1" min="2" max="2" width="30.0"/>
    <col customWidth="1" min="3" max="3" width="16.0"/>
    <col customWidth="1" min="4" max="7" width="11.0"/>
    <col customWidth="1" min="8" max="9" width="12.0"/>
    <col customWidth="1" min="10" max="11" width="13.0"/>
    <col customWidth="1" min="12" max="12" width="26.0"/>
    <col customWidth="1" min="13" max="26" width="8.71"/>
  </cols>
  <sheetData>
    <row r="1" ht="30.0" customHeight="1">
      <c r="A1" s="2" t="s">
        <v>4</v>
      </c>
      <c r="B1" s="4"/>
      <c r="C1" s="4"/>
      <c r="D1" s="4"/>
      <c r="E1" s="4"/>
      <c r="F1" s="4"/>
      <c r="G1" s="4"/>
      <c r="H1" s="4"/>
      <c r="I1" s="4"/>
      <c r="J1" s="4"/>
      <c r="K1" s="4"/>
      <c r="L1" s="5"/>
    </row>
    <row r="2">
      <c r="A2" s="7" t="s">
        <v>8</v>
      </c>
    </row>
    <row r="4" ht="31.5" customHeight="1">
      <c r="A4" s="10" t="s">
        <v>12</v>
      </c>
      <c r="B4" s="10" t="s">
        <v>19</v>
      </c>
      <c r="C4" s="10" t="s">
        <v>20</v>
      </c>
      <c r="D4" s="10" t="s">
        <v>21</v>
      </c>
      <c r="E4" s="10" t="s">
        <v>23</v>
      </c>
      <c r="F4" s="10" t="s">
        <v>24</v>
      </c>
      <c r="G4" s="10" t="s">
        <v>25</v>
      </c>
      <c r="H4" s="10" t="s">
        <v>27</v>
      </c>
      <c r="I4" s="10" t="s">
        <v>28</v>
      </c>
      <c r="J4" s="10" t="s">
        <v>29</v>
      </c>
      <c r="K4" s="10" t="s">
        <v>30</v>
      </c>
      <c r="L4" s="10" t="s">
        <v>32</v>
      </c>
    </row>
    <row r="5">
      <c r="A5" s="14">
        <v>1.0</v>
      </c>
      <c r="B5" s="15" t="s">
        <v>40</v>
      </c>
      <c r="C5" s="19" t="s">
        <v>47</v>
      </c>
      <c r="D5" s="21">
        <v>480.0</v>
      </c>
      <c r="E5" s="24">
        <v>196.0</v>
      </c>
      <c r="F5" s="24">
        <v>14.0</v>
      </c>
      <c r="G5" s="24">
        <v>4.0</v>
      </c>
      <c r="H5" s="30">
        <f t="shared" ref="H5:H44" si="1">IF(OR($D5="",$E5="",$E5=0),"",$D5/$E5)</f>
        <v>2.448979592</v>
      </c>
      <c r="I5" s="31">
        <f t="shared" ref="I5:I44" si="2">IF(OR($D5="",$F5="",$F5=0),"",$D5/$F5)</f>
        <v>34.28571429</v>
      </c>
      <c r="J5" s="31">
        <f t="shared" ref="J5:J44" si="3">IF(OR($D5="",$G5="",$G5=0),"",$D5/$G5)</f>
        <v>120</v>
      </c>
      <c r="K5" s="27" t="str">
        <f>IF($J5="","",IF($J5&lt;=Numbers!B11,"Worth repeating","Costs more than it earns"))</f>
        <v>Costs more than it earns</v>
      </c>
      <c r="L5" s="15"/>
    </row>
    <row r="6">
      <c r="A6" s="14">
        <v>2.0</v>
      </c>
      <c r="B6" s="15" t="s">
        <v>99</v>
      </c>
      <c r="C6" s="19" t="s">
        <v>47</v>
      </c>
      <c r="D6" s="21">
        <v>60.0</v>
      </c>
      <c r="E6" s="24">
        <v>88.0</v>
      </c>
      <c r="F6" s="24">
        <v>9.0</v>
      </c>
      <c r="G6" s="24">
        <v>3.0</v>
      </c>
      <c r="H6" s="30">
        <f t="shared" si="1"/>
        <v>0.6818181818</v>
      </c>
      <c r="I6" s="31">
        <f t="shared" si="2"/>
        <v>6.666666667</v>
      </c>
      <c r="J6" s="31">
        <f t="shared" si="3"/>
        <v>20</v>
      </c>
      <c r="K6" s="27" t="str">
        <f>IF($J6="","",IF($J6&lt;=Numbers!B11,"Worth repeating","Costs more than it earns"))</f>
        <v>Worth repeating</v>
      </c>
      <c r="L6" s="15"/>
    </row>
    <row r="7">
      <c r="A7" s="14">
        <v>3.0</v>
      </c>
      <c r="B7" s="15" t="s">
        <v>114</v>
      </c>
      <c r="C7" s="19" t="s">
        <v>116</v>
      </c>
      <c r="D7" s="21">
        <v>300.0</v>
      </c>
      <c r="E7" s="24">
        <v>410.0</v>
      </c>
      <c r="F7" s="24">
        <v>3.0</v>
      </c>
      <c r="G7" s="24">
        <v>0.0</v>
      </c>
      <c r="H7" s="30">
        <f t="shared" si="1"/>
        <v>0.7317073171</v>
      </c>
      <c r="I7" s="31">
        <f t="shared" si="2"/>
        <v>100</v>
      </c>
      <c r="J7" s="31" t="str">
        <f t="shared" si="3"/>
        <v/>
      </c>
      <c r="K7" s="27" t="str">
        <f>IF($J7="","",IF($J7&lt;=Numbers!B11,"Worth repeating","Costs more than it earns"))</f>
        <v/>
      </c>
      <c r="L7" s="15"/>
    </row>
    <row r="8">
      <c r="A8" s="14">
        <v>4.0</v>
      </c>
      <c r="B8" s="15" t="s">
        <v>126</v>
      </c>
      <c r="C8" s="19" t="s">
        <v>127</v>
      </c>
      <c r="D8" s="21">
        <v>240.0</v>
      </c>
      <c r="E8" s="24">
        <v>52.0</v>
      </c>
      <c r="F8" s="24">
        <v>6.0</v>
      </c>
      <c r="G8" s="24">
        <v>2.0</v>
      </c>
      <c r="H8" s="30">
        <f t="shared" si="1"/>
        <v>4.615384615</v>
      </c>
      <c r="I8" s="31">
        <f t="shared" si="2"/>
        <v>40</v>
      </c>
      <c r="J8" s="31">
        <f t="shared" si="3"/>
        <v>120</v>
      </c>
      <c r="K8" s="27" t="str">
        <f>IF($J8="","",IF($J8&lt;=Numbers!B11,"Worth repeating","Costs more than it earns"))</f>
        <v>Costs more than it earns</v>
      </c>
      <c r="L8" s="15"/>
    </row>
    <row r="9">
      <c r="A9" s="14">
        <v>5.0</v>
      </c>
      <c r="B9" s="15"/>
      <c r="C9" s="19"/>
      <c r="D9" s="21"/>
      <c r="E9" s="24"/>
      <c r="F9" s="24"/>
      <c r="G9" s="24"/>
      <c r="H9" s="30" t="str">
        <f t="shared" si="1"/>
        <v/>
      </c>
      <c r="I9" s="31" t="str">
        <f t="shared" si="2"/>
        <v/>
      </c>
      <c r="J9" s="31" t="str">
        <f t="shared" si="3"/>
        <v/>
      </c>
      <c r="K9" s="27" t="str">
        <f>IF($J9="","",IF($J9&lt;=Numbers!B11,"Worth repeating","Costs more than it earns"))</f>
        <v/>
      </c>
      <c r="L9" s="15"/>
    </row>
    <row r="10">
      <c r="A10" s="14">
        <v>6.0</v>
      </c>
      <c r="B10" s="15"/>
      <c r="C10" s="19"/>
      <c r="D10" s="21"/>
      <c r="E10" s="24"/>
      <c r="F10" s="24"/>
      <c r="G10" s="24"/>
      <c r="H10" s="30" t="str">
        <f t="shared" si="1"/>
        <v/>
      </c>
      <c r="I10" s="31" t="str">
        <f t="shared" si="2"/>
        <v/>
      </c>
      <c r="J10" s="31" t="str">
        <f t="shared" si="3"/>
        <v/>
      </c>
      <c r="K10" s="27" t="str">
        <f>IF($J10="","",IF($J10&lt;=Numbers!B11,"Worth repeating","Costs more than it earns"))</f>
        <v/>
      </c>
      <c r="L10" s="15"/>
    </row>
    <row r="11">
      <c r="A11" s="14">
        <v>7.0</v>
      </c>
      <c r="B11" s="15"/>
      <c r="C11" s="19"/>
      <c r="D11" s="21"/>
      <c r="E11" s="24"/>
      <c r="F11" s="24"/>
      <c r="G11" s="24"/>
      <c r="H11" s="30" t="str">
        <f t="shared" si="1"/>
        <v/>
      </c>
      <c r="I11" s="31" t="str">
        <f t="shared" si="2"/>
        <v/>
      </c>
      <c r="J11" s="31" t="str">
        <f t="shared" si="3"/>
        <v/>
      </c>
      <c r="K11" s="27" t="str">
        <f>IF($J11="","",IF($J11&lt;=Numbers!B11,"Worth repeating","Costs more than it earns"))</f>
        <v/>
      </c>
      <c r="L11" s="15"/>
    </row>
    <row r="12">
      <c r="A12" s="14">
        <v>8.0</v>
      </c>
      <c r="B12" s="15"/>
      <c r="C12" s="19"/>
      <c r="D12" s="21"/>
      <c r="E12" s="24"/>
      <c r="F12" s="24"/>
      <c r="G12" s="24"/>
      <c r="H12" s="30" t="str">
        <f t="shared" si="1"/>
        <v/>
      </c>
      <c r="I12" s="31" t="str">
        <f t="shared" si="2"/>
        <v/>
      </c>
      <c r="J12" s="31" t="str">
        <f t="shared" si="3"/>
        <v/>
      </c>
      <c r="K12" s="27" t="str">
        <f>IF($J12="","",IF($J12&lt;=Numbers!B11,"Worth repeating","Costs more than it earns"))</f>
        <v/>
      </c>
      <c r="L12" s="15"/>
    </row>
    <row r="13">
      <c r="A13" s="14">
        <v>9.0</v>
      </c>
      <c r="B13" s="15"/>
      <c r="C13" s="19"/>
      <c r="D13" s="21"/>
      <c r="E13" s="24"/>
      <c r="F13" s="24"/>
      <c r="G13" s="24"/>
      <c r="H13" s="30" t="str">
        <f t="shared" si="1"/>
        <v/>
      </c>
      <c r="I13" s="31" t="str">
        <f t="shared" si="2"/>
        <v/>
      </c>
      <c r="J13" s="31" t="str">
        <f t="shared" si="3"/>
        <v/>
      </c>
      <c r="K13" s="27" t="str">
        <f>IF($J13="","",IF($J13&lt;=Numbers!B11,"Worth repeating","Costs more than it earns"))</f>
        <v/>
      </c>
      <c r="L13" s="15"/>
    </row>
    <row r="14">
      <c r="A14" s="14">
        <v>10.0</v>
      </c>
      <c r="B14" s="15"/>
      <c r="C14" s="19"/>
      <c r="D14" s="21"/>
      <c r="E14" s="24"/>
      <c r="F14" s="24"/>
      <c r="G14" s="24"/>
      <c r="H14" s="30" t="str">
        <f t="shared" si="1"/>
        <v/>
      </c>
      <c r="I14" s="31" t="str">
        <f t="shared" si="2"/>
        <v/>
      </c>
      <c r="J14" s="31" t="str">
        <f t="shared" si="3"/>
        <v/>
      </c>
      <c r="K14" s="27" t="str">
        <f>IF($J14="","",IF($J14&lt;=Numbers!B11,"Worth repeating","Costs more than it earns"))</f>
        <v/>
      </c>
      <c r="L14" s="15"/>
    </row>
    <row r="15">
      <c r="A15" s="14">
        <v>11.0</v>
      </c>
      <c r="B15" s="15"/>
      <c r="C15" s="19"/>
      <c r="D15" s="21"/>
      <c r="E15" s="24"/>
      <c r="F15" s="24"/>
      <c r="G15" s="24"/>
      <c r="H15" s="30" t="str">
        <f t="shared" si="1"/>
        <v/>
      </c>
      <c r="I15" s="31" t="str">
        <f t="shared" si="2"/>
        <v/>
      </c>
      <c r="J15" s="31" t="str">
        <f t="shared" si="3"/>
        <v/>
      </c>
      <c r="K15" s="27" t="str">
        <f>IF($J15="","",IF($J15&lt;=Numbers!B11,"Worth repeating","Costs more than it earns"))</f>
        <v/>
      </c>
      <c r="L15" s="15"/>
    </row>
    <row r="16">
      <c r="A16" s="14">
        <v>12.0</v>
      </c>
      <c r="B16" s="15"/>
      <c r="C16" s="19"/>
      <c r="D16" s="21"/>
      <c r="E16" s="24"/>
      <c r="F16" s="24"/>
      <c r="G16" s="24"/>
      <c r="H16" s="30" t="str">
        <f t="shared" si="1"/>
        <v/>
      </c>
      <c r="I16" s="31" t="str">
        <f t="shared" si="2"/>
        <v/>
      </c>
      <c r="J16" s="31" t="str">
        <f t="shared" si="3"/>
        <v/>
      </c>
      <c r="K16" s="27" t="str">
        <f>IF($J16="","",IF($J16&lt;=Numbers!B11,"Worth repeating","Costs more than it earns"))</f>
        <v/>
      </c>
      <c r="L16" s="15"/>
    </row>
    <row r="17">
      <c r="A17" s="14">
        <v>13.0</v>
      </c>
      <c r="B17" s="15"/>
      <c r="C17" s="19"/>
      <c r="D17" s="21"/>
      <c r="E17" s="24"/>
      <c r="F17" s="24"/>
      <c r="G17" s="24"/>
      <c r="H17" s="30" t="str">
        <f t="shared" si="1"/>
        <v/>
      </c>
      <c r="I17" s="31" t="str">
        <f t="shared" si="2"/>
        <v/>
      </c>
      <c r="J17" s="31" t="str">
        <f t="shared" si="3"/>
        <v/>
      </c>
      <c r="K17" s="27" t="str">
        <f>IF($J17="","",IF($J17&lt;=Numbers!B11,"Worth repeating","Costs more than it earns"))</f>
        <v/>
      </c>
      <c r="L17" s="15"/>
    </row>
    <row r="18">
      <c r="A18" s="14">
        <v>14.0</v>
      </c>
      <c r="B18" s="15"/>
      <c r="C18" s="19"/>
      <c r="D18" s="21"/>
      <c r="E18" s="24"/>
      <c r="F18" s="24"/>
      <c r="G18" s="24"/>
      <c r="H18" s="30" t="str">
        <f t="shared" si="1"/>
        <v/>
      </c>
      <c r="I18" s="31" t="str">
        <f t="shared" si="2"/>
        <v/>
      </c>
      <c r="J18" s="31" t="str">
        <f t="shared" si="3"/>
        <v/>
      </c>
      <c r="K18" s="27" t="str">
        <f>IF($J18="","",IF($J18&lt;=Numbers!B11,"Worth repeating","Costs more than it earns"))</f>
        <v/>
      </c>
      <c r="L18" s="15"/>
    </row>
    <row r="19">
      <c r="A19" s="14">
        <v>15.0</v>
      </c>
      <c r="B19" s="15"/>
      <c r="C19" s="19"/>
      <c r="D19" s="21"/>
      <c r="E19" s="24"/>
      <c r="F19" s="24"/>
      <c r="G19" s="24"/>
      <c r="H19" s="30" t="str">
        <f t="shared" si="1"/>
        <v/>
      </c>
      <c r="I19" s="31" t="str">
        <f t="shared" si="2"/>
        <v/>
      </c>
      <c r="J19" s="31" t="str">
        <f t="shared" si="3"/>
        <v/>
      </c>
      <c r="K19" s="27" t="str">
        <f>IF($J19="","",IF($J19&lt;=Numbers!B11,"Worth repeating","Costs more than it earns"))</f>
        <v/>
      </c>
      <c r="L19" s="15"/>
    </row>
    <row r="20">
      <c r="A20" s="14">
        <v>16.0</v>
      </c>
      <c r="B20" s="15"/>
      <c r="C20" s="19"/>
      <c r="D20" s="21"/>
      <c r="E20" s="24"/>
      <c r="F20" s="24"/>
      <c r="G20" s="24"/>
      <c r="H20" s="30" t="str">
        <f t="shared" si="1"/>
        <v/>
      </c>
      <c r="I20" s="31" t="str">
        <f t="shared" si="2"/>
        <v/>
      </c>
      <c r="J20" s="31" t="str">
        <f t="shared" si="3"/>
        <v/>
      </c>
      <c r="K20" s="27" t="str">
        <f>IF($J20="","",IF($J20&lt;=Numbers!B11,"Worth repeating","Costs more than it earns"))</f>
        <v/>
      </c>
      <c r="L20" s="15"/>
    </row>
    <row r="21" ht="15.75" customHeight="1">
      <c r="A21" s="14">
        <v>17.0</v>
      </c>
      <c r="B21" s="15"/>
      <c r="C21" s="19"/>
      <c r="D21" s="21"/>
      <c r="E21" s="24"/>
      <c r="F21" s="24"/>
      <c r="G21" s="24"/>
      <c r="H21" s="30" t="str">
        <f t="shared" si="1"/>
        <v/>
      </c>
      <c r="I21" s="31" t="str">
        <f t="shared" si="2"/>
        <v/>
      </c>
      <c r="J21" s="31" t="str">
        <f t="shared" si="3"/>
        <v/>
      </c>
      <c r="K21" s="27" t="str">
        <f>IF($J21="","",IF($J21&lt;=Numbers!B11,"Worth repeating","Costs more than it earns"))</f>
        <v/>
      </c>
      <c r="L21" s="15"/>
    </row>
    <row r="22" ht="15.75" customHeight="1">
      <c r="A22" s="14">
        <v>18.0</v>
      </c>
      <c r="B22" s="15"/>
      <c r="C22" s="19"/>
      <c r="D22" s="21"/>
      <c r="E22" s="24"/>
      <c r="F22" s="24"/>
      <c r="G22" s="24"/>
      <c r="H22" s="30" t="str">
        <f t="shared" si="1"/>
        <v/>
      </c>
      <c r="I22" s="31" t="str">
        <f t="shared" si="2"/>
        <v/>
      </c>
      <c r="J22" s="31" t="str">
        <f t="shared" si="3"/>
        <v/>
      </c>
      <c r="K22" s="27" t="str">
        <f>IF($J22="","",IF($J22&lt;=Numbers!B11,"Worth repeating","Costs more than it earns"))</f>
        <v/>
      </c>
      <c r="L22" s="15"/>
    </row>
    <row r="23" ht="15.75" customHeight="1">
      <c r="A23" s="14">
        <v>19.0</v>
      </c>
      <c r="B23" s="15"/>
      <c r="C23" s="19"/>
      <c r="D23" s="21"/>
      <c r="E23" s="24"/>
      <c r="F23" s="24"/>
      <c r="G23" s="24"/>
      <c r="H23" s="30" t="str">
        <f t="shared" si="1"/>
        <v/>
      </c>
      <c r="I23" s="31" t="str">
        <f t="shared" si="2"/>
        <v/>
      </c>
      <c r="J23" s="31" t="str">
        <f t="shared" si="3"/>
        <v/>
      </c>
      <c r="K23" s="27" t="str">
        <f>IF($J23="","",IF($J23&lt;=Numbers!B11,"Worth repeating","Costs more than it earns"))</f>
        <v/>
      </c>
      <c r="L23" s="15"/>
    </row>
    <row r="24" ht="15.75" customHeight="1">
      <c r="A24" s="14">
        <v>20.0</v>
      </c>
      <c r="B24" s="15"/>
      <c r="C24" s="19"/>
      <c r="D24" s="21"/>
      <c r="E24" s="24"/>
      <c r="F24" s="24"/>
      <c r="G24" s="24"/>
      <c r="H24" s="30" t="str">
        <f t="shared" si="1"/>
        <v/>
      </c>
      <c r="I24" s="31" t="str">
        <f t="shared" si="2"/>
        <v/>
      </c>
      <c r="J24" s="31" t="str">
        <f t="shared" si="3"/>
        <v/>
      </c>
      <c r="K24" s="27" t="str">
        <f>IF($J24="","",IF($J24&lt;=Numbers!B11,"Worth repeating","Costs more than it earns"))</f>
        <v/>
      </c>
      <c r="L24" s="15"/>
    </row>
    <row r="25" ht="15.75" customHeight="1">
      <c r="A25" s="14">
        <v>21.0</v>
      </c>
      <c r="B25" s="15"/>
      <c r="C25" s="19"/>
      <c r="D25" s="21"/>
      <c r="E25" s="24"/>
      <c r="F25" s="24"/>
      <c r="G25" s="24"/>
      <c r="H25" s="30" t="str">
        <f t="shared" si="1"/>
        <v/>
      </c>
      <c r="I25" s="31" t="str">
        <f t="shared" si="2"/>
        <v/>
      </c>
      <c r="J25" s="31" t="str">
        <f t="shared" si="3"/>
        <v/>
      </c>
      <c r="K25" s="27" t="str">
        <f>IF($J25="","",IF($J25&lt;=Numbers!B11,"Worth repeating","Costs more than it earns"))</f>
        <v/>
      </c>
      <c r="L25" s="15"/>
    </row>
    <row r="26" ht="15.75" customHeight="1">
      <c r="A26" s="14">
        <v>22.0</v>
      </c>
      <c r="B26" s="15"/>
      <c r="C26" s="19"/>
      <c r="D26" s="21"/>
      <c r="E26" s="24"/>
      <c r="F26" s="24"/>
      <c r="G26" s="24"/>
      <c r="H26" s="30" t="str">
        <f t="shared" si="1"/>
        <v/>
      </c>
      <c r="I26" s="31" t="str">
        <f t="shared" si="2"/>
        <v/>
      </c>
      <c r="J26" s="31" t="str">
        <f t="shared" si="3"/>
        <v/>
      </c>
      <c r="K26" s="27" t="str">
        <f>IF($J26="","",IF($J26&lt;=Numbers!B11,"Worth repeating","Costs more than it earns"))</f>
        <v/>
      </c>
      <c r="L26" s="15"/>
    </row>
    <row r="27" ht="15.75" customHeight="1">
      <c r="A27" s="14">
        <v>23.0</v>
      </c>
      <c r="B27" s="15"/>
      <c r="C27" s="19"/>
      <c r="D27" s="21"/>
      <c r="E27" s="24"/>
      <c r="F27" s="24"/>
      <c r="G27" s="24"/>
      <c r="H27" s="30" t="str">
        <f t="shared" si="1"/>
        <v/>
      </c>
      <c r="I27" s="31" t="str">
        <f t="shared" si="2"/>
        <v/>
      </c>
      <c r="J27" s="31" t="str">
        <f t="shared" si="3"/>
        <v/>
      </c>
      <c r="K27" s="27" t="str">
        <f>IF($J27="","",IF($J27&lt;=Numbers!B11,"Worth repeating","Costs more than it earns"))</f>
        <v/>
      </c>
      <c r="L27" s="15"/>
    </row>
    <row r="28" ht="15.75" customHeight="1">
      <c r="A28" s="14">
        <v>24.0</v>
      </c>
      <c r="B28" s="15"/>
      <c r="C28" s="19"/>
      <c r="D28" s="21"/>
      <c r="E28" s="24"/>
      <c r="F28" s="24"/>
      <c r="G28" s="24"/>
      <c r="H28" s="30" t="str">
        <f t="shared" si="1"/>
        <v/>
      </c>
      <c r="I28" s="31" t="str">
        <f t="shared" si="2"/>
        <v/>
      </c>
      <c r="J28" s="31" t="str">
        <f t="shared" si="3"/>
        <v/>
      </c>
      <c r="K28" s="27" t="str">
        <f>IF($J28="","",IF($J28&lt;=Numbers!B11,"Worth repeating","Costs more than it earns"))</f>
        <v/>
      </c>
      <c r="L28" s="15"/>
    </row>
    <row r="29" ht="15.75" customHeight="1">
      <c r="A29" s="14">
        <v>25.0</v>
      </c>
      <c r="B29" s="15"/>
      <c r="C29" s="19"/>
      <c r="D29" s="21"/>
      <c r="E29" s="24"/>
      <c r="F29" s="24"/>
      <c r="G29" s="24"/>
      <c r="H29" s="30" t="str">
        <f t="shared" si="1"/>
        <v/>
      </c>
      <c r="I29" s="31" t="str">
        <f t="shared" si="2"/>
        <v/>
      </c>
      <c r="J29" s="31" t="str">
        <f t="shared" si="3"/>
        <v/>
      </c>
      <c r="K29" s="27" t="str">
        <f>IF($J29="","",IF($J29&lt;=Numbers!B11,"Worth repeating","Costs more than it earns"))</f>
        <v/>
      </c>
      <c r="L29" s="15"/>
    </row>
    <row r="30" ht="15.75" customHeight="1">
      <c r="A30" s="14">
        <v>26.0</v>
      </c>
      <c r="B30" s="15"/>
      <c r="C30" s="19"/>
      <c r="D30" s="21"/>
      <c r="E30" s="24"/>
      <c r="F30" s="24"/>
      <c r="G30" s="24"/>
      <c r="H30" s="30" t="str">
        <f t="shared" si="1"/>
        <v/>
      </c>
      <c r="I30" s="31" t="str">
        <f t="shared" si="2"/>
        <v/>
      </c>
      <c r="J30" s="31" t="str">
        <f t="shared" si="3"/>
        <v/>
      </c>
      <c r="K30" s="27" t="str">
        <f>IF($J30="","",IF($J30&lt;=Numbers!B11,"Worth repeating","Costs more than it earns"))</f>
        <v/>
      </c>
      <c r="L30" s="15"/>
    </row>
    <row r="31" ht="15.75" customHeight="1">
      <c r="A31" s="14">
        <v>27.0</v>
      </c>
      <c r="B31" s="15"/>
      <c r="C31" s="19"/>
      <c r="D31" s="21"/>
      <c r="E31" s="24"/>
      <c r="F31" s="24"/>
      <c r="G31" s="24"/>
      <c r="H31" s="30" t="str">
        <f t="shared" si="1"/>
        <v/>
      </c>
      <c r="I31" s="31" t="str">
        <f t="shared" si="2"/>
        <v/>
      </c>
      <c r="J31" s="31" t="str">
        <f t="shared" si="3"/>
        <v/>
      </c>
      <c r="K31" s="27" t="str">
        <f>IF($J31="","",IF($J31&lt;=Numbers!B11,"Worth repeating","Costs more than it earns"))</f>
        <v/>
      </c>
      <c r="L31" s="15"/>
    </row>
    <row r="32" ht="15.75" customHeight="1">
      <c r="A32" s="14">
        <v>28.0</v>
      </c>
      <c r="B32" s="15"/>
      <c r="C32" s="19"/>
      <c r="D32" s="21"/>
      <c r="E32" s="24"/>
      <c r="F32" s="24"/>
      <c r="G32" s="24"/>
      <c r="H32" s="30" t="str">
        <f t="shared" si="1"/>
        <v/>
      </c>
      <c r="I32" s="31" t="str">
        <f t="shared" si="2"/>
        <v/>
      </c>
      <c r="J32" s="31" t="str">
        <f t="shared" si="3"/>
        <v/>
      </c>
      <c r="K32" s="27" t="str">
        <f>IF($J32="","",IF($J32&lt;=Numbers!B11,"Worth repeating","Costs more than it earns"))</f>
        <v/>
      </c>
      <c r="L32" s="15"/>
    </row>
    <row r="33" ht="15.75" customHeight="1">
      <c r="A33" s="14">
        <v>29.0</v>
      </c>
      <c r="B33" s="15"/>
      <c r="C33" s="19"/>
      <c r="D33" s="21"/>
      <c r="E33" s="24"/>
      <c r="F33" s="24"/>
      <c r="G33" s="24"/>
      <c r="H33" s="30" t="str">
        <f t="shared" si="1"/>
        <v/>
      </c>
      <c r="I33" s="31" t="str">
        <f t="shared" si="2"/>
        <v/>
      </c>
      <c r="J33" s="31" t="str">
        <f t="shared" si="3"/>
        <v/>
      </c>
      <c r="K33" s="27" t="str">
        <f>IF($J33="","",IF($J33&lt;=Numbers!B11,"Worth repeating","Costs more than it earns"))</f>
        <v/>
      </c>
      <c r="L33" s="15"/>
    </row>
    <row r="34" ht="15.75" customHeight="1">
      <c r="A34" s="14">
        <v>30.0</v>
      </c>
      <c r="B34" s="15"/>
      <c r="C34" s="19"/>
      <c r="D34" s="21"/>
      <c r="E34" s="24"/>
      <c r="F34" s="24"/>
      <c r="G34" s="24"/>
      <c r="H34" s="30" t="str">
        <f t="shared" si="1"/>
        <v/>
      </c>
      <c r="I34" s="31" t="str">
        <f t="shared" si="2"/>
        <v/>
      </c>
      <c r="J34" s="31" t="str">
        <f t="shared" si="3"/>
        <v/>
      </c>
      <c r="K34" s="27" t="str">
        <f>IF($J34="","",IF($J34&lt;=Numbers!B11,"Worth repeating","Costs more than it earns"))</f>
        <v/>
      </c>
      <c r="L34" s="15"/>
    </row>
    <row r="35" ht="15.75" customHeight="1">
      <c r="A35" s="14">
        <v>31.0</v>
      </c>
      <c r="B35" s="15"/>
      <c r="C35" s="19"/>
      <c r="D35" s="21"/>
      <c r="E35" s="24"/>
      <c r="F35" s="24"/>
      <c r="G35" s="24"/>
      <c r="H35" s="30" t="str">
        <f t="shared" si="1"/>
        <v/>
      </c>
      <c r="I35" s="31" t="str">
        <f t="shared" si="2"/>
        <v/>
      </c>
      <c r="J35" s="31" t="str">
        <f t="shared" si="3"/>
        <v/>
      </c>
      <c r="K35" s="27" t="str">
        <f>IF($J35="","",IF($J35&lt;=Numbers!B11,"Worth repeating","Costs more than it earns"))</f>
        <v/>
      </c>
      <c r="L35" s="15"/>
    </row>
    <row r="36" ht="15.75" customHeight="1">
      <c r="A36" s="14">
        <v>32.0</v>
      </c>
      <c r="B36" s="15"/>
      <c r="C36" s="19"/>
      <c r="D36" s="21"/>
      <c r="E36" s="24"/>
      <c r="F36" s="24"/>
      <c r="G36" s="24"/>
      <c r="H36" s="30" t="str">
        <f t="shared" si="1"/>
        <v/>
      </c>
      <c r="I36" s="31" t="str">
        <f t="shared" si="2"/>
        <v/>
      </c>
      <c r="J36" s="31" t="str">
        <f t="shared" si="3"/>
        <v/>
      </c>
      <c r="K36" s="27" t="str">
        <f>IF($J36="","",IF($J36&lt;=Numbers!B11,"Worth repeating","Costs more than it earns"))</f>
        <v/>
      </c>
      <c r="L36" s="15"/>
    </row>
    <row r="37" ht="15.75" customHeight="1">
      <c r="A37" s="14">
        <v>33.0</v>
      </c>
      <c r="B37" s="15"/>
      <c r="C37" s="19"/>
      <c r="D37" s="21"/>
      <c r="E37" s="24"/>
      <c r="F37" s="24"/>
      <c r="G37" s="24"/>
      <c r="H37" s="30" t="str">
        <f t="shared" si="1"/>
        <v/>
      </c>
      <c r="I37" s="31" t="str">
        <f t="shared" si="2"/>
        <v/>
      </c>
      <c r="J37" s="31" t="str">
        <f t="shared" si="3"/>
        <v/>
      </c>
      <c r="K37" s="27" t="str">
        <f>IF($J37="","",IF($J37&lt;=Numbers!B11,"Worth repeating","Costs more than it earns"))</f>
        <v/>
      </c>
      <c r="L37" s="15"/>
    </row>
    <row r="38" ht="15.75" customHeight="1">
      <c r="A38" s="14">
        <v>34.0</v>
      </c>
      <c r="B38" s="15"/>
      <c r="C38" s="19"/>
      <c r="D38" s="21"/>
      <c r="E38" s="24"/>
      <c r="F38" s="24"/>
      <c r="G38" s="24"/>
      <c r="H38" s="30" t="str">
        <f t="shared" si="1"/>
        <v/>
      </c>
      <c r="I38" s="31" t="str">
        <f t="shared" si="2"/>
        <v/>
      </c>
      <c r="J38" s="31" t="str">
        <f t="shared" si="3"/>
        <v/>
      </c>
      <c r="K38" s="27" t="str">
        <f>IF($J38="","",IF($J38&lt;=Numbers!B11,"Worth repeating","Costs more than it earns"))</f>
        <v/>
      </c>
      <c r="L38" s="15"/>
    </row>
    <row r="39" ht="15.75" customHeight="1">
      <c r="A39" s="14">
        <v>35.0</v>
      </c>
      <c r="B39" s="15"/>
      <c r="C39" s="19"/>
      <c r="D39" s="21"/>
      <c r="E39" s="24"/>
      <c r="F39" s="24"/>
      <c r="G39" s="24"/>
      <c r="H39" s="30" t="str">
        <f t="shared" si="1"/>
        <v/>
      </c>
      <c r="I39" s="31" t="str">
        <f t="shared" si="2"/>
        <v/>
      </c>
      <c r="J39" s="31" t="str">
        <f t="shared" si="3"/>
        <v/>
      </c>
      <c r="K39" s="27" t="str">
        <f>IF($J39="","",IF($J39&lt;=Numbers!B11,"Worth repeating","Costs more than it earns"))</f>
        <v/>
      </c>
      <c r="L39" s="15"/>
    </row>
    <row r="40" ht="15.75" customHeight="1">
      <c r="A40" s="14">
        <v>36.0</v>
      </c>
      <c r="B40" s="15"/>
      <c r="C40" s="19"/>
      <c r="D40" s="21"/>
      <c r="E40" s="24"/>
      <c r="F40" s="24"/>
      <c r="G40" s="24"/>
      <c r="H40" s="30" t="str">
        <f t="shared" si="1"/>
        <v/>
      </c>
      <c r="I40" s="31" t="str">
        <f t="shared" si="2"/>
        <v/>
      </c>
      <c r="J40" s="31" t="str">
        <f t="shared" si="3"/>
        <v/>
      </c>
      <c r="K40" s="27" t="str">
        <f>IF($J40="","",IF($J40&lt;=Numbers!B11,"Worth repeating","Costs more than it earns"))</f>
        <v/>
      </c>
      <c r="L40" s="15"/>
    </row>
    <row r="41" ht="15.75" customHeight="1">
      <c r="A41" s="14">
        <v>37.0</v>
      </c>
      <c r="B41" s="15"/>
      <c r="C41" s="19"/>
      <c r="D41" s="21"/>
      <c r="E41" s="24"/>
      <c r="F41" s="24"/>
      <c r="G41" s="24"/>
      <c r="H41" s="30" t="str">
        <f t="shared" si="1"/>
        <v/>
      </c>
      <c r="I41" s="31" t="str">
        <f t="shared" si="2"/>
        <v/>
      </c>
      <c r="J41" s="31" t="str">
        <f t="shared" si="3"/>
        <v/>
      </c>
      <c r="K41" s="27" t="str">
        <f>IF($J41="","",IF($J41&lt;=Numbers!B11,"Worth repeating","Costs more than it earns"))</f>
        <v/>
      </c>
      <c r="L41" s="15"/>
    </row>
    <row r="42" ht="15.75" customHeight="1">
      <c r="A42" s="14">
        <v>38.0</v>
      </c>
      <c r="B42" s="15"/>
      <c r="C42" s="19"/>
      <c r="D42" s="21"/>
      <c r="E42" s="24"/>
      <c r="F42" s="24"/>
      <c r="G42" s="24"/>
      <c r="H42" s="30" t="str">
        <f t="shared" si="1"/>
        <v/>
      </c>
      <c r="I42" s="31" t="str">
        <f t="shared" si="2"/>
        <v/>
      </c>
      <c r="J42" s="31" t="str">
        <f t="shared" si="3"/>
        <v/>
      </c>
      <c r="K42" s="27" t="str">
        <f>IF($J42="","",IF($J42&lt;=Numbers!B11,"Worth repeating","Costs more than it earns"))</f>
        <v/>
      </c>
      <c r="L42" s="15"/>
    </row>
    <row r="43" ht="15.75" customHeight="1">
      <c r="A43" s="14">
        <v>39.0</v>
      </c>
      <c r="B43" s="15"/>
      <c r="C43" s="19"/>
      <c r="D43" s="21"/>
      <c r="E43" s="24"/>
      <c r="F43" s="24"/>
      <c r="G43" s="24"/>
      <c r="H43" s="30" t="str">
        <f t="shared" si="1"/>
        <v/>
      </c>
      <c r="I43" s="31" t="str">
        <f t="shared" si="2"/>
        <v/>
      </c>
      <c r="J43" s="31" t="str">
        <f t="shared" si="3"/>
        <v/>
      </c>
      <c r="K43" s="27" t="str">
        <f>IF($J43="","",IF($J43&lt;=Numbers!B11,"Worth repeating","Costs more than it earns"))</f>
        <v/>
      </c>
      <c r="L43" s="15"/>
    </row>
    <row r="44" ht="15.75" customHeight="1">
      <c r="A44" s="14">
        <v>40.0</v>
      </c>
      <c r="B44" s="15"/>
      <c r="C44" s="19"/>
      <c r="D44" s="21"/>
      <c r="E44" s="24"/>
      <c r="F44" s="24"/>
      <c r="G44" s="24"/>
      <c r="H44" s="30" t="str">
        <f t="shared" si="1"/>
        <v/>
      </c>
      <c r="I44" s="31" t="str">
        <f t="shared" si="2"/>
        <v/>
      </c>
      <c r="J44" s="31" t="str">
        <f t="shared" si="3"/>
        <v/>
      </c>
      <c r="K44" s="27" t="str">
        <f>IF($J44="","",IF($J44&lt;=Numbers!B11,"Worth repeating","Costs more than it earns"))</f>
        <v/>
      </c>
      <c r="L44" s="15"/>
    </row>
    <row r="45" ht="15.75" customHeight="1"/>
    <row r="46" ht="15.75" customHeight="1">
      <c r="A46" s="7" t="s">
        <v>159</v>
      </c>
    </row>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L$44"/>
  <mergeCells count="3">
    <mergeCell ref="A1:L1"/>
    <mergeCell ref="A2:L2"/>
    <mergeCell ref="A46:L46"/>
  </mergeCells>
  <conditionalFormatting sqref="K5">
    <cfRule type="cellIs" dxfId="1" priority="1" operator="equal">
      <formula>"Worth repeating"</formula>
    </cfRule>
  </conditionalFormatting>
  <conditionalFormatting sqref="K5">
    <cfRule type="cellIs" dxfId="2" priority="2" operator="equal">
      <formula>"Costs more than it earns"</formula>
    </cfRule>
  </conditionalFormatting>
  <conditionalFormatting sqref="G5">
    <cfRule type="expression" dxfId="6" priority="3">
      <formula>AND($F5&lt;&gt;"",$G5=0)</formula>
    </cfRule>
  </conditionalFormatting>
  <conditionalFormatting sqref="K6">
    <cfRule type="cellIs" dxfId="1" priority="4" operator="equal">
      <formula>"Worth repeating"</formula>
    </cfRule>
  </conditionalFormatting>
  <conditionalFormatting sqref="K6">
    <cfRule type="cellIs" dxfId="2" priority="5" operator="equal">
      <formula>"Costs more than it earns"</formula>
    </cfRule>
  </conditionalFormatting>
  <conditionalFormatting sqref="G6">
    <cfRule type="expression" dxfId="6" priority="6">
      <formula>AND($F6&lt;&gt;"",$G6=0)</formula>
    </cfRule>
  </conditionalFormatting>
  <conditionalFormatting sqref="K7">
    <cfRule type="cellIs" dxfId="1" priority="7" operator="equal">
      <formula>"Worth repeating"</formula>
    </cfRule>
  </conditionalFormatting>
  <conditionalFormatting sqref="K7">
    <cfRule type="cellIs" dxfId="2" priority="8" operator="equal">
      <formula>"Costs more than it earns"</formula>
    </cfRule>
  </conditionalFormatting>
  <conditionalFormatting sqref="G7">
    <cfRule type="expression" dxfId="6" priority="9">
      <formula>AND($F7&lt;&gt;"",$G7=0)</formula>
    </cfRule>
  </conditionalFormatting>
  <conditionalFormatting sqref="K8">
    <cfRule type="cellIs" dxfId="1" priority="10" operator="equal">
      <formula>"Worth repeating"</formula>
    </cfRule>
  </conditionalFormatting>
  <conditionalFormatting sqref="K8">
    <cfRule type="cellIs" dxfId="2" priority="11" operator="equal">
      <formula>"Costs more than it earns"</formula>
    </cfRule>
  </conditionalFormatting>
  <conditionalFormatting sqref="G8">
    <cfRule type="expression" dxfId="6" priority="12">
      <formula>AND($F8&lt;&gt;"",$G8=0)</formula>
    </cfRule>
  </conditionalFormatting>
  <conditionalFormatting sqref="K9">
    <cfRule type="cellIs" dxfId="1" priority="13" operator="equal">
      <formula>"Worth repeating"</formula>
    </cfRule>
  </conditionalFormatting>
  <conditionalFormatting sqref="K9">
    <cfRule type="cellIs" dxfId="2" priority="14" operator="equal">
      <formula>"Costs more than it earns"</formula>
    </cfRule>
  </conditionalFormatting>
  <conditionalFormatting sqref="G9">
    <cfRule type="expression" dxfId="6" priority="15">
      <formula>AND($F9&lt;&gt;"",$G9=0)</formula>
    </cfRule>
  </conditionalFormatting>
  <conditionalFormatting sqref="K10">
    <cfRule type="cellIs" dxfId="1" priority="16" operator="equal">
      <formula>"Worth repeating"</formula>
    </cfRule>
  </conditionalFormatting>
  <conditionalFormatting sqref="K10">
    <cfRule type="cellIs" dxfId="2" priority="17" operator="equal">
      <formula>"Costs more than it earns"</formula>
    </cfRule>
  </conditionalFormatting>
  <conditionalFormatting sqref="G10">
    <cfRule type="expression" dxfId="6" priority="18">
      <formula>AND($F10&lt;&gt;"",$G10=0)</formula>
    </cfRule>
  </conditionalFormatting>
  <conditionalFormatting sqref="K11">
    <cfRule type="cellIs" dxfId="1" priority="19" operator="equal">
      <formula>"Worth repeating"</formula>
    </cfRule>
  </conditionalFormatting>
  <conditionalFormatting sqref="K11">
    <cfRule type="cellIs" dxfId="2" priority="20" operator="equal">
      <formula>"Costs more than it earns"</formula>
    </cfRule>
  </conditionalFormatting>
  <conditionalFormatting sqref="G11">
    <cfRule type="expression" dxfId="6" priority="21">
      <formula>AND($F11&lt;&gt;"",$G11=0)</formula>
    </cfRule>
  </conditionalFormatting>
  <conditionalFormatting sqref="K12">
    <cfRule type="cellIs" dxfId="1" priority="22" operator="equal">
      <formula>"Worth repeating"</formula>
    </cfRule>
  </conditionalFormatting>
  <conditionalFormatting sqref="K12">
    <cfRule type="cellIs" dxfId="2" priority="23" operator="equal">
      <formula>"Costs more than it earns"</formula>
    </cfRule>
  </conditionalFormatting>
  <conditionalFormatting sqref="G12">
    <cfRule type="expression" dxfId="6" priority="24">
      <formula>AND($F12&lt;&gt;"",$G12=0)</formula>
    </cfRule>
  </conditionalFormatting>
  <conditionalFormatting sqref="K13">
    <cfRule type="cellIs" dxfId="1" priority="25" operator="equal">
      <formula>"Worth repeating"</formula>
    </cfRule>
  </conditionalFormatting>
  <conditionalFormatting sqref="K13">
    <cfRule type="cellIs" dxfId="2" priority="26" operator="equal">
      <formula>"Costs more than it earns"</formula>
    </cfRule>
  </conditionalFormatting>
  <conditionalFormatting sqref="G13">
    <cfRule type="expression" dxfId="6" priority="27">
      <formula>AND($F13&lt;&gt;"",$G13=0)</formula>
    </cfRule>
  </conditionalFormatting>
  <conditionalFormatting sqref="K14">
    <cfRule type="cellIs" dxfId="1" priority="28" operator="equal">
      <formula>"Worth repeating"</formula>
    </cfRule>
  </conditionalFormatting>
  <conditionalFormatting sqref="K14">
    <cfRule type="cellIs" dxfId="2" priority="29" operator="equal">
      <formula>"Costs more than it earns"</formula>
    </cfRule>
  </conditionalFormatting>
  <conditionalFormatting sqref="G14">
    <cfRule type="expression" dxfId="6" priority="30">
      <formula>AND($F14&lt;&gt;"",$G14=0)</formula>
    </cfRule>
  </conditionalFormatting>
  <conditionalFormatting sqref="K15">
    <cfRule type="cellIs" dxfId="1" priority="31" operator="equal">
      <formula>"Worth repeating"</formula>
    </cfRule>
  </conditionalFormatting>
  <conditionalFormatting sqref="K15">
    <cfRule type="cellIs" dxfId="2" priority="32" operator="equal">
      <formula>"Costs more than it earns"</formula>
    </cfRule>
  </conditionalFormatting>
  <conditionalFormatting sqref="G15">
    <cfRule type="expression" dxfId="6" priority="33">
      <formula>AND($F15&lt;&gt;"",$G15=0)</formula>
    </cfRule>
  </conditionalFormatting>
  <conditionalFormatting sqref="K16">
    <cfRule type="cellIs" dxfId="1" priority="34" operator="equal">
      <formula>"Worth repeating"</formula>
    </cfRule>
  </conditionalFormatting>
  <conditionalFormatting sqref="K16">
    <cfRule type="cellIs" dxfId="2" priority="35" operator="equal">
      <formula>"Costs more than it earns"</formula>
    </cfRule>
  </conditionalFormatting>
  <conditionalFormatting sqref="G16">
    <cfRule type="expression" dxfId="6" priority="36">
      <formula>AND($F16&lt;&gt;"",$G16=0)</formula>
    </cfRule>
  </conditionalFormatting>
  <conditionalFormatting sqref="K17">
    <cfRule type="cellIs" dxfId="1" priority="37" operator="equal">
      <formula>"Worth repeating"</formula>
    </cfRule>
  </conditionalFormatting>
  <conditionalFormatting sqref="K17">
    <cfRule type="cellIs" dxfId="2" priority="38" operator="equal">
      <formula>"Costs more than it earns"</formula>
    </cfRule>
  </conditionalFormatting>
  <conditionalFormatting sqref="G17">
    <cfRule type="expression" dxfId="6" priority="39">
      <formula>AND($F17&lt;&gt;"",$G17=0)</formula>
    </cfRule>
  </conditionalFormatting>
  <conditionalFormatting sqref="K18">
    <cfRule type="cellIs" dxfId="1" priority="40" operator="equal">
      <formula>"Worth repeating"</formula>
    </cfRule>
  </conditionalFormatting>
  <conditionalFormatting sqref="K18">
    <cfRule type="cellIs" dxfId="2" priority="41" operator="equal">
      <formula>"Costs more than it earns"</formula>
    </cfRule>
  </conditionalFormatting>
  <conditionalFormatting sqref="G18">
    <cfRule type="expression" dxfId="6" priority="42">
      <formula>AND($F18&lt;&gt;"",$G18=0)</formula>
    </cfRule>
  </conditionalFormatting>
  <conditionalFormatting sqref="K19">
    <cfRule type="cellIs" dxfId="1" priority="43" operator="equal">
      <formula>"Worth repeating"</formula>
    </cfRule>
  </conditionalFormatting>
  <conditionalFormatting sqref="K19">
    <cfRule type="cellIs" dxfId="2" priority="44" operator="equal">
      <formula>"Costs more than it earns"</formula>
    </cfRule>
  </conditionalFormatting>
  <conditionalFormatting sqref="G19">
    <cfRule type="expression" dxfId="6" priority="45">
      <formula>AND($F19&lt;&gt;"",$G19=0)</formula>
    </cfRule>
  </conditionalFormatting>
  <conditionalFormatting sqref="K20">
    <cfRule type="cellIs" dxfId="1" priority="46" operator="equal">
      <formula>"Worth repeating"</formula>
    </cfRule>
  </conditionalFormatting>
  <conditionalFormatting sqref="K20">
    <cfRule type="cellIs" dxfId="2" priority="47" operator="equal">
      <formula>"Costs more than it earns"</formula>
    </cfRule>
  </conditionalFormatting>
  <conditionalFormatting sqref="G20">
    <cfRule type="expression" dxfId="6" priority="48">
      <formula>AND($F20&lt;&gt;"",$G20=0)</formula>
    </cfRule>
  </conditionalFormatting>
  <conditionalFormatting sqref="K21">
    <cfRule type="cellIs" dxfId="1" priority="49" operator="equal">
      <formula>"Worth repeating"</formula>
    </cfRule>
  </conditionalFormatting>
  <conditionalFormatting sqref="K21">
    <cfRule type="cellIs" dxfId="2" priority="50" operator="equal">
      <formula>"Costs more than it earns"</formula>
    </cfRule>
  </conditionalFormatting>
  <conditionalFormatting sqref="G21">
    <cfRule type="expression" dxfId="6" priority="51">
      <formula>AND($F21&lt;&gt;"",$G21=0)</formula>
    </cfRule>
  </conditionalFormatting>
  <conditionalFormatting sqref="K22">
    <cfRule type="cellIs" dxfId="1" priority="52" operator="equal">
      <formula>"Worth repeating"</formula>
    </cfRule>
  </conditionalFormatting>
  <conditionalFormatting sqref="K22">
    <cfRule type="cellIs" dxfId="2" priority="53" operator="equal">
      <formula>"Costs more than it earns"</formula>
    </cfRule>
  </conditionalFormatting>
  <conditionalFormatting sqref="G22">
    <cfRule type="expression" dxfId="6" priority="54">
      <formula>AND($F22&lt;&gt;"",$G22=0)</formula>
    </cfRule>
  </conditionalFormatting>
  <conditionalFormatting sqref="K23">
    <cfRule type="cellIs" dxfId="1" priority="55" operator="equal">
      <formula>"Worth repeating"</formula>
    </cfRule>
  </conditionalFormatting>
  <conditionalFormatting sqref="K23">
    <cfRule type="cellIs" dxfId="2" priority="56" operator="equal">
      <formula>"Costs more than it earns"</formula>
    </cfRule>
  </conditionalFormatting>
  <conditionalFormatting sqref="G23">
    <cfRule type="expression" dxfId="6" priority="57">
      <formula>AND($F23&lt;&gt;"",$G23=0)</formula>
    </cfRule>
  </conditionalFormatting>
  <conditionalFormatting sqref="K24">
    <cfRule type="cellIs" dxfId="1" priority="58" operator="equal">
      <formula>"Worth repeating"</formula>
    </cfRule>
  </conditionalFormatting>
  <conditionalFormatting sqref="K24">
    <cfRule type="cellIs" dxfId="2" priority="59" operator="equal">
      <formula>"Costs more than it earns"</formula>
    </cfRule>
  </conditionalFormatting>
  <conditionalFormatting sqref="G24">
    <cfRule type="expression" dxfId="6" priority="60">
      <formula>AND($F24&lt;&gt;"",$G24=0)</formula>
    </cfRule>
  </conditionalFormatting>
  <conditionalFormatting sqref="K25">
    <cfRule type="cellIs" dxfId="1" priority="61" operator="equal">
      <formula>"Worth repeating"</formula>
    </cfRule>
  </conditionalFormatting>
  <conditionalFormatting sqref="K25">
    <cfRule type="cellIs" dxfId="2" priority="62" operator="equal">
      <formula>"Costs more than it earns"</formula>
    </cfRule>
  </conditionalFormatting>
  <conditionalFormatting sqref="G25">
    <cfRule type="expression" dxfId="6" priority="63">
      <formula>AND($F25&lt;&gt;"",$G25=0)</formula>
    </cfRule>
  </conditionalFormatting>
  <conditionalFormatting sqref="K26">
    <cfRule type="cellIs" dxfId="1" priority="64" operator="equal">
      <formula>"Worth repeating"</formula>
    </cfRule>
  </conditionalFormatting>
  <conditionalFormatting sqref="K26">
    <cfRule type="cellIs" dxfId="2" priority="65" operator="equal">
      <formula>"Costs more than it earns"</formula>
    </cfRule>
  </conditionalFormatting>
  <conditionalFormatting sqref="G26">
    <cfRule type="expression" dxfId="6" priority="66">
      <formula>AND($F26&lt;&gt;"",$G26=0)</formula>
    </cfRule>
  </conditionalFormatting>
  <conditionalFormatting sqref="K27">
    <cfRule type="cellIs" dxfId="1" priority="67" operator="equal">
      <formula>"Worth repeating"</formula>
    </cfRule>
  </conditionalFormatting>
  <conditionalFormatting sqref="K27">
    <cfRule type="cellIs" dxfId="2" priority="68" operator="equal">
      <formula>"Costs more than it earns"</formula>
    </cfRule>
  </conditionalFormatting>
  <conditionalFormatting sqref="G27">
    <cfRule type="expression" dxfId="6" priority="69">
      <formula>AND($F27&lt;&gt;"",$G27=0)</formula>
    </cfRule>
  </conditionalFormatting>
  <conditionalFormatting sqref="K28">
    <cfRule type="cellIs" dxfId="1" priority="70" operator="equal">
      <formula>"Worth repeating"</formula>
    </cfRule>
  </conditionalFormatting>
  <conditionalFormatting sqref="K28">
    <cfRule type="cellIs" dxfId="2" priority="71" operator="equal">
      <formula>"Costs more than it earns"</formula>
    </cfRule>
  </conditionalFormatting>
  <conditionalFormatting sqref="G28">
    <cfRule type="expression" dxfId="6" priority="72">
      <formula>AND($F28&lt;&gt;"",$G28=0)</formula>
    </cfRule>
  </conditionalFormatting>
  <conditionalFormatting sqref="K29">
    <cfRule type="cellIs" dxfId="1" priority="73" operator="equal">
      <formula>"Worth repeating"</formula>
    </cfRule>
  </conditionalFormatting>
  <conditionalFormatting sqref="K29">
    <cfRule type="cellIs" dxfId="2" priority="74" operator="equal">
      <formula>"Costs more than it earns"</formula>
    </cfRule>
  </conditionalFormatting>
  <conditionalFormatting sqref="G29">
    <cfRule type="expression" dxfId="6" priority="75">
      <formula>AND($F29&lt;&gt;"",$G29=0)</formula>
    </cfRule>
  </conditionalFormatting>
  <conditionalFormatting sqref="K30">
    <cfRule type="cellIs" dxfId="1" priority="76" operator="equal">
      <formula>"Worth repeating"</formula>
    </cfRule>
  </conditionalFormatting>
  <conditionalFormatting sqref="K30">
    <cfRule type="cellIs" dxfId="2" priority="77" operator="equal">
      <formula>"Costs more than it earns"</formula>
    </cfRule>
  </conditionalFormatting>
  <conditionalFormatting sqref="G30">
    <cfRule type="expression" dxfId="6" priority="78">
      <formula>AND($F30&lt;&gt;"",$G30=0)</formula>
    </cfRule>
  </conditionalFormatting>
  <conditionalFormatting sqref="K31">
    <cfRule type="cellIs" dxfId="1" priority="79" operator="equal">
      <formula>"Worth repeating"</formula>
    </cfRule>
  </conditionalFormatting>
  <conditionalFormatting sqref="K31">
    <cfRule type="cellIs" dxfId="2" priority="80" operator="equal">
      <formula>"Costs more than it earns"</formula>
    </cfRule>
  </conditionalFormatting>
  <conditionalFormatting sqref="G31">
    <cfRule type="expression" dxfId="6" priority="81">
      <formula>AND($F31&lt;&gt;"",$G31=0)</formula>
    </cfRule>
  </conditionalFormatting>
  <conditionalFormatting sqref="K32">
    <cfRule type="cellIs" dxfId="1" priority="82" operator="equal">
      <formula>"Worth repeating"</formula>
    </cfRule>
  </conditionalFormatting>
  <conditionalFormatting sqref="K32">
    <cfRule type="cellIs" dxfId="2" priority="83" operator="equal">
      <formula>"Costs more than it earns"</formula>
    </cfRule>
  </conditionalFormatting>
  <conditionalFormatting sqref="G32">
    <cfRule type="expression" dxfId="6" priority="84">
      <formula>AND($F32&lt;&gt;"",$G32=0)</formula>
    </cfRule>
  </conditionalFormatting>
  <conditionalFormatting sqref="K33">
    <cfRule type="cellIs" dxfId="1" priority="85" operator="equal">
      <formula>"Worth repeating"</formula>
    </cfRule>
  </conditionalFormatting>
  <conditionalFormatting sqref="K33">
    <cfRule type="cellIs" dxfId="2" priority="86" operator="equal">
      <formula>"Costs more than it earns"</formula>
    </cfRule>
  </conditionalFormatting>
  <conditionalFormatting sqref="G33">
    <cfRule type="expression" dxfId="6" priority="87">
      <formula>AND($F33&lt;&gt;"",$G33=0)</formula>
    </cfRule>
  </conditionalFormatting>
  <conditionalFormatting sqref="K34">
    <cfRule type="cellIs" dxfId="1" priority="88" operator="equal">
      <formula>"Worth repeating"</formula>
    </cfRule>
  </conditionalFormatting>
  <conditionalFormatting sqref="K34">
    <cfRule type="cellIs" dxfId="2" priority="89" operator="equal">
      <formula>"Costs more than it earns"</formula>
    </cfRule>
  </conditionalFormatting>
  <conditionalFormatting sqref="G34">
    <cfRule type="expression" dxfId="6" priority="90">
      <formula>AND($F34&lt;&gt;"",$G34=0)</formula>
    </cfRule>
  </conditionalFormatting>
  <conditionalFormatting sqref="K35">
    <cfRule type="cellIs" dxfId="1" priority="91" operator="equal">
      <formula>"Worth repeating"</formula>
    </cfRule>
  </conditionalFormatting>
  <conditionalFormatting sqref="K35">
    <cfRule type="cellIs" dxfId="2" priority="92" operator="equal">
      <formula>"Costs more than it earns"</formula>
    </cfRule>
  </conditionalFormatting>
  <conditionalFormatting sqref="G35">
    <cfRule type="expression" dxfId="6" priority="93">
      <formula>AND($F35&lt;&gt;"",$G35=0)</formula>
    </cfRule>
  </conditionalFormatting>
  <conditionalFormatting sqref="K36">
    <cfRule type="cellIs" dxfId="1" priority="94" operator="equal">
      <formula>"Worth repeating"</formula>
    </cfRule>
  </conditionalFormatting>
  <conditionalFormatting sqref="K36">
    <cfRule type="cellIs" dxfId="2" priority="95" operator="equal">
      <formula>"Costs more than it earns"</formula>
    </cfRule>
  </conditionalFormatting>
  <conditionalFormatting sqref="G36">
    <cfRule type="expression" dxfId="6" priority="96">
      <formula>AND($F36&lt;&gt;"",$G36=0)</formula>
    </cfRule>
  </conditionalFormatting>
  <conditionalFormatting sqref="K37">
    <cfRule type="cellIs" dxfId="1" priority="97" operator="equal">
      <formula>"Worth repeating"</formula>
    </cfRule>
  </conditionalFormatting>
  <conditionalFormatting sqref="K37">
    <cfRule type="cellIs" dxfId="2" priority="98" operator="equal">
      <formula>"Costs more than it earns"</formula>
    </cfRule>
  </conditionalFormatting>
  <conditionalFormatting sqref="G37">
    <cfRule type="expression" dxfId="6" priority="99">
      <formula>AND($F37&lt;&gt;"",$G37=0)</formula>
    </cfRule>
  </conditionalFormatting>
  <conditionalFormatting sqref="K38">
    <cfRule type="cellIs" dxfId="1" priority="100" operator="equal">
      <formula>"Worth repeating"</formula>
    </cfRule>
  </conditionalFormatting>
  <conditionalFormatting sqref="K38">
    <cfRule type="cellIs" dxfId="2" priority="101" operator="equal">
      <formula>"Costs more than it earns"</formula>
    </cfRule>
  </conditionalFormatting>
  <conditionalFormatting sqref="G38">
    <cfRule type="expression" dxfId="6" priority="102">
      <formula>AND($F38&lt;&gt;"",$G38=0)</formula>
    </cfRule>
  </conditionalFormatting>
  <conditionalFormatting sqref="K39">
    <cfRule type="cellIs" dxfId="1" priority="103" operator="equal">
      <formula>"Worth repeating"</formula>
    </cfRule>
  </conditionalFormatting>
  <conditionalFormatting sqref="K39">
    <cfRule type="cellIs" dxfId="2" priority="104" operator="equal">
      <formula>"Costs more than it earns"</formula>
    </cfRule>
  </conditionalFormatting>
  <conditionalFormatting sqref="G39">
    <cfRule type="expression" dxfId="6" priority="105">
      <formula>AND($F39&lt;&gt;"",$G39=0)</formula>
    </cfRule>
  </conditionalFormatting>
  <conditionalFormatting sqref="K40">
    <cfRule type="cellIs" dxfId="1" priority="106" operator="equal">
      <formula>"Worth repeating"</formula>
    </cfRule>
  </conditionalFormatting>
  <conditionalFormatting sqref="K40">
    <cfRule type="cellIs" dxfId="2" priority="107" operator="equal">
      <formula>"Costs more than it earns"</formula>
    </cfRule>
  </conditionalFormatting>
  <conditionalFormatting sqref="G40">
    <cfRule type="expression" dxfId="6" priority="108">
      <formula>AND($F40&lt;&gt;"",$G40=0)</formula>
    </cfRule>
  </conditionalFormatting>
  <conditionalFormatting sqref="K41">
    <cfRule type="cellIs" dxfId="1" priority="109" operator="equal">
      <formula>"Worth repeating"</formula>
    </cfRule>
  </conditionalFormatting>
  <conditionalFormatting sqref="K41">
    <cfRule type="cellIs" dxfId="2" priority="110" operator="equal">
      <formula>"Costs more than it earns"</formula>
    </cfRule>
  </conditionalFormatting>
  <conditionalFormatting sqref="G41">
    <cfRule type="expression" dxfId="6" priority="111">
      <formula>AND($F41&lt;&gt;"",$G41=0)</formula>
    </cfRule>
  </conditionalFormatting>
  <conditionalFormatting sqref="K42">
    <cfRule type="cellIs" dxfId="1" priority="112" operator="equal">
      <formula>"Worth repeating"</formula>
    </cfRule>
  </conditionalFormatting>
  <conditionalFormatting sqref="K42">
    <cfRule type="cellIs" dxfId="2" priority="113" operator="equal">
      <formula>"Costs more than it earns"</formula>
    </cfRule>
  </conditionalFormatting>
  <conditionalFormatting sqref="G42">
    <cfRule type="expression" dxfId="6" priority="114">
      <formula>AND($F42&lt;&gt;"",$G42=0)</formula>
    </cfRule>
  </conditionalFormatting>
  <conditionalFormatting sqref="K43">
    <cfRule type="cellIs" dxfId="1" priority="115" operator="equal">
      <formula>"Worth repeating"</formula>
    </cfRule>
  </conditionalFormatting>
  <conditionalFormatting sqref="K43">
    <cfRule type="cellIs" dxfId="2" priority="116" operator="equal">
      <formula>"Costs more than it earns"</formula>
    </cfRule>
  </conditionalFormatting>
  <conditionalFormatting sqref="G43">
    <cfRule type="expression" dxfId="6" priority="117">
      <formula>AND($F43&lt;&gt;"",$G43=0)</formula>
    </cfRule>
  </conditionalFormatting>
  <conditionalFormatting sqref="K44">
    <cfRule type="cellIs" dxfId="1" priority="118" operator="equal">
      <formula>"Worth repeating"</formula>
    </cfRule>
  </conditionalFormatting>
  <conditionalFormatting sqref="K44">
    <cfRule type="cellIs" dxfId="2" priority="119" operator="equal">
      <formula>"Costs more than it earns"</formula>
    </cfRule>
  </conditionalFormatting>
  <conditionalFormatting sqref="G44">
    <cfRule type="expression" dxfId="6" priority="120">
      <formula>AND($F44&lt;&gt;"",$G44=0)</formula>
    </cfRule>
  </conditionalFormatting>
  <dataValidations>
    <dataValidation type="list" allowBlank="1" sqref="C5:C44">
      <formula1>"Search,Social,Directory,Display,Video,Local,Print,Other"</formula1>
    </dataValidation>
  </dataValidation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0"/>
    <col customWidth="1" min="2" max="5" width="14.0"/>
    <col customWidth="1" min="6" max="6" width="38.0"/>
    <col customWidth="1" min="7" max="26" width="8.71"/>
  </cols>
  <sheetData>
    <row r="1" ht="30.0" customHeight="1">
      <c r="A1" s="2" t="s">
        <v>136</v>
      </c>
      <c r="B1" s="4"/>
      <c r="C1" s="4"/>
      <c r="D1" s="4"/>
      <c r="E1" s="4"/>
      <c r="F1" s="5"/>
    </row>
    <row r="3" ht="19.5" customHeight="1">
      <c r="A3" s="37" t="s">
        <v>137</v>
      </c>
      <c r="B3" s="4"/>
      <c r="C3" s="4"/>
      <c r="D3" s="4"/>
      <c r="E3" s="4"/>
      <c r="F3" s="5"/>
    </row>
    <row r="4">
      <c r="A4" s="26" t="s">
        <v>138</v>
      </c>
      <c r="B4" s="34">
        <f>COUNTIFS(Readiness!$D$5:$D$41,"Yes",Readiness!$E$5:$E$41,"&lt;&gt;Done",Readiness!$E$5:$E$41,"&lt;&gt;Not applicable")</f>
        <v>26</v>
      </c>
      <c r="F4" s="7" t="s">
        <v>139</v>
      </c>
    </row>
    <row r="5">
      <c r="A5" s="26" t="s">
        <v>30</v>
      </c>
      <c r="B5" s="36" t="str">
        <f>IF(COUNTIFS(Readiness!$D$5:$D$41,"Yes",Readiness!$E$5:$E$41,"&lt;&gt;Done",Readiness!$E$5:$E$41,"&lt;&gt;Not applicable")=0,"Ready to test","Not yet")</f>
        <v>Not yet</v>
      </c>
    </row>
    <row r="6">
      <c r="A6" s="11" t="s">
        <v>140</v>
      </c>
      <c r="B6" s="38">
        <f>IFERROR((COUNTIF(Readiness!$E$5:$E$41,"Done")+COUNTIF(Readiness!$E$5:$E$41,"Not applicable"))/COUNTA(Readiness!$C$5:$C$41),0)</f>
        <v>0</v>
      </c>
    </row>
    <row r="8" ht="19.5" customHeight="1">
      <c r="A8" s="37" t="s">
        <v>141</v>
      </c>
      <c r="B8" s="4"/>
      <c r="C8" s="4"/>
      <c r="D8" s="4"/>
      <c r="E8" s="4"/>
      <c r="F8" s="5"/>
    </row>
    <row r="9">
      <c r="A9" s="11" t="s">
        <v>142</v>
      </c>
      <c r="B9" s="32">
        <f>Numbers!B8</f>
        <v>535.5</v>
      </c>
      <c r="F9" s="7" t="s">
        <v>143</v>
      </c>
    </row>
    <row r="10">
      <c r="A10" s="26" t="s">
        <v>67</v>
      </c>
      <c r="B10" s="28">
        <f>Numbers!B11</f>
        <v>107.1</v>
      </c>
      <c r="F10" s="7" t="s">
        <v>144</v>
      </c>
    </row>
    <row r="11">
      <c r="A11" s="11" t="s">
        <v>79</v>
      </c>
      <c r="B11" s="32">
        <f>Numbers!B14</f>
        <v>32.13</v>
      </c>
    </row>
    <row r="12">
      <c r="A12" s="11" t="s">
        <v>87</v>
      </c>
      <c r="B12" s="32">
        <f>Numbers!B16</f>
        <v>1.6065</v>
      </c>
      <c r="F12" s="7" t="s">
        <v>145</v>
      </c>
    </row>
    <row r="14" ht="19.5" customHeight="1">
      <c r="A14" s="37" t="s">
        <v>146</v>
      </c>
      <c r="B14" s="4"/>
      <c r="C14" s="4"/>
      <c r="D14" s="4"/>
      <c r="E14" s="4"/>
      <c r="F14" s="5"/>
    </row>
    <row r="15">
      <c r="A15" s="11" t="s">
        <v>147</v>
      </c>
      <c r="B15" s="39">
        <f>SUM(Campaigns!$D$5:$D$44)</f>
        <v>1080</v>
      </c>
    </row>
    <row r="16">
      <c r="A16" s="11" t="s">
        <v>24</v>
      </c>
      <c r="B16" s="33">
        <f>SUM(Campaigns!$F$5:$F$44)</f>
        <v>32</v>
      </c>
    </row>
    <row r="17">
      <c r="A17" s="11" t="s">
        <v>25</v>
      </c>
      <c r="B17" s="33">
        <f>SUM(Campaigns!$G$5:$G$44)</f>
        <v>9</v>
      </c>
    </row>
    <row r="18">
      <c r="A18" s="26" t="s">
        <v>148</v>
      </c>
      <c r="B18" s="28">
        <f>IFERROR(SUM(Campaigns!$D$5:$D$44)/SUM(Campaigns!$F$5:$F$44),0)</f>
        <v>33.75</v>
      </c>
    </row>
    <row r="19">
      <c r="A19" s="26" t="s">
        <v>149</v>
      </c>
      <c r="B19" s="28">
        <f>IFERROR(SUM(Campaigns!$D$5:$D$44)/SUM(Campaigns!$G$5:$G$44),0)</f>
        <v>120</v>
      </c>
      <c r="F19" s="7" t="s">
        <v>150</v>
      </c>
    </row>
    <row r="20">
      <c r="A20" s="11" t="s">
        <v>151</v>
      </c>
      <c r="B20" s="32">
        <f>IFERROR(SUM(Campaigns!$G$5:$G$44)*Numbers!B8,0)</f>
        <v>4819.5</v>
      </c>
    </row>
    <row r="21" ht="15.75" customHeight="1">
      <c r="A21" s="26" t="s">
        <v>152</v>
      </c>
      <c r="B21" s="28">
        <f>IFERROR((SUM(Campaigns!$G$5:$G$44)*Numbers!B8)-SUM(Campaigns!$D$5:$D$44),0)</f>
        <v>3739.5</v>
      </c>
      <c r="F21" s="7" t="s">
        <v>153</v>
      </c>
    </row>
    <row r="22" ht="15.75" customHeight="1">
      <c r="A22" s="26" t="s">
        <v>154</v>
      </c>
      <c r="B22" s="34">
        <f>COUNTIF(Campaigns!$K$5:$K$44,"Costs more than it earns")</f>
        <v>2</v>
      </c>
      <c r="F22" s="7" t="s">
        <v>155</v>
      </c>
    </row>
    <row r="23" ht="15.75" customHeight="1"/>
    <row r="24" ht="19.5" customHeight="1">
      <c r="A24" s="37" t="s">
        <v>156</v>
      </c>
      <c r="B24" s="4"/>
      <c r="C24" s="4"/>
      <c r="D24" s="4"/>
      <c r="E24" s="4"/>
      <c r="F24" s="5"/>
    </row>
    <row r="25" ht="15.75" customHeight="1">
      <c r="A25" s="40" t="s">
        <v>20</v>
      </c>
      <c r="B25" s="40" t="s">
        <v>21</v>
      </c>
      <c r="C25" s="40" t="s">
        <v>24</v>
      </c>
      <c r="D25" s="40" t="s">
        <v>25</v>
      </c>
      <c r="E25" s="40" t="s">
        <v>29</v>
      </c>
    </row>
    <row r="26" ht="15.75" customHeight="1">
      <c r="A26" s="22" t="s">
        <v>47</v>
      </c>
      <c r="B26" s="41">
        <f>SUMIF(Campaigns!$C$5:$C$44,$A26,Campaigns!$D$5:$D$44)</f>
        <v>540</v>
      </c>
      <c r="C26" s="42">
        <f>SUMIF(Campaigns!$C$5:$C$44,$A26,Campaigns!$F$5:$F$44)</f>
        <v>23</v>
      </c>
      <c r="D26" s="42">
        <f>SUMIF(Campaigns!$C$5:$C$44,$A26,Campaigns!$G$5:$G$44)</f>
        <v>7</v>
      </c>
      <c r="E26" s="31">
        <f>IFERROR(SUMIF(Campaigns!$C$5:$C$44,$A26,Campaigns!$D$5:$D$44)/SUMIF(Campaigns!$C$5:$C$44,$A26,Campaigns!$G$5:$G$44),"")</f>
        <v>77.14285714</v>
      </c>
    </row>
    <row r="27" ht="15.75" customHeight="1">
      <c r="A27" s="22" t="s">
        <v>116</v>
      </c>
      <c r="B27" s="41">
        <f>SUMIF(Campaigns!$C$5:$C$44,$A27,Campaigns!$D$5:$D$44)</f>
        <v>300</v>
      </c>
      <c r="C27" s="42">
        <f>SUMIF(Campaigns!$C$5:$C$44,$A27,Campaigns!$F$5:$F$44)</f>
        <v>3</v>
      </c>
      <c r="D27" s="42">
        <f>SUMIF(Campaigns!$C$5:$C$44,$A27,Campaigns!$G$5:$G$44)</f>
        <v>0</v>
      </c>
      <c r="E27" s="31" t="str">
        <f>IFERROR(SUMIF(Campaigns!$C$5:$C$44,$A27,Campaigns!$D$5:$D$44)/SUMIF(Campaigns!$C$5:$C$44,$A27,Campaigns!$G$5:$G$44),"")</f>
        <v/>
      </c>
    </row>
    <row r="28" ht="15.75" customHeight="1">
      <c r="A28" s="22" t="s">
        <v>127</v>
      </c>
      <c r="B28" s="41">
        <f>SUMIF(Campaigns!$C$5:$C$44,$A28,Campaigns!$D$5:$D$44)</f>
        <v>240</v>
      </c>
      <c r="C28" s="42">
        <f>SUMIF(Campaigns!$C$5:$C$44,$A28,Campaigns!$F$5:$F$44)</f>
        <v>6</v>
      </c>
      <c r="D28" s="42">
        <f>SUMIF(Campaigns!$C$5:$C$44,$A28,Campaigns!$G$5:$G$44)</f>
        <v>2</v>
      </c>
      <c r="E28" s="31">
        <f>IFERROR(SUMIF(Campaigns!$C$5:$C$44,$A28,Campaigns!$D$5:$D$44)/SUMIF(Campaigns!$C$5:$C$44,$A28,Campaigns!$G$5:$G$44),"")</f>
        <v>120</v>
      </c>
    </row>
    <row r="29" ht="15.75" customHeight="1">
      <c r="A29" s="22" t="s">
        <v>157</v>
      </c>
      <c r="B29" s="41">
        <f>SUMIF(Campaigns!$C$5:$C$44,$A29,Campaigns!$D$5:$D$44)</f>
        <v>0</v>
      </c>
      <c r="C29" s="42">
        <f>SUMIF(Campaigns!$C$5:$C$44,$A29,Campaigns!$F$5:$F$44)</f>
        <v>0</v>
      </c>
      <c r="D29" s="42">
        <f>SUMIF(Campaigns!$C$5:$C$44,$A29,Campaigns!$G$5:$G$44)</f>
        <v>0</v>
      </c>
      <c r="E29" s="31" t="str">
        <f>IFERROR(SUMIF(Campaigns!$C$5:$C$44,$A29,Campaigns!$D$5:$D$44)/SUMIF(Campaigns!$C$5:$C$44,$A29,Campaigns!$G$5:$G$44),"")</f>
        <v/>
      </c>
    </row>
    <row r="30" ht="15.75" customHeight="1">
      <c r="A30" s="22" t="s">
        <v>158</v>
      </c>
      <c r="B30" s="41">
        <f>SUMIF(Campaigns!$C$5:$C$44,$A30,Campaigns!$D$5:$D$44)</f>
        <v>0</v>
      </c>
      <c r="C30" s="42">
        <f>SUMIF(Campaigns!$C$5:$C$44,$A30,Campaigns!$F$5:$F$44)</f>
        <v>0</v>
      </c>
      <c r="D30" s="42">
        <f>SUMIF(Campaigns!$C$5:$C$44,$A30,Campaigns!$G$5:$G$44)</f>
        <v>0</v>
      </c>
      <c r="E30" s="31" t="str">
        <f>IFERROR(SUMIF(Campaigns!$C$5:$C$44,$A30,Campaigns!$D$5:$D$44)/SUMIF(Campaigns!$C$5:$C$44,$A30,Campaigns!$G$5:$G$44),"")</f>
        <v/>
      </c>
    </row>
    <row r="31" ht="15.75" customHeight="1">
      <c r="A31" s="22" t="s">
        <v>160</v>
      </c>
      <c r="B31" s="41">
        <f>SUMIF(Campaigns!$C$5:$C$44,$A31,Campaigns!$D$5:$D$44)</f>
        <v>0</v>
      </c>
      <c r="C31" s="42">
        <f>SUMIF(Campaigns!$C$5:$C$44,$A31,Campaigns!$F$5:$F$44)</f>
        <v>0</v>
      </c>
      <c r="D31" s="42">
        <f>SUMIF(Campaigns!$C$5:$C$44,$A31,Campaigns!$G$5:$G$44)</f>
        <v>0</v>
      </c>
      <c r="E31" s="31" t="str">
        <f>IFERROR(SUMIF(Campaigns!$C$5:$C$44,$A31,Campaigns!$D$5:$D$44)/SUMIF(Campaigns!$C$5:$C$44,$A31,Campaigns!$G$5:$G$44),"")</f>
        <v/>
      </c>
    </row>
    <row r="32" ht="15.75" customHeight="1">
      <c r="A32" s="22" t="s">
        <v>161</v>
      </c>
      <c r="B32" s="41">
        <f>SUMIF(Campaigns!$C$5:$C$44,$A32,Campaigns!$D$5:$D$44)</f>
        <v>0</v>
      </c>
      <c r="C32" s="42">
        <f>SUMIF(Campaigns!$C$5:$C$44,$A32,Campaigns!$F$5:$F$44)</f>
        <v>0</v>
      </c>
      <c r="D32" s="42">
        <f>SUMIF(Campaigns!$C$5:$C$44,$A32,Campaigns!$G$5:$G$44)</f>
        <v>0</v>
      </c>
      <c r="E32" s="31" t="str">
        <f>IFERROR(SUMIF(Campaigns!$C$5:$C$44,$A32,Campaigns!$D$5:$D$44)/SUMIF(Campaigns!$C$5:$C$44,$A32,Campaigns!$G$5:$G$44),"")</f>
        <v/>
      </c>
    </row>
    <row r="33" ht="15.75" customHeight="1">
      <c r="A33" s="22" t="s">
        <v>162</v>
      </c>
      <c r="B33" s="41">
        <f>SUMIF(Campaigns!$C$5:$C$44,$A33,Campaigns!$D$5:$D$44)</f>
        <v>0</v>
      </c>
      <c r="C33" s="42">
        <f>SUMIF(Campaigns!$C$5:$C$44,$A33,Campaigns!$F$5:$F$44)</f>
        <v>0</v>
      </c>
      <c r="D33" s="42">
        <f>SUMIF(Campaigns!$C$5:$C$44,$A33,Campaigns!$G$5:$G$44)</f>
        <v>0</v>
      </c>
      <c r="E33" s="31" t="str">
        <f>IFERROR(SUMIF(Campaigns!$C$5:$C$44,$A33,Campaigns!$D$5:$D$44)/SUMIF(Campaigns!$C$5:$C$44,$A33,Campaigns!$G$5:$G$44),"")</f>
        <v/>
      </c>
    </row>
    <row r="34" ht="15.75" customHeight="1"/>
    <row r="35" ht="15.75" customHeight="1">
      <c r="A35" s="7" t="s">
        <v>163</v>
      </c>
    </row>
    <row r="36" ht="15.75" customHeight="1"/>
    <row r="37" ht="15.75" customHeight="1">
      <c r="A37" s="43" t="s">
        <v>164</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F1"/>
    <mergeCell ref="A3:F3"/>
    <mergeCell ref="A8:F8"/>
    <mergeCell ref="A14:F14"/>
    <mergeCell ref="A24:F24"/>
    <mergeCell ref="A35:F35"/>
    <mergeCell ref="A37:F37"/>
  </mergeCells>
  <conditionalFormatting sqref="B4">
    <cfRule type="cellIs" dxfId="2" priority="1" operator="greaterThan">
      <formula>0</formula>
    </cfRule>
  </conditionalFormatting>
  <conditionalFormatting sqref="B4">
    <cfRule type="cellIs" dxfId="1" priority="2" operator="equal">
      <formula>0</formula>
    </cfRule>
  </conditionalFormatting>
  <conditionalFormatting sqref="B5">
    <cfRule type="cellIs" dxfId="1" priority="3" operator="equal">
      <formula>"Ready to test"</formula>
    </cfRule>
  </conditionalFormatting>
  <conditionalFormatting sqref="B5">
    <cfRule type="cellIs" dxfId="2" priority="4" operator="equal">
      <formula>"Not yet"</formula>
    </cfRule>
  </conditionalFormatting>
  <conditionalFormatting sqref="B21">
    <cfRule type="cellIs" dxfId="2" priority="5" operator="lessThan">
      <formula>0</formula>
    </cfRule>
  </conditionalFormatting>
  <conditionalFormatting sqref="B21">
    <cfRule type="cellIs" dxfId="1" priority="6" operator="greaterThan">
      <formula>0</formula>
    </cfRule>
  </conditionalFormatting>
  <conditionalFormatting sqref="B22">
    <cfRule type="cellIs" dxfId="0" priority="7" operator="greaterThan">
      <formula>0</formula>
    </cfRule>
  </conditionalFormatting>
  <hyperlinks>
    <hyperlink r:id="rId1" ref="A37"/>
  </hyperlinks>
  <printOptions/>
  <pageMargins bottom="1.0" footer="0.0" header="0.0" left="0.75" right="0.75" top="1.0"/>
  <pageSetup paperSize="9" orientation="portrait"/>
  <drawing r:id="rId2"/>
</worksheet>
</file>