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kusancityedjp-my.sharepoint.com/personal/y-masaya_soliton_hakusan-city_ed_jp/Documents/☆政谷/政谷（H30)/バドミントン/☆中体連USB/SONY_16GU/★県協会/05石川OP/R7/1月発送/HP掲載/"/>
    </mc:Choice>
  </mc:AlternateContent>
  <xr:revisionPtr revIDLastSave="100" documentId="8_{7C6599AF-BC5E-45B2-85C2-38BE43065BE9}" xr6:coauthVersionLast="47" xr6:coauthVersionMax="47" xr10:uidLastSave="{E4B32D94-E68F-4A75-AB1D-F1CAAAF93698}"/>
  <bookViews>
    <workbookView xWindow="20370" yWindow="-2340" windowWidth="29040" windowHeight="15840" tabRatio="724" activeTab="2" xr2:uid="{00000000-000D-0000-FFFF-FFFF00000000}"/>
  </bookViews>
  <sheets>
    <sheet name="記入上の注意" sheetId="39" r:id="rId1"/>
    <sheet name="登録フォーム (見本)" sheetId="42" r:id="rId2"/>
    <sheet name="登録フォーム" sheetId="29" r:id="rId3"/>
    <sheet name="Sheet2" sheetId="36" state="hidden" r:id="rId4"/>
    <sheet name="申込書" sheetId="16" r:id="rId5"/>
    <sheet name="事務局用" sheetId="37" r:id="rId6"/>
    <sheet name="アサミ" sheetId="32" r:id="rId7"/>
    <sheet name="団体（プロ）" sheetId="30" r:id="rId8"/>
    <sheet name="個人（プロ）" sheetId="31" r:id="rId9"/>
    <sheet name="（男子団体）" sheetId="18" state="hidden" r:id="rId10"/>
    <sheet name="（女子団体）" sheetId="23" state="hidden" r:id="rId11"/>
    <sheet name="（個人男単）" sheetId="20" state="hidden" r:id="rId12"/>
    <sheet name="（個人女単）" sheetId="25" state="hidden" r:id="rId13"/>
    <sheet name="（個人男複）" sheetId="27" state="hidden" r:id="rId14"/>
    <sheet name="（個人女複）" sheetId="28" state="hidden" r:id="rId15"/>
    <sheet name="Sheet1" sheetId="17" state="hidden" r:id="rId16"/>
  </sheets>
  <externalReferences>
    <externalReference r:id="rId17"/>
  </externalReferences>
  <definedNames>
    <definedName name="_xlnm.Print_Area" localSheetId="0">記入上の注意!$B$2:$M$36</definedName>
    <definedName name="_xlnm.Print_Area" localSheetId="4">申込書!$A$1:$I$53</definedName>
    <definedName name="マネージャー">Sheet1!$C$1:$C$3</definedName>
    <definedName name="引率者の身分">Sheet1!$E$1:$E$4</definedName>
    <definedName name="順位">Sheet1!$B$1:$B$6</definedName>
    <definedName name="都道府県">[1]Sheet2!$B$2:$B$49</definedName>
    <definedName name="都道府県名">Sheet1!$A$1:$A$47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1" l="1"/>
  <c r="F27" i="31"/>
  <c r="F23" i="31"/>
  <c r="F19" i="31"/>
  <c r="F29" i="31"/>
  <c r="F25" i="31"/>
  <c r="F21" i="31"/>
  <c r="F17" i="31"/>
  <c r="F12" i="31"/>
  <c r="F11" i="31"/>
  <c r="F10" i="31"/>
  <c r="F9" i="31"/>
  <c r="F8" i="31"/>
  <c r="F7" i="31"/>
  <c r="F6" i="31"/>
  <c r="F5" i="31"/>
  <c r="I46" i="16"/>
  <c r="G23" i="42" l="1"/>
  <c r="B10" i="42"/>
  <c r="G23" i="29"/>
  <c r="B10" i="29"/>
  <c r="E30" i="16"/>
  <c r="E31" i="16"/>
  <c r="A30" i="16"/>
  <c r="A19" i="32" l="1"/>
  <c r="B19" i="32"/>
  <c r="C19" i="32"/>
  <c r="F19" i="32" s="1"/>
  <c r="A22" i="32"/>
  <c r="B22" i="32"/>
  <c r="C22" i="32"/>
  <c r="D22" i="32"/>
  <c r="E22" i="32"/>
  <c r="G22" i="32"/>
  <c r="H22" i="32"/>
  <c r="A23" i="32"/>
  <c r="B23" i="32"/>
  <c r="L34" i="32" s="1"/>
  <c r="C23" i="32"/>
  <c r="D23" i="32"/>
  <c r="E23" i="32"/>
  <c r="G23" i="32"/>
  <c r="H23" i="32"/>
  <c r="A24" i="32"/>
  <c r="B24" i="32"/>
  <c r="C24" i="32"/>
  <c r="D24" i="32"/>
  <c r="E24" i="32"/>
  <c r="G24" i="32"/>
  <c r="H24" i="32"/>
  <c r="A25" i="32"/>
  <c r="B25" i="32"/>
  <c r="C25" i="32"/>
  <c r="D25" i="32"/>
  <c r="E25" i="32"/>
  <c r="G25" i="32"/>
  <c r="H25" i="32"/>
  <c r="A33" i="32"/>
  <c r="B33" i="32"/>
  <c r="L37" i="32" s="1"/>
  <c r="C33" i="32"/>
  <c r="E33" i="32"/>
  <c r="N33" i="32"/>
  <c r="A34" i="32"/>
  <c r="B34" i="32"/>
  <c r="L38" i="32" s="1"/>
  <c r="C34" i="32"/>
  <c r="E34" i="32"/>
  <c r="N34" i="32"/>
  <c r="A35" i="32"/>
  <c r="B35" i="32"/>
  <c r="L39" i="32" s="1"/>
  <c r="C35" i="32"/>
  <c r="E35" i="32"/>
  <c r="N35" i="32"/>
  <c r="A36" i="32"/>
  <c r="B36" i="32"/>
  <c r="L40" i="32" s="1"/>
  <c r="C36" i="32"/>
  <c r="E36" i="32"/>
  <c r="N36" i="32"/>
  <c r="N37" i="32"/>
  <c r="N38" i="32"/>
  <c r="N39" i="32"/>
  <c r="N40" i="32"/>
  <c r="A30" i="32" l="1"/>
  <c r="L35" i="32"/>
  <c r="L33" i="32"/>
  <c r="L36" i="32"/>
  <c r="A27" i="32"/>
  <c r="A38" i="32"/>
  <c r="A40" i="32"/>
  <c r="A39" i="32"/>
  <c r="A41" i="32"/>
  <c r="A28" i="32"/>
  <c r="A29" i="32"/>
  <c r="A1" i="32" l="1"/>
  <c r="I50" i="16"/>
  <c r="G51" i="16"/>
  <c r="G50" i="16"/>
  <c r="E50" i="16"/>
  <c r="B50" i="16"/>
  <c r="B51" i="16"/>
  <c r="I48" i="16"/>
  <c r="G48" i="16"/>
  <c r="G49" i="16"/>
  <c r="E48" i="16"/>
  <c r="B48" i="16"/>
  <c r="B49" i="16"/>
  <c r="G46" i="16" l="1"/>
  <c r="G47" i="16"/>
  <c r="E46" i="16"/>
  <c r="B47" i="16"/>
  <c r="B46" i="16"/>
  <c r="I44" i="16"/>
  <c r="G44" i="16"/>
  <c r="G45" i="16"/>
  <c r="E44" i="16"/>
  <c r="B45" i="16"/>
  <c r="B44" i="16"/>
  <c r="A41" i="16"/>
  <c r="I38" i="16"/>
  <c r="G39" i="16"/>
  <c r="G38" i="16"/>
  <c r="I36" i="16"/>
  <c r="G37" i="16"/>
  <c r="G36" i="16"/>
  <c r="E38" i="16"/>
  <c r="B39" i="16"/>
  <c r="B38" i="16"/>
  <c r="E36" i="16"/>
  <c r="B37" i="16"/>
  <c r="B36" i="16"/>
  <c r="J3" i="37"/>
  <c r="I3" i="37"/>
  <c r="H3" i="37"/>
  <c r="O3" i="37"/>
  <c r="N3" i="37"/>
  <c r="M3" i="37"/>
  <c r="L3" i="37"/>
  <c r="F3" i="37"/>
  <c r="E3" i="37"/>
  <c r="D3" i="37"/>
  <c r="C3" i="37"/>
  <c r="G3" i="37"/>
  <c r="B3" i="37"/>
  <c r="E18" i="16"/>
  <c r="G52" i="16"/>
  <c r="A40" i="16"/>
  <c r="A18" i="16"/>
  <c r="A33" i="16"/>
  <c r="E16" i="16" l="1"/>
  <c r="B22" i="30"/>
  <c r="L4" i="32"/>
  <c r="K4" i="32"/>
  <c r="D22" i="30"/>
  <c r="C22" i="30"/>
  <c r="C23" i="30"/>
  <c r="D20" i="30"/>
  <c r="C20" i="30"/>
  <c r="C21" i="30"/>
  <c r="B20" i="30"/>
  <c r="D18" i="30"/>
  <c r="C18" i="30"/>
  <c r="C19" i="30"/>
  <c r="D16" i="30"/>
  <c r="C16" i="30"/>
  <c r="C17" i="30"/>
  <c r="D14" i="30"/>
  <c r="C14" i="30"/>
  <c r="C15" i="30"/>
  <c r="D12" i="30"/>
  <c r="C12" i="30"/>
  <c r="C13" i="30"/>
  <c r="D10" i="30"/>
  <c r="C10" i="30"/>
  <c r="C11" i="30"/>
  <c r="C9" i="30"/>
  <c r="C8" i="30"/>
  <c r="B8" i="30"/>
  <c r="C6" i="30"/>
  <c r="C7" i="30"/>
  <c r="B5" i="30"/>
  <c r="B4" i="30"/>
  <c r="B3" i="30"/>
  <c r="B2" i="30"/>
  <c r="G31" i="31" l="1"/>
  <c r="G27" i="31"/>
  <c r="G23" i="31"/>
  <c r="G29" i="31"/>
  <c r="G25" i="31"/>
  <c r="G21" i="31"/>
  <c r="E31" i="31"/>
  <c r="E27" i="31"/>
  <c r="E23" i="31"/>
  <c r="E29" i="31"/>
  <c r="E25" i="31"/>
  <c r="E21" i="31"/>
  <c r="D31" i="31"/>
  <c r="D27" i="31"/>
  <c r="D23" i="31"/>
  <c r="D29" i="31"/>
  <c r="D25" i="31"/>
  <c r="D21" i="31"/>
  <c r="C32" i="31"/>
  <c r="C28" i="31"/>
  <c r="C24" i="31"/>
  <c r="C31" i="31"/>
  <c r="C27" i="31"/>
  <c r="C23" i="31"/>
  <c r="C29" i="31"/>
  <c r="C25" i="31"/>
  <c r="C21" i="31"/>
  <c r="C30" i="31"/>
  <c r="C26" i="31"/>
  <c r="C22" i="31"/>
  <c r="B29" i="31"/>
  <c r="B25" i="31"/>
  <c r="B21" i="31"/>
  <c r="G19" i="31"/>
  <c r="G17" i="31"/>
  <c r="E19" i="31"/>
  <c r="E17" i="31"/>
  <c r="D19" i="31"/>
  <c r="D17" i="31"/>
  <c r="C19" i="31"/>
  <c r="C20" i="31"/>
  <c r="C17" i="31"/>
  <c r="C18" i="31"/>
  <c r="B17" i="31"/>
  <c r="G12" i="31"/>
  <c r="G10" i="31"/>
  <c r="G8" i="31"/>
  <c r="G6" i="31"/>
  <c r="G11" i="31"/>
  <c r="G9" i="31"/>
  <c r="G7" i="31"/>
  <c r="G5" i="31"/>
  <c r="E10" i="31"/>
  <c r="E8" i="31"/>
  <c r="E6" i="31"/>
  <c r="E12" i="31"/>
  <c r="E11" i="31"/>
  <c r="E9" i="31"/>
  <c r="E7" i="31"/>
  <c r="E5" i="31"/>
  <c r="A1" i="31"/>
  <c r="D11" i="31"/>
  <c r="D9" i="31"/>
  <c r="D7" i="31"/>
  <c r="C12" i="31"/>
  <c r="C10" i="31"/>
  <c r="C8" i="31"/>
  <c r="C11" i="31"/>
  <c r="C9" i="31"/>
  <c r="C7" i="31"/>
  <c r="B11" i="31"/>
  <c r="B9" i="31"/>
  <c r="B7" i="31"/>
  <c r="D5" i="31"/>
  <c r="C5" i="31"/>
  <c r="C6" i="31"/>
  <c r="B5" i="31"/>
  <c r="D1" i="32"/>
  <c r="A12" i="32"/>
  <c r="L5" i="32"/>
  <c r="A15" i="32" s="1"/>
  <c r="J5" i="32"/>
  <c r="A11" i="32" s="1"/>
  <c r="J4" i="32"/>
  <c r="A10" i="32" s="1"/>
  <c r="H5" i="32"/>
  <c r="G5" i="32"/>
  <c r="F5" i="32"/>
  <c r="E5" i="32"/>
  <c r="D5" i="32"/>
  <c r="C5" i="32"/>
  <c r="B5" i="32"/>
  <c r="H4" i="32"/>
  <c r="G4" i="32"/>
  <c r="F4" i="32"/>
  <c r="E4" i="32"/>
  <c r="D4" i="32"/>
  <c r="C4" i="32"/>
  <c r="B4" i="32"/>
  <c r="B1" i="32"/>
  <c r="B14" i="27"/>
  <c r="B6" i="27"/>
  <c r="F6" i="27"/>
  <c r="I25" i="16"/>
  <c r="C21" i="18" s="1"/>
  <c r="G25" i="16"/>
  <c r="B21" i="18" s="1"/>
  <c r="G26" i="16"/>
  <c r="B22" i="18" s="1"/>
  <c r="I23" i="16"/>
  <c r="C19" i="18" s="1"/>
  <c r="G23" i="16"/>
  <c r="B19" i="18" s="1"/>
  <c r="G24" i="16"/>
  <c r="B20" i="18" s="1"/>
  <c r="I21" i="16"/>
  <c r="C17" i="18" s="1"/>
  <c r="G21" i="16"/>
  <c r="B17" i="18" s="1"/>
  <c r="G22" i="16"/>
  <c r="B18" i="18" s="1"/>
  <c r="E27" i="16"/>
  <c r="C15" i="18" s="1"/>
  <c r="B27" i="16"/>
  <c r="B15" i="18" s="1"/>
  <c r="B28" i="16"/>
  <c r="B16" i="18" s="1"/>
  <c r="E25" i="16"/>
  <c r="C13" i="18" s="1"/>
  <c r="B25" i="16"/>
  <c r="B13" i="18" s="1"/>
  <c r="B26" i="16"/>
  <c r="B14" i="18" s="1"/>
  <c r="E23" i="16"/>
  <c r="C11" i="18" s="1"/>
  <c r="B23" i="16"/>
  <c r="B11" i="18" s="1"/>
  <c r="B24" i="16"/>
  <c r="B12" i="18" s="1"/>
  <c r="E21" i="16"/>
  <c r="C9" i="18" s="1"/>
  <c r="B21" i="16"/>
  <c r="B9" i="18" s="1"/>
  <c r="B22" i="16"/>
  <c r="B10" i="18" s="1"/>
  <c r="E15" i="16"/>
  <c r="B7" i="18" s="1"/>
  <c r="A15" i="16"/>
  <c r="A7" i="18" s="1"/>
  <c r="H13" i="16"/>
  <c r="D13" i="16"/>
  <c r="H12" i="16"/>
  <c r="C12" i="16"/>
  <c r="C10" i="16"/>
  <c r="C11" i="16"/>
  <c r="H8" i="16"/>
  <c r="D8" i="16"/>
  <c r="D6" i="16"/>
  <c r="C5" i="16"/>
  <c r="C4" i="16"/>
  <c r="C3" i="16"/>
  <c r="C7" i="16" s="1"/>
  <c r="D17" i="28"/>
  <c r="H16" i="28"/>
  <c r="G16" i="28"/>
  <c r="F16" i="28"/>
  <c r="E16" i="28"/>
  <c r="D16" i="28"/>
  <c r="D15" i="28"/>
  <c r="H14" i="28"/>
  <c r="G14" i="28"/>
  <c r="F14" i="28"/>
  <c r="E14" i="28"/>
  <c r="D14" i="28"/>
  <c r="C14" i="28"/>
  <c r="B14" i="28"/>
  <c r="A14" i="28"/>
  <c r="D13" i="28"/>
  <c r="H12" i="28"/>
  <c r="G12" i="28"/>
  <c r="F12" i="28"/>
  <c r="E12" i="28"/>
  <c r="D12" i="28"/>
  <c r="D11" i="28"/>
  <c r="H10" i="28"/>
  <c r="G10" i="28"/>
  <c r="F10" i="28"/>
  <c r="E10" i="28"/>
  <c r="D10" i="28"/>
  <c r="C10" i="28"/>
  <c r="B10" i="28"/>
  <c r="A10" i="28"/>
  <c r="D9" i="28"/>
  <c r="H8" i="28"/>
  <c r="G8" i="28"/>
  <c r="F8" i="28"/>
  <c r="E8" i="28"/>
  <c r="D8" i="28"/>
  <c r="D7" i="28"/>
  <c r="H6" i="28"/>
  <c r="G6" i="28"/>
  <c r="F6" i="28"/>
  <c r="E6" i="28"/>
  <c r="D6" i="28"/>
  <c r="C6" i="28"/>
  <c r="B6" i="28"/>
  <c r="A6" i="28"/>
  <c r="D5" i="28"/>
  <c r="H4" i="28"/>
  <c r="G4" i="28"/>
  <c r="F4" i="28"/>
  <c r="E4" i="28"/>
  <c r="D4" i="28"/>
  <c r="D3" i="28"/>
  <c r="H2" i="28"/>
  <c r="G2" i="28"/>
  <c r="F2" i="28"/>
  <c r="E2" i="28"/>
  <c r="D2" i="28"/>
  <c r="C2" i="28"/>
  <c r="B2" i="28"/>
  <c r="A2" i="28"/>
  <c r="B8" i="25"/>
  <c r="B6" i="25"/>
  <c r="B4" i="25"/>
  <c r="B2" i="25"/>
  <c r="H9" i="25"/>
  <c r="G9" i="25"/>
  <c r="F9" i="25"/>
  <c r="D9" i="25"/>
  <c r="H8" i="25"/>
  <c r="G8" i="25"/>
  <c r="F8" i="25"/>
  <c r="E8" i="25"/>
  <c r="D8" i="25"/>
  <c r="C8" i="25"/>
  <c r="A8" i="25"/>
  <c r="H7" i="25"/>
  <c r="G7" i="25"/>
  <c r="F7" i="25"/>
  <c r="D7" i="25"/>
  <c r="H6" i="25"/>
  <c r="G6" i="25"/>
  <c r="F6" i="25"/>
  <c r="E6" i="25"/>
  <c r="D6" i="25"/>
  <c r="C6" i="25"/>
  <c r="A6" i="25"/>
  <c r="H5" i="25"/>
  <c r="G5" i="25"/>
  <c r="F5" i="25"/>
  <c r="D5" i="25"/>
  <c r="H4" i="25"/>
  <c r="G4" i="25"/>
  <c r="F4" i="25"/>
  <c r="E4" i="25"/>
  <c r="D4" i="25"/>
  <c r="C4" i="25"/>
  <c r="A4" i="25"/>
  <c r="H3" i="25"/>
  <c r="G3" i="25"/>
  <c r="F3" i="25"/>
  <c r="D3" i="25"/>
  <c r="H2" i="25"/>
  <c r="G2" i="25"/>
  <c r="F2" i="25"/>
  <c r="E2" i="25"/>
  <c r="D2" i="25"/>
  <c r="C2" i="25"/>
  <c r="A2" i="25"/>
  <c r="B22" i="23"/>
  <c r="C21" i="23"/>
  <c r="B21" i="23"/>
  <c r="B20" i="23"/>
  <c r="C19" i="23"/>
  <c r="B19" i="23"/>
  <c r="B18" i="23"/>
  <c r="C17" i="23"/>
  <c r="B17" i="23"/>
  <c r="B16" i="23"/>
  <c r="C15" i="23"/>
  <c r="B15" i="23"/>
  <c r="B14" i="23"/>
  <c r="C13" i="23"/>
  <c r="B13" i="23"/>
  <c r="B12" i="23"/>
  <c r="C11" i="23"/>
  <c r="B11" i="23"/>
  <c r="B10" i="23"/>
  <c r="C9" i="23"/>
  <c r="B9" i="23"/>
  <c r="B8" i="23"/>
  <c r="B7" i="23"/>
  <c r="A7" i="23"/>
  <c r="B6" i="23"/>
  <c r="B5" i="23"/>
  <c r="A4" i="23"/>
  <c r="A3" i="23"/>
  <c r="A2" i="23"/>
  <c r="A1" i="23"/>
  <c r="B8" i="18"/>
  <c r="F2" i="27" l="1"/>
  <c r="F8" i="27"/>
  <c r="D13" i="27"/>
  <c r="G2" i="27"/>
  <c r="E4" i="27"/>
  <c r="D9" i="27"/>
  <c r="H6" i="27"/>
  <c r="D6" i="20"/>
  <c r="B2" i="27"/>
  <c r="F16" i="27"/>
  <c r="C2" i="27"/>
  <c r="G4" i="27"/>
  <c r="D4" i="27"/>
  <c r="A9" i="32"/>
  <c r="H4" i="27"/>
  <c r="H4" i="20"/>
  <c r="B8" i="20"/>
  <c r="D5" i="27"/>
  <c r="F5" i="20"/>
  <c r="D9" i="20"/>
  <c r="E16" i="27"/>
  <c r="E8" i="20"/>
  <c r="A17" i="32"/>
  <c r="A16" i="32"/>
  <c r="H9" i="20"/>
  <c r="H2" i="27"/>
  <c r="E6" i="27"/>
  <c r="E2" i="27"/>
  <c r="H10" i="27"/>
  <c r="C10" i="27"/>
  <c r="F12" i="27"/>
  <c r="D12" i="27"/>
  <c r="D6" i="27"/>
  <c r="F4" i="27"/>
  <c r="A2" i="27"/>
  <c r="F8" i="20"/>
  <c r="F9" i="20"/>
  <c r="F7" i="20"/>
  <c r="D3" i="20"/>
  <c r="H3" i="20"/>
  <c r="B2" i="20"/>
  <c r="F2" i="20"/>
  <c r="F3" i="20"/>
  <c r="H2" i="20"/>
  <c r="A7" i="32"/>
  <c r="A14" i="32"/>
  <c r="K5" i="32"/>
  <c r="A13" i="32" s="1"/>
  <c r="A6" i="20"/>
  <c r="D16" i="27"/>
  <c r="C6" i="27"/>
  <c r="A10" i="27"/>
  <c r="E10" i="27"/>
  <c r="A8" i="20"/>
  <c r="C14" i="27"/>
  <c r="D14" i="27"/>
  <c r="D8" i="27"/>
  <c r="A2" i="20"/>
  <c r="E2" i="20"/>
  <c r="G2" i="20"/>
  <c r="C6" i="20"/>
  <c r="C4" i="20"/>
  <c r="H5" i="20"/>
  <c r="C8" i="20"/>
  <c r="G8" i="20"/>
  <c r="A6" i="27"/>
  <c r="C2" i="20"/>
  <c r="F6" i="20"/>
  <c r="F4" i="20"/>
  <c r="D8" i="20"/>
  <c r="H8" i="20"/>
  <c r="H14" i="27"/>
  <c r="F14" i="27"/>
  <c r="D15" i="27"/>
  <c r="D17" i="27"/>
  <c r="E14" i="27"/>
  <c r="A14" i="27"/>
  <c r="G14" i="27"/>
  <c r="H16" i="27"/>
  <c r="F10" i="27"/>
  <c r="G10" i="27"/>
  <c r="H12" i="27"/>
  <c r="B10" i="27"/>
  <c r="D11" i="27"/>
  <c r="D10" i="27"/>
  <c r="E12" i="27"/>
  <c r="D7" i="27"/>
  <c r="G6" i="27"/>
  <c r="H8" i="27"/>
  <c r="E8" i="27"/>
  <c r="D3" i="27"/>
  <c r="D2" i="27"/>
  <c r="B6" i="20"/>
  <c r="G6" i="20"/>
  <c r="H7" i="20"/>
  <c r="D7" i="20"/>
  <c r="H6" i="20"/>
  <c r="E6" i="20"/>
  <c r="D4" i="20"/>
  <c r="D5" i="20"/>
  <c r="A4" i="20"/>
  <c r="B4" i="20"/>
  <c r="G4" i="20"/>
  <c r="E4" i="20"/>
  <c r="D2" i="20"/>
  <c r="B6" i="18"/>
  <c r="B5" i="18"/>
  <c r="A4" i="18"/>
  <c r="A3" i="18"/>
  <c r="A2" i="18"/>
  <c r="A1" i="18"/>
  <c r="G9" i="20" l="1"/>
  <c r="G8" i="27"/>
  <c r="G7" i="20"/>
  <c r="G3" i="20"/>
  <c r="G12" i="27"/>
  <c r="G16" i="27"/>
  <c r="G5" i="20"/>
</calcChain>
</file>

<file path=xl/sharedStrings.xml><?xml version="1.0" encoding="utf-8"?>
<sst xmlns="http://schemas.openxmlformats.org/spreadsheetml/2006/main" count="931" uniqueCount="284">
  <si>
    <t>都道府県名</t>
    <rPh sb="0" eb="4">
      <t>トドウフケン</t>
    </rPh>
    <rPh sb="4" eb="5">
      <t>メイ</t>
    </rPh>
    <phoneticPr fontId="5"/>
  </si>
  <si>
    <t>〒</t>
  </si>
  <si>
    <t>TEL</t>
  </si>
  <si>
    <t>FAX</t>
  </si>
  <si>
    <t>番号</t>
    <rPh sb="0" eb="2">
      <t>バンゴウ</t>
    </rPh>
    <phoneticPr fontId="5"/>
  </si>
  <si>
    <t>学年</t>
    <rPh sb="0" eb="2">
      <t>ガクネン</t>
    </rPh>
    <phoneticPr fontId="5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</si>
  <si>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5"/>
  </si>
  <si>
    <t>選　手　氏　名</t>
  </si>
  <si>
    <t>マネージャー（教員）</t>
    <rPh sb="7" eb="9">
      <t>キョウイン</t>
    </rPh>
    <phoneticPr fontId="6"/>
  </si>
  <si>
    <t>マネージャー（生徒）</t>
    <rPh sb="7" eb="9">
      <t>セイト</t>
    </rPh>
    <phoneticPr fontId="6"/>
  </si>
  <si>
    <t>外部指導者（コーチ）</t>
    <rPh sb="0" eb="2">
      <t>ガイブ</t>
    </rPh>
    <rPh sb="2" eb="5">
      <t>シドウシャ</t>
    </rPh>
    <phoneticPr fontId="6"/>
  </si>
  <si>
    <t>ふりがな</t>
    <phoneticPr fontId="6"/>
  </si>
  <si>
    <t>学　校　名</t>
    <rPh sb="0" eb="1">
      <t>ガク</t>
    </rPh>
    <rPh sb="2" eb="3">
      <t>コウ</t>
    </rPh>
    <rPh sb="4" eb="5">
      <t>メイ</t>
    </rPh>
    <phoneticPr fontId="5"/>
  </si>
  <si>
    <t>校　　　長</t>
    <phoneticPr fontId="6"/>
  </si>
  <si>
    <t>教　　　員</t>
    <phoneticPr fontId="6"/>
  </si>
  <si>
    <t>※主将は番号１に記入すること。</t>
    <rPh sb="1" eb="3">
      <t>シュショウ</t>
    </rPh>
    <rPh sb="4" eb="6">
      <t>バンゴウ</t>
    </rPh>
    <rPh sb="8" eb="10">
      <t>キニュウ</t>
    </rPh>
    <phoneticPr fontId="5"/>
  </si>
  <si>
    <t>E-mail</t>
    <phoneticPr fontId="6"/>
  </si>
  <si>
    <t>ふ　り　が　な</t>
    <phoneticPr fontId="6"/>
  </si>
  <si>
    <t>部活動指導員</t>
    <rPh sb="0" eb="3">
      <t>ブカツドウ</t>
    </rPh>
    <rPh sb="3" eb="6">
      <t>シドウイン</t>
    </rPh>
    <phoneticPr fontId="6"/>
  </si>
  <si>
    <t>任命権者：</t>
    <rPh sb="0" eb="4">
      <t>ニンメイケンジャ</t>
    </rPh>
    <phoneticPr fontId="6"/>
  </si>
  <si>
    <t>外部指導者</t>
    <phoneticPr fontId="7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</si>
  <si>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</si>
  <si>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</si>
  <si>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</si>
  <si>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</si>
  <si>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</si>
  <si>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</si>
  <si>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</si>
  <si>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</si>
  <si>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</si>
  <si>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</si>
  <si>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</si>
  <si>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</si>
  <si>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</si>
  <si>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</si>
  <si>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</si>
  <si>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</si>
  <si>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</si>
  <si>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</si>
  <si>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</si>
  <si>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</si>
  <si>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</si>
  <si>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</si>
  <si>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</si>
  <si>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</si>
  <si>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</si>
  <si>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</si>
  <si>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</si>
  <si>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</si>
  <si>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</si>
  <si>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</si>
  <si>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</si>
  <si>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</si>
  <si>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</si>
  <si>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</si>
  <si>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</si>
  <si>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</si>
  <si>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</si>
  <si>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</si>
  <si>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</si>
  <si>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</si>
  <si>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</si>
  <si>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</si>
  <si>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</si>
  <si>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</si>
  <si>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</si>
  <si>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</si>
  <si>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</si>
  <si>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</si>
  <si>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</si>
  <si>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関東</t>
    <rPh sb="0" eb="2">
      <t>カントウ</t>
    </rPh>
    <phoneticPr fontId="7"/>
  </si>
  <si>
    <t>北信越</t>
    <rPh sb="0" eb="3">
      <t>ホクシンエツ</t>
    </rPh>
    <phoneticPr fontId="7"/>
  </si>
  <si>
    <t>東海</t>
    <rPh sb="0" eb="2">
      <t>トウカイ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</si>
  <si>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</si>
  <si>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</si>
  <si>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</si>
  <si>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</si>
  <si>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監督</t>
    <rPh sb="0" eb="2">
      <t>カントク</t>
    </rPh>
    <phoneticPr fontId="7"/>
  </si>
  <si>
    <t>入場許可申請者</t>
    <rPh sb="0" eb="2">
      <t>ニュウジョウ</t>
    </rPh>
    <rPh sb="2" eb="4">
      <t>キョカ</t>
    </rPh>
    <rPh sb="4" eb="6">
      <t>シンセイ</t>
    </rPh>
    <rPh sb="6" eb="7">
      <t>シャ</t>
    </rPh>
    <phoneticPr fontId="5"/>
  </si>
  <si>
    <t>監 督 氏 名</t>
    <rPh sb="0" eb="1">
      <t>カン</t>
    </rPh>
    <rPh sb="2" eb="3">
      <t>ヨシ</t>
    </rPh>
    <rPh sb="4" eb="5">
      <t>シ</t>
    </rPh>
    <rPh sb="6" eb="7">
      <t>メイ</t>
    </rPh>
    <phoneticPr fontId="5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</si>
  <si>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5"/>
  </si>
  <si>
    <t>都道府県</t>
    <rPh sb="0" eb="4">
      <t>トドウフケン</t>
    </rPh>
    <phoneticPr fontId="5"/>
  </si>
  <si>
    <t>順位</t>
    <rPh sb="0" eb="2">
      <t>ジュンイ</t>
    </rPh>
    <phoneticPr fontId="5"/>
  </si>
  <si>
    <t>ブロック</t>
    <phoneticPr fontId="7"/>
  </si>
  <si>
    <t>都道府県名</t>
    <rPh sb="0" eb="5">
      <t>トドウフケンメイ</t>
    </rPh>
    <phoneticPr fontId="7"/>
  </si>
  <si>
    <t>基本データ</t>
    <rPh sb="0" eb="2">
      <t>キホン</t>
    </rPh>
    <phoneticPr fontId="7"/>
  </si>
  <si>
    <t>学校名</t>
    <rPh sb="0" eb="3">
      <t>ガッコウメイ</t>
    </rPh>
    <phoneticPr fontId="7"/>
  </si>
  <si>
    <t>ふりがな</t>
    <phoneticPr fontId="7"/>
  </si>
  <si>
    <t>半角入力　例：351-0013</t>
    <rPh sb="0" eb="4">
      <t>ハンカクニュウリョク</t>
    </rPh>
    <rPh sb="5" eb="6">
      <t>レイ</t>
    </rPh>
    <phoneticPr fontId="7"/>
  </si>
  <si>
    <t>半角入力　例：048-461-0076</t>
    <rPh sb="0" eb="4">
      <t>ハンカクニュウリョク</t>
    </rPh>
    <rPh sb="5" eb="6">
      <t>レイ</t>
    </rPh>
    <phoneticPr fontId="7"/>
  </si>
  <si>
    <t>半角入力　例：048-461-4741</t>
    <rPh sb="0" eb="4">
      <t>ハンカクニュウリョク</t>
    </rPh>
    <rPh sb="5" eb="6">
      <t>レイ</t>
    </rPh>
    <phoneticPr fontId="7"/>
  </si>
  <si>
    <t xml:space="preserve">    ←セルから選択してください</t>
    <rPh sb="9" eb="11">
      <t>センタク</t>
    </rPh>
    <phoneticPr fontId="7"/>
  </si>
  <si>
    <t>　郵便番号</t>
    <rPh sb="1" eb="5">
      <t>ユウビンバンゴウ</t>
    </rPh>
    <phoneticPr fontId="7"/>
  </si>
  <si>
    <t>　住所</t>
    <rPh sb="1" eb="3">
      <t>ジュウショ</t>
    </rPh>
    <phoneticPr fontId="7"/>
  </si>
  <si>
    <t>　電話番号</t>
    <rPh sb="1" eb="5">
      <t>デンワバンゴウ</t>
    </rPh>
    <phoneticPr fontId="7"/>
  </si>
  <si>
    <t>　FAX番号</t>
    <rPh sb="4" eb="6">
      <t>バンゴウ</t>
    </rPh>
    <phoneticPr fontId="7"/>
  </si>
  <si>
    <t>監督名</t>
    <rPh sb="0" eb="2">
      <t>カントク</t>
    </rPh>
    <rPh sb="2" eb="3">
      <t>メイ</t>
    </rPh>
    <phoneticPr fontId="7"/>
  </si>
  <si>
    <t>姓と名の間に全角スペースを入れてください</t>
    <rPh sb="0" eb="1">
      <t>セイ</t>
    </rPh>
    <rPh sb="2" eb="3">
      <t>ナ</t>
    </rPh>
    <rPh sb="4" eb="5">
      <t>アイダ</t>
    </rPh>
    <rPh sb="6" eb="8">
      <t>ゼンカク</t>
    </rPh>
    <rPh sb="13" eb="14">
      <t>イ</t>
    </rPh>
    <phoneticPr fontId="7"/>
  </si>
  <si>
    <t>○</t>
    <phoneticPr fontId="7"/>
  </si>
  <si>
    <t>　　　部活動指導員の場合は○を選択</t>
    <rPh sb="3" eb="9">
      <t>ブカツドウシドウイン</t>
    </rPh>
    <rPh sb="10" eb="12">
      <t>バアイ</t>
    </rPh>
    <phoneticPr fontId="7"/>
  </si>
  <si>
    <t>　　　　　任命権者</t>
    <rPh sb="5" eb="9">
      <t>ニンメイケンジャ</t>
    </rPh>
    <phoneticPr fontId="7"/>
  </si>
  <si>
    <t>　電話番号</t>
    <rPh sb="1" eb="3">
      <t>デンワ</t>
    </rPh>
    <rPh sb="3" eb="5">
      <t>バンゴウ</t>
    </rPh>
    <phoneticPr fontId="7"/>
  </si>
  <si>
    <t>　 E-mail</t>
    <phoneticPr fontId="7"/>
  </si>
  <si>
    <t>半角入力</t>
    <rPh sb="0" eb="4">
      <t>ハンカクニュウリョク</t>
    </rPh>
    <phoneticPr fontId="7"/>
  </si>
  <si>
    <t>マネージャー</t>
    <phoneticPr fontId="7"/>
  </si>
  <si>
    <t>マネージャーまたは外部指導者</t>
    <phoneticPr fontId="7"/>
  </si>
  <si>
    <t>　氏名</t>
    <rPh sb="1" eb="3">
      <t>シメイ</t>
    </rPh>
    <phoneticPr fontId="7"/>
  </si>
  <si>
    <t>　ふりがな</t>
    <phoneticPr fontId="7"/>
  </si>
  <si>
    <t>外部指導者</t>
    <rPh sb="0" eb="5">
      <t>ガイブシドウシャ</t>
    </rPh>
    <phoneticPr fontId="7"/>
  </si>
  <si>
    <t>団体戦１</t>
    <rPh sb="0" eb="3">
      <t>ダンタイセン</t>
    </rPh>
    <phoneticPr fontId="7"/>
  </si>
  <si>
    <t>団体戦２</t>
    <rPh sb="0" eb="3">
      <t>ダンタイセン</t>
    </rPh>
    <phoneticPr fontId="7"/>
  </si>
  <si>
    <t>団体戦３</t>
    <rPh sb="0" eb="3">
      <t>ダンタイセン</t>
    </rPh>
    <phoneticPr fontId="7"/>
  </si>
  <si>
    <t>団体戦４</t>
    <rPh sb="0" eb="3">
      <t>ダンタイセン</t>
    </rPh>
    <phoneticPr fontId="7"/>
  </si>
  <si>
    <t>団体戦５</t>
    <rPh sb="0" eb="3">
      <t>ダンタイセン</t>
    </rPh>
    <phoneticPr fontId="7"/>
  </si>
  <si>
    <t>団体戦６</t>
    <rPh sb="0" eb="3">
      <t>ダンタイセン</t>
    </rPh>
    <phoneticPr fontId="7"/>
  </si>
  <si>
    <t>団体戦７</t>
    <rPh sb="0" eb="3">
      <t>ダンタイセン</t>
    </rPh>
    <phoneticPr fontId="7"/>
  </si>
  <si>
    <t>半角数字</t>
    <rPh sb="0" eb="2">
      <t>ハンカク</t>
    </rPh>
    <rPh sb="2" eb="4">
      <t>スウジ</t>
    </rPh>
    <phoneticPr fontId="7"/>
  </si>
  <si>
    <t xml:space="preserve"> 　氏名</t>
    <rPh sb="2" eb="4">
      <t>シメイ</t>
    </rPh>
    <phoneticPr fontId="7"/>
  </si>
  <si>
    <t>　 ふりがな</t>
    <phoneticPr fontId="7"/>
  </si>
  <si>
    <t>　 学年</t>
    <rPh sb="2" eb="4">
      <t>ガクネン</t>
    </rPh>
    <phoneticPr fontId="7"/>
  </si>
  <si>
    <t>性別</t>
    <rPh sb="0" eb="2">
      <t>セイベツ</t>
    </rPh>
    <phoneticPr fontId="7"/>
  </si>
  <si>
    <t>男子</t>
    <rPh sb="0" eb="2">
      <t>ダンシ</t>
    </rPh>
    <phoneticPr fontId="7"/>
  </si>
  <si>
    <t>女子</t>
    <rPh sb="0" eb="2">
      <t>ジョシ</t>
    </rPh>
    <phoneticPr fontId="7"/>
  </si>
  <si>
    <t>＜団体戦＞</t>
    <rPh sb="1" eb="4">
      <t>ダンタイセン</t>
    </rPh>
    <phoneticPr fontId="7"/>
  </si>
  <si>
    <t>校長氏名</t>
    <rPh sb="0" eb="4">
      <t>コウチョウシメイ</t>
    </rPh>
    <phoneticPr fontId="7"/>
  </si>
  <si>
    <t>申し込み日付</t>
    <rPh sb="0" eb="1">
      <t>モウ</t>
    </rPh>
    <rPh sb="2" eb="3">
      <t>コ</t>
    </rPh>
    <rPh sb="4" eb="6">
      <t>ヒヅケ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</si>
  <si>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</si>
  <si>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</si>
  <si>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　　半角数字入力</t>
    <rPh sb="2" eb="4">
      <t>ハンカク</t>
    </rPh>
    <rPh sb="4" eb="6">
      <t>スウジ</t>
    </rPh>
    <rPh sb="6" eb="8">
      <t>ニュウリョク</t>
    </rPh>
    <phoneticPr fontId="7"/>
  </si>
  <si>
    <t>＜個人戦＞</t>
    <rPh sb="1" eb="4">
      <t>コジンセン</t>
    </rPh>
    <phoneticPr fontId="7"/>
  </si>
  <si>
    <t>東北</t>
    <rPh sb="0" eb="2">
      <t>トウホク</t>
    </rPh>
    <phoneticPr fontId="7"/>
  </si>
  <si>
    <t>関東</t>
    <rPh sb="0" eb="2">
      <t>カントウ</t>
    </rPh>
    <phoneticPr fontId="7"/>
  </si>
  <si>
    <t>埼玉県</t>
    <rPh sb="0" eb="2">
      <t>カントウ</t>
    </rPh>
    <phoneticPr fontId="7"/>
  </si>
  <si>
    <t>近畿</t>
    <rPh sb="0" eb="2">
      <t>キンキ</t>
    </rPh>
    <phoneticPr fontId="7"/>
  </si>
  <si>
    <t>部活動指導員</t>
    <rPh sb="0" eb="6">
      <t>ブカツドウシドウイン</t>
    </rPh>
    <phoneticPr fontId="7"/>
  </si>
  <si>
    <t>教　　頭</t>
    <rPh sb="0" eb="1">
      <t>キョウ</t>
    </rPh>
    <rPh sb="3" eb="4">
      <t>アタマ</t>
    </rPh>
    <phoneticPr fontId="7"/>
  </si>
  <si>
    <t>校　　長</t>
    <rPh sb="0" eb="1">
      <t>コウ</t>
    </rPh>
    <rPh sb="3" eb="4">
      <t>チョウ</t>
    </rPh>
    <phoneticPr fontId="7"/>
  </si>
  <si>
    <t>＜シングルス＞</t>
    <phoneticPr fontId="7"/>
  </si>
  <si>
    <t>単１</t>
    <rPh sb="0" eb="1">
      <t>タン</t>
    </rPh>
    <phoneticPr fontId="7"/>
  </si>
  <si>
    <t>単２</t>
    <rPh sb="0" eb="1">
      <t>タン</t>
    </rPh>
    <phoneticPr fontId="7"/>
  </si>
  <si>
    <t>単３</t>
    <rPh sb="0" eb="1">
      <t>タン</t>
    </rPh>
    <phoneticPr fontId="7"/>
  </si>
  <si>
    <t>単４</t>
    <rPh sb="0" eb="1">
      <t>タン</t>
    </rPh>
    <phoneticPr fontId="7"/>
  </si>
  <si>
    <t>＜ダブルス＞</t>
    <phoneticPr fontId="7"/>
  </si>
  <si>
    <t>複１</t>
    <rPh sb="0" eb="1">
      <t>フク</t>
    </rPh>
    <phoneticPr fontId="7"/>
  </si>
  <si>
    <t>複２</t>
    <rPh sb="0" eb="1">
      <t>フク</t>
    </rPh>
    <phoneticPr fontId="7"/>
  </si>
  <si>
    <t>複３</t>
    <rPh sb="0" eb="1">
      <t>フク</t>
    </rPh>
    <phoneticPr fontId="7"/>
  </si>
  <si>
    <t>複４</t>
    <rPh sb="0" eb="1">
      <t>フク</t>
    </rPh>
    <phoneticPr fontId="7"/>
  </si>
  <si>
    <t>団体</t>
    <rPh sb="0" eb="2">
      <t>ダンタイ</t>
    </rPh>
    <phoneticPr fontId="30"/>
  </si>
  <si>
    <t>選手１</t>
    <rPh sb="0" eb="2">
      <t>センシュ</t>
    </rPh>
    <phoneticPr fontId="30"/>
  </si>
  <si>
    <t>選手２</t>
    <rPh sb="0" eb="2">
      <t>センシュ</t>
    </rPh>
    <phoneticPr fontId="30"/>
  </si>
  <si>
    <t>選手３</t>
    <rPh sb="0" eb="2">
      <t>センシュ</t>
    </rPh>
    <phoneticPr fontId="30"/>
  </si>
  <si>
    <t>選手４</t>
    <rPh sb="0" eb="2">
      <t>センシュ</t>
    </rPh>
    <phoneticPr fontId="30"/>
  </si>
  <si>
    <t>選手５</t>
    <rPh sb="0" eb="2">
      <t>センシュ</t>
    </rPh>
    <phoneticPr fontId="30"/>
  </si>
  <si>
    <t>選手６</t>
    <rPh sb="0" eb="2">
      <t>センシュ</t>
    </rPh>
    <phoneticPr fontId="30"/>
  </si>
  <si>
    <t>選手７</t>
    <rPh sb="0" eb="2">
      <t>センシュ</t>
    </rPh>
    <phoneticPr fontId="30"/>
  </si>
  <si>
    <t>選手</t>
    <rPh sb="0" eb="2">
      <t>センシュ</t>
    </rPh>
    <phoneticPr fontId="30"/>
  </si>
  <si>
    <t>ふりがな</t>
    <phoneticPr fontId="30"/>
  </si>
  <si>
    <t>ダブルス</t>
    <phoneticPr fontId="30"/>
  </si>
  <si>
    <t>ペア１</t>
    <phoneticPr fontId="30"/>
  </si>
  <si>
    <t>ペア２</t>
    <phoneticPr fontId="30"/>
  </si>
  <si>
    <t>チーム</t>
    <phoneticPr fontId="30"/>
  </si>
  <si>
    <t>ブロック</t>
    <phoneticPr fontId="30"/>
  </si>
  <si>
    <t>ふりがな１</t>
    <phoneticPr fontId="30"/>
  </si>
  <si>
    <t>ふりがな２</t>
    <phoneticPr fontId="30"/>
  </si>
  <si>
    <t>コーチ</t>
    <phoneticPr fontId="7"/>
  </si>
  <si>
    <t>シングルス</t>
    <phoneticPr fontId="30"/>
  </si>
  <si>
    <t>選　手</t>
    <rPh sb="0" eb="1">
      <t>セン</t>
    </rPh>
    <rPh sb="2" eb="3">
      <t>テ</t>
    </rPh>
    <phoneticPr fontId="30"/>
  </si>
  <si>
    <t>個人戦シングルス</t>
    <rPh sb="0" eb="3">
      <t>コジンセン</t>
    </rPh>
    <phoneticPr fontId="7"/>
  </si>
  <si>
    <t>都道府県</t>
    <rPh sb="0" eb="4">
      <t>トドウフケン</t>
    </rPh>
    <phoneticPr fontId="7"/>
  </si>
  <si>
    <t>選手氏名</t>
    <rPh sb="0" eb="4">
      <t>センシュシメイ</t>
    </rPh>
    <phoneticPr fontId="7"/>
  </si>
  <si>
    <t>学年</t>
    <rPh sb="0" eb="2">
      <t>ガクネン</t>
    </rPh>
    <phoneticPr fontId="7"/>
  </si>
  <si>
    <t>監督氏名</t>
    <rPh sb="0" eb="4">
      <t>カントクシメイ</t>
    </rPh>
    <phoneticPr fontId="7"/>
  </si>
  <si>
    <t>個人戦ダブルス</t>
    <rPh sb="0" eb="3">
      <t>コジンセン</t>
    </rPh>
    <phoneticPr fontId="7"/>
  </si>
  <si>
    <t>選手１</t>
    <rPh sb="0" eb="2">
      <t>センシュ</t>
    </rPh>
    <phoneticPr fontId="34"/>
  </si>
  <si>
    <t>選手２</t>
    <rPh sb="0" eb="2">
      <t>センシュ</t>
    </rPh>
    <phoneticPr fontId="34"/>
  </si>
  <si>
    <t>選手３</t>
    <rPh sb="0" eb="2">
      <t>センシュ</t>
    </rPh>
    <phoneticPr fontId="34"/>
  </si>
  <si>
    <t>選手４</t>
    <rPh sb="0" eb="2">
      <t>センシュ</t>
    </rPh>
    <phoneticPr fontId="34"/>
  </si>
  <si>
    <t>選手５</t>
    <rPh sb="0" eb="2">
      <t>センシュ</t>
    </rPh>
    <phoneticPr fontId="34"/>
  </si>
  <si>
    <t>マネージャー(教員)</t>
    <rPh sb="7" eb="9">
      <t>キョウイン</t>
    </rPh>
    <phoneticPr fontId="7"/>
  </si>
  <si>
    <t>マネージャー(生徒)</t>
    <rPh sb="7" eb="9">
      <t>セイト</t>
    </rPh>
    <phoneticPr fontId="7"/>
  </si>
  <si>
    <t>外部指導者(コーチ)</t>
    <rPh sb="0" eb="5">
      <t>ガイブシドウシャ</t>
    </rPh>
    <phoneticPr fontId="7"/>
  </si>
  <si>
    <t>氏　名</t>
    <phoneticPr fontId="7"/>
  </si>
  <si>
    <t>　性別</t>
    <rPh sb="1" eb="3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</si>
  <si>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</si>
  <si>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</si>
  <si>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>　役割</t>
    </r>
    <r>
      <rPr>
        <sz val="6"/>
        <color theme="1"/>
        <rFont val="ＭＳ 明朝"/>
        <family val="1"/>
        <charset val="128"/>
      </rPr>
      <t>（マネージャーか外部指導者か）</t>
    </r>
    <rPh sb="1" eb="3">
      <t>ヤクワリ</t>
    </rPh>
    <rPh sb="11" eb="16">
      <t>ガイブシドウシャ</t>
    </rPh>
    <phoneticPr fontId="7"/>
  </si>
  <si>
    <t xml:space="preserve">   ←ひらがなでお願いします</t>
    <rPh sb="10" eb="11">
      <t>ネガ</t>
    </rPh>
    <phoneticPr fontId="7"/>
  </si>
  <si>
    <t xml:space="preserve">   ←都道府県の後を入力してください</t>
    <rPh sb="4" eb="8">
      <t>トドウフケン</t>
    </rPh>
    <rPh sb="9" eb="10">
      <t>アト</t>
    </rPh>
    <rPh sb="11" eb="13">
      <t>ニュウリョク</t>
    </rPh>
    <phoneticPr fontId="7"/>
  </si>
  <si>
    <t>位　←半角数字</t>
    <rPh sb="0" eb="1">
      <t>イ</t>
    </rPh>
    <rPh sb="3" eb="7">
      <t>ハンカクスウジ</t>
    </rPh>
    <phoneticPr fontId="7"/>
  </si>
  <si>
    <t>ダブルス</t>
    <phoneticPr fontId="7"/>
  </si>
  <si>
    <t>シングルス</t>
    <phoneticPr fontId="7"/>
  </si>
  <si>
    <t>教　　諭</t>
    <rPh sb="0" eb="1">
      <t>キョウ</t>
    </rPh>
    <rPh sb="3" eb="4">
      <t>サトシ</t>
    </rPh>
    <phoneticPr fontId="7"/>
  </si>
  <si>
    <t>076-278-6094</t>
    <phoneticPr fontId="7"/>
  </si>
  <si>
    <t>はくさんしりつみかわちゅうがっこう</t>
    <phoneticPr fontId="7"/>
  </si>
  <si>
    <t>929-0233</t>
    <phoneticPr fontId="7"/>
  </si>
  <si>
    <t>白山市美川浜町タ５番地</t>
    <rPh sb="0" eb="7">
      <t>ハクサンシミカワハママチ</t>
    </rPh>
    <rPh sb="9" eb="11">
      <t>バンチ</t>
    </rPh>
    <phoneticPr fontId="7"/>
  </si>
  <si>
    <t>076-278-2364</t>
    <phoneticPr fontId="7"/>
  </si>
  <si>
    <t>チーム名</t>
    <rPh sb="3" eb="4">
      <t>メイ</t>
    </rPh>
    <phoneticPr fontId="7"/>
  </si>
  <si>
    <t>　※3日練習試合参加希望の有無</t>
    <rPh sb="3" eb="4">
      <t>ニチ</t>
    </rPh>
    <rPh sb="4" eb="6">
      <t>レンシュウ</t>
    </rPh>
    <rPh sb="6" eb="8">
      <t>シアイ</t>
    </rPh>
    <rPh sb="8" eb="10">
      <t>サンカ</t>
    </rPh>
    <rPh sb="10" eb="12">
      <t>キボウ</t>
    </rPh>
    <rPh sb="13" eb="15">
      <t>ウム</t>
    </rPh>
    <phoneticPr fontId="7"/>
  </si>
  <si>
    <t>マネージャーまたは外部指導者</t>
    <rPh sb="9" eb="11">
      <t>ガイブ</t>
    </rPh>
    <rPh sb="11" eb="14">
      <t>シドウシャ</t>
    </rPh>
    <phoneticPr fontId="7"/>
  </si>
  <si>
    <t>都道府県順位</t>
    <rPh sb="0" eb="4">
      <t>トドウフケン</t>
    </rPh>
    <rPh sb="4" eb="6">
      <t>ジュンイ</t>
    </rPh>
    <phoneticPr fontId="7"/>
  </si>
  <si>
    <t>チーム名</t>
    <rPh sb="3" eb="4">
      <t>メイ</t>
    </rPh>
    <phoneticPr fontId="5"/>
  </si>
  <si>
    <t>監督名</t>
    <phoneticPr fontId="6"/>
  </si>
  <si>
    <t>連絡先</t>
    <phoneticPr fontId="6"/>
  </si>
  <si>
    <t>チーム所在地
連絡先</t>
    <rPh sb="3" eb="6">
      <t>ショザイチ</t>
    </rPh>
    <phoneticPr fontId="5"/>
  </si>
  <si>
    <t>・</t>
    <phoneticPr fontId="7"/>
  </si>
  <si>
    <t>参加希望の場合は必ず有を選択してください。ない場合は空欄のままでお願いします。</t>
    <rPh sb="0" eb="2">
      <t>サンカ</t>
    </rPh>
    <rPh sb="2" eb="4">
      <t>キボウ</t>
    </rPh>
    <rPh sb="5" eb="7">
      <t>バアイ</t>
    </rPh>
    <rPh sb="8" eb="9">
      <t>カナラ</t>
    </rPh>
    <rPh sb="10" eb="11">
      <t>アリ</t>
    </rPh>
    <rPh sb="12" eb="14">
      <t>センタク</t>
    </rPh>
    <rPh sb="23" eb="25">
      <t>バアイ</t>
    </rPh>
    <rPh sb="26" eb="28">
      <t>クウラン</t>
    </rPh>
    <rPh sb="33" eb="34">
      <t>ネガ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</si>
  <si>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</si>
  <si>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</si>
  <si>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（</t>
    <phoneticPr fontId="7"/>
  </si>
  <si>
    <t>）</t>
    <phoneticPr fontId="7"/>
  </si>
  <si>
    <t>コーチ氏名</t>
    <rPh sb="3" eb="5">
      <t>シメイ</t>
    </rPh>
    <phoneticPr fontId="7"/>
  </si>
  <si>
    <t>都道府県順位</t>
    <rPh sb="0" eb="4">
      <t>トドウフケン</t>
    </rPh>
    <rPh sb="4" eb="6">
      <t>ジュンイ</t>
    </rPh>
    <phoneticPr fontId="7"/>
  </si>
  <si>
    <t>位</t>
    <rPh sb="0" eb="1">
      <t>イ</t>
    </rPh>
    <phoneticPr fontId="7"/>
  </si>
  <si>
    <t>団体戦</t>
    <rPh sb="0" eb="3">
      <t>ダンタイセン</t>
    </rPh>
    <phoneticPr fontId="7"/>
  </si>
  <si>
    <t>単</t>
    <rPh sb="0" eb="1">
      <t>タン</t>
    </rPh>
    <phoneticPr fontId="7"/>
  </si>
  <si>
    <t>複</t>
    <rPh sb="0" eb="1">
      <t>フク</t>
    </rPh>
    <phoneticPr fontId="7"/>
  </si>
  <si>
    <t>監督氏名</t>
    <rPh sb="0" eb="2">
      <t>カントク</t>
    </rPh>
    <rPh sb="2" eb="4">
      <t>シメイ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</si>
  <si>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</si>
  <si>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</si>
  <si>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郵便番号</t>
    <rPh sb="0" eb="4">
      <t>ユウビンバンゴウ</t>
    </rPh>
    <phoneticPr fontId="7"/>
  </si>
  <si>
    <t>住所</t>
    <rPh sb="0" eb="2">
      <t>ジュウショ</t>
    </rPh>
    <phoneticPr fontId="7"/>
  </si>
  <si>
    <t>チーム連絡先</t>
    <rPh sb="3" eb="6">
      <t>レンラクサキ</t>
    </rPh>
    <phoneticPr fontId="7"/>
  </si>
  <si>
    <t xml:space="preserve">   ←正式名称を入力してください</t>
    <rPh sb="4" eb="8">
      <t>セイシキメイショウ</t>
    </rPh>
    <rPh sb="9" eb="11">
      <t>ニュウリョク</t>
    </rPh>
    <phoneticPr fontId="7"/>
  </si>
  <si>
    <t>チーム略称</t>
    <rPh sb="3" eb="5">
      <t>リャクショウ</t>
    </rPh>
    <phoneticPr fontId="7"/>
  </si>
  <si>
    <t>例：〇〇中</t>
    <rPh sb="0" eb="1">
      <t>レイ</t>
    </rPh>
    <rPh sb="4" eb="5">
      <t>チュウ</t>
    </rPh>
    <phoneticPr fontId="7"/>
  </si>
  <si>
    <t>美川中</t>
    <rPh sb="0" eb="2">
      <t>ミカワ</t>
    </rPh>
    <rPh sb="2" eb="3">
      <t>チュウ</t>
    </rPh>
    <phoneticPr fontId="7"/>
  </si>
  <si>
    <t>このたびは、石川ジュニアオープンバドミントン大会の参加ありがとうございます。</t>
    <rPh sb="6" eb="8">
      <t>イシカワ</t>
    </rPh>
    <rPh sb="22" eb="24">
      <t>タイカイ</t>
    </rPh>
    <rPh sb="25" eb="27">
      <t>サンカ</t>
    </rPh>
    <phoneticPr fontId="34"/>
  </si>
  <si>
    <t>以下の点に注意して申込データの作成・送付をお願いします。</t>
    <rPh sb="0" eb="2">
      <t>イカ</t>
    </rPh>
    <rPh sb="3" eb="4">
      <t>テン</t>
    </rPh>
    <rPh sb="5" eb="7">
      <t>チュウイ</t>
    </rPh>
    <rPh sb="9" eb="11">
      <t>モウシコミ</t>
    </rPh>
    <rPh sb="15" eb="17">
      <t>サクセイ</t>
    </rPh>
    <rPh sb="18" eb="20">
      <t>ソウフ</t>
    </rPh>
    <rPh sb="22" eb="23">
      <t>ネガ</t>
    </rPh>
    <phoneticPr fontId="34"/>
  </si>
  <si>
    <t>１）</t>
    <phoneticPr fontId="34"/>
  </si>
  <si>
    <t>２）</t>
    <phoneticPr fontId="34"/>
  </si>
  <si>
    <t>データの送付先</t>
    <rPh sb="4" eb="7">
      <t>ソウフサキ</t>
    </rPh>
    <phoneticPr fontId="34"/>
  </si>
  <si>
    <t>送付先</t>
    <rPh sb="0" eb="2">
      <t>ソウフ</t>
    </rPh>
    <rPh sb="2" eb="3">
      <t>サキ</t>
    </rPh>
    <phoneticPr fontId="34"/>
  </si>
  <si>
    <t>申込期日　</t>
    <rPh sb="0" eb="2">
      <t>モウシコミ</t>
    </rPh>
    <rPh sb="2" eb="4">
      <t>キジツ</t>
    </rPh>
    <phoneticPr fontId="34"/>
  </si>
  <si>
    <t>問い合わせ</t>
    <rPh sb="0" eb="1">
      <t>ト</t>
    </rPh>
    <rPh sb="2" eb="3">
      <t>ア</t>
    </rPh>
    <phoneticPr fontId="34"/>
  </si>
  <si>
    <t>白山市立美川中学校　政谷　泰俊</t>
    <rPh sb="0" eb="2">
      <t>ハクサン</t>
    </rPh>
    <rPh sb="2" eb="4">
      <t>シリツ</t>
    </rPh>
    <rPh sb="4" eb="6">
      <t>ミカワ</t>
    </rPh>
    <rPh sb="6" eb="7">
      <t>チュウ</t>
    </rPh>
    <rPh sb="7" eb="9">
      <t>ガッコウ</t>
    </rPh>
    <rPh sb="10" eb="12">
      <t>マサヤ</t>
    </rPh>
    <rPh sb="13" eb="15">
      <t>ヤストシ</t>
    </rPh>
    <phoneticPr fontId="34"/>
  </si>
  <si>
    <t>（学校TEL:076-278-2364,FAX:076-278-6094）</t>
    <rPh sb="1" eb="3">
      <t>ガッコウ</t>
    </rPh>
    <phoneticPr fontId="34"/>
  </si>
  <si>
    <t>（携帯TEL:080-3047-2331）</t>
    <rPh sb="1" eb="3">
      <t>ケイタイ</t>
    </rPh>
    <phoneticPr fontId="34"/>
  </si>
  <si>
    <t>※できるだけメールでの問い合わせをお願いします。</t>
    <rPh sb="11" eb="12">
      <t>ト</t>
    </rPh>
    <rPh sb="13" eb="14">
      <t>ア</t>
    </rPh>
    <rPh sb="18" eb="19">
      <t>ネガ</t>
    </rPh>
    <phoneticPr fontId="34"/>
  </si>
  <si>
    <t>石川ジュニアオープンバドミントン大会　登録フォーム</t>
    <rPh sb="0" eb="2">
      <t>イシカワ</t>
    </rPh>
    <rPh sb="16" eb="18">
      <t>タイカイ</t>
    </rPh>
    <rPh sb="19" eb="21">
      <t>トウロク</t>
    </rPh>
    <phoneticPr fontId="7"/>
  </si>
  <si>
    <t>石川ジュニアオープンバドミトン大会　参加申込書入力方法</t>
    <rPh sb="0" eb="2">
      <t>イシカワ</t>
    </rPh>
    <rPh sb="15" eb="17">
      <t>タイカイ</t>
    </rPh>
    <rPh sb="18" eb="20">
      <t>サンカ</t>
    </rPh>
    <rPh sb="20" eb="23">
      <t>モウシコミショ</t>
    </rPh>
    <rPh sb="23" eb="25">
      <t>ニュウリョク</t>
    </rPh>
    <rPh sb="25" eb="27">
      <t>ホウホウ</t>
    </rPh>
    <phoneticPr fontId="34"/>
  </si>
  <si>
    <t>入力は、『登録フォーム』シートにお願いします</t>
    <rPh sb="0" eb="2">
      <t>ニュウリョク</t>
    </rPh>
    <rPh sb="5" eb="7">
      <t>トウロク</t>
    </rPh>
    <rPh sb="11" eb="12">
      <t>リキユウ</t>
    </rPh>
    <rPh sb="17" eb="18">
      <t>ネガ</t>
    </rPh>
    <phoneticPr fontId="34"/>
  </si>
  <si>
    <t>※参加資格</t>
    <rPh sb="1" eb="3">
      <t>サンカ</t>
    </rPh>
    <rPh sb="3" eb="5">
      <t>シカク</t>
    </rPh>
    <phoneticPr fontId="34"/>
  </si>
  <si>
    <t>その他ブロック・・各都道府県より推薦を受けたチーム・選手（団体１枠・個人４人、４ペア）</t>
    <rPh sb="2" eb="3">
      <t>タ</t>
    </rPh>
    <rPh sb="9" eb="14">
      <t>カクトドウフケン</t>
    </rPh>
    <rPh sb="16" eb="18">
      <t>スイセン</t>
    </rPh>
    <rPh sb="19" eb="20">
      <t>ウ</t>
    </rPh>
    <rPh sb="26" eb="28">
      <t>センシュ</t>
    </rPh>
    <rPh sb="29" eb="31">
      <t>ダンタイ</t>
    </rPh>
    <rPh sb="32" eb="33">
      <t>ワク</t>
    </rPh>
    <rPh sb="34" eb="36">
      <t>コジン</t>
    </rPh>
    <rPh sb="37" eb="38">
      <t>ニン</t>
    </rPh>
    <phoneticPr fontId="34"/>
  </si>
  <si>
    <t>北信越ブロック・・県中体連から推薦を受けたチーム・選手（団体２枠・個人８人、８ペア）</t>
    <rPh sb="0" eb="1">
      <t>ホク</t>
    </rPh>
    <rPh sb="1" eb="3">
      <t>シンエツ</t>
    </rPh>
    <rPh sb="9" eb="10">
      <t>ケン</t>
    </rPh>
    <rPh sb="10" eb="13">
      <t>チュウタイレン</t>
    </rPh>
    <rPh sb="15" eb="17">
      <t>スイセン</t>
    </rPh>
    <rPh sb="18" eb="19">
      <t>ウ</t>
    </rPh>
    <rPh sb="25" eb="27">
      <t>センシュ</t>
    </rPh>
    <rPh sb="28" eb="30">
      <t>ダンタイ</t>
    </rPh>
    <rPh sb="31" eb="32">
      <t>ワク</t>
    </rPh>
    <rPh sb="33" eb="35">
      <t>コジン</t>
    </rPh>
    <rPh sb="36" eb="37">
      <t>ニン</t>
    </rPh>
    <phoneticPr fontId="34"/>
  </si>
  <si>
    <t>各都道府県で参加について協議していただき、参加枠を守っていただくようお願いいたします。</t>
    <rPh sb="0" eb="5">
      <t>カクトドウフケン</t>
    </rPh>
    <rPh sb="6" eb="8">
      <t>サンカ</t>
    </rPh>
    <rPh sb="12" eb="14">
      <t>キョウギ</t>
    </rPh>
    <rPh sb="21" eb="23">
      <t>サンカ</t>
    </rPh>
    <rPh sb="23" eb="24">
      <t>ワク</t>
    </rPh>
    <rPh sb="25" eb="26">
      <t>マモ</t>
    </rPh>
    <rPh sb="35" eb="36">
      <t>ネガ</t>
    </rPh>
    <phoneticPr fontId="34"/>
  </si>
  <si>
    <t>ファイルの保存</t>
    <rPh sb="5" eb="7">
      <t>ホゾン</t>
    </rPh>
    <phoneticPr fontId="34"/>
  </si>
  <si>
    <t>※</t>
    <phoneticPr fontId="34"/>
  </si>
  <si>
    <r>
      <t>記入漏れや間違いがないか確認し、ファイル名を</t>
    </r>
    <r>
      <rPr>
        <b/>
        <sz val="12"/>
        <color theme="1"/>
        <rFont val="ＭＳ Ｐゴシック"/>
        <family val="3"/>
        <charset val="128"/>
        <scheme val="minor"/>
      </rPr>
      <t>[都道府県学校名性別]</t>
    </r>
    <r>
      <rPr>
        <sz val="12"/>
        <color theme="1"/>
        <rFont val="ＭＳ Ｐゴシック"/>
        <family val="2"/>
        <charset val="128"/>
        <scheme val="minor"/>
      </rPr>
      <t>にしてください。</t>
    </r>
    <rPh sb="0" eb="2">
      <t>キニュウ</t>
    </rPh>
    <rPh sb="2" eb="3">
      <t>モ</t>
    </rPh>
    <rPh sb="5" eb="7">
      <t>マチガ</t>
    </rPh>
    <rPh sb="12" eb="14">
      <t>カクニン</t>
    </rPh>
    <rPh sb="20" eb="21">
      <t>メイ</t>
    </rPh>
    <rPh sb="23" eb="27">
      <t>トドウフケン</t>
    </rPh>
    <rPh sb="27" eb="30">
      <t>ガッコウメイ</t>
    </rPh>
    <rPh sb="30" eb="32">
      <t>セイベツ</t>
    </rPh>
    <phoneticPr fontId="34"/>
  </si>
  <si>
    <t>例）　石川県金沢中男子</t>
    <rPh sb="0" eb="1">
      <t>レイ</t>
    </rPh>
    <rPh sb="3" eb="6">
      <t>イシカワケン</t>
    </rPh>
    <rPh sb="6" eb="8">
      <t>カナザワ</t>
    </rPh>
    <rPh sb="8" eb="9">
      <t>チュウ</t>
    </rPh>
    <rPh sb="9" eb="11">
      <t>ダンシ</t>
    </rPh>
    <phoneticPr fontId="34"/>
  </si>
  <si>
    <t>※連絡用のメールアドレスを必ず入力してください。</t>
    <rPh sb="1" eb="4">
      <t>レンラクヨウ</t>
    </rPh>
    <rPh sb="13" eb="14">
      <t>カナラ</t>
    </rPh>
    <rPh sb="15" eb="17">
      <t>ニュウリョク</t>
    </rPh>
    <phoneticPr fontId="34"/>
  </si>
  <si>
    <t xml:space="preserve">    ←リストから選択してください</t>
    <rPh sb="10" eb="12">
      <t>センタク</t>
    </rPh>
    <phoneticPr fontId="7"/>
  </si>
  <si>
    <t>＜団体戦・個人戦共通＞</t>
    <rPh sb="1" eb="4">
      <t>ダンタイセン</t>
    </rPh>
    <rPh sb="5" eb="8">
      <t>コジンセン</t>
    </rPh>
    <rPh sb="8" eb="10">
      <t>キョウツウ</t>
    </rPh>
    <phoneticPr fontId="7"/>
  </si>
  <si>
    <t>※団体戦と異なるコーチを申請する場合は入力してください。</t>
    <rPh sb="1" eb="4">
      <t>ダンタイセン</t>
    </rPh>
    <rPh sb="5" eb="6">
      <t>コト</t>
    </rPh>
    <rPh sb="12" eb="14">
      <t>シンセイ</t>
    </rPh>
    <rPh sb="16" eb="18">
      <t>バアイ</t>
    </rPh>
    <rPh sb="19" eb="21">
      <t>ニュウリョク</t>
    </rPh>
    <phoneticPr fontId="7"/>
  </si>
  <si>
    <t>白山市立美川中学校</t>
    <rPh sb="0" eb="4">
      <t>ハクサンシリツ</t>
    </rPh>
    <rPh sb="4" eb="6">
      <t>ミカワ</t>
    </rPh>
    <rPh sb="6" eb="9">
      <t>チュウガッコウ</t>
    </rPh>
    <phoneticPr fontId="7"/>
  </si>
  <si>
    <t>美川　剛</t>
    <rPh sb="0" eb="2">
      <t>ミカワ</t>
    </rPh>
    <rPh sb="3" eb="4">
      <t>ツヨシ</t>
    </rPh>
    <phoneticPr fontId="7"/>
  </si>
  <si>
    <t>美川　ふぐたろう</t>
    <rPh sb="0" eb="2">
      <t>ミカワ</t>
    </rPh>
    <phoneticPr fontId="7"/>
  </si>
  <si>
    <t>みかわ　ふぐたろう</t>
    <phoneticPr fontId="7"/>
  </si>
  <si>
    <t>○○○-▽△</t>
    <phoneticPr fontId="7"/>
  </si>
  <si>
    <t>ishikawa.op.2024@gmail.com</t>
    <phoneticPr fontId="7"/>
  </si>
  <si>
    <t>美川　ふぐこ</t>
    <rPh sb="0" eb="2">
      <t>ミカワ</t>
    </rPh>
    <phoneticPr fontId="7"/>
  </si>
  <si>
    <t>みかわ　ふぐこ</t>
    <phoneticPr fontId="7"/>
  </si>
  <si>
    <t>美川　ふぐじろう</t>
    <rPh sb="0" eb="2">
      <t>ミカワ</t>
    </rPh>
    <phoneticPr fontId="7"/>
  </si>
  <si>
    <t>みかわ　ふぐじろう</t>
    <phoneticPr fontId="7"/>
  </si>
  <si>
    <t>美川　一郎</t>
    <rPh sb="0" eb="2">
      <t>ミカワ</t>
    </rPh>
    <rPh sb="3" eb="5">
      <t>イチロウ</t>
    </rPh>
    <phoneticPr fontId="7"/>
  </si>
  <si>
    <t>みかわ　いちろう</t>
    <phoneticPr fontId="7"/>
  </si>
  <si>
    <t>美川　二郎</t>
    <rPh sb="0" eb="2">
      <t>ミカワ</t>
    </rPh>
    <rPh sb="3" eb="5">
      <t>ジロウ</t>
    </rPh>
    <phoneticPr fontId="7"/>
  </si>
  <si>
    <t>みかわ　じろう</t>
    <phoneticPr fontId="7"/>
  </si>
  <si>
    <t>美川　三郎</t>
    <rPh sb="0" eb="2">
      <t>ミカワ</t>
    </rPh>
    <rPh sb="3" eb="5">
      <t>サブロウ</t>
    </rPh>
    <phoneticPr fontId="7"/>
  </si>
  <si>
    <t>みかわ　さぶろう</t>
    <phoneticPr fontId="7"/>
  </si>
  <si>
    <t>美川　四郎</t>
    <rPh sb="0" eb="2">
      <t>ミカワ</t>
    </rPh>
    <rPh sb="3" eb="5">
      <t>シロウ</t>
    </rPh>
    <phoneticPr fontId="7"/>
  </si>
  <si>
    <t>みかわ　しろう</t>
    <phoneticPr fontId="7"/>
  </si>
  <si>
    <t>美川　五郎</t>
    <rPh sb="0" eb="2">
      <t>ミカワ</t>
    </rPh>
    <rPh sb="3" eb="5">
      <t>ゴロウ</t>
    </rPh>
    <phoneticPr fontId="7"/>
  </si>
  <si>
    <t>みかわ　ごろう</t>
    <phoneticPr fontId="7"/>
  </si>
  <si>
    <t>白山　一郎</t>
    <rPh sb="0" eb="2">
      <t>ハクサン</t>
    </rPh>
    <rPh sb="3" eb="5">
      <t>イチロウ</t>
    </rPh>
    <phoneticPr fontId="7"/>
  </si>
  <si>
    <t>はくさん　いちろう</t>
    <phoneticPr fontId="7"/>
  </si>
  <si>
    <t>白山　二郎</t>
    <rPh sb="0" eb="2">
      <t>ハクサン</t>
    </rPh>
    <rPh sb="3" eb="5">
      <t>ジロウ</t>
    </rPh>
    <phoneticPr fontId="7"/>
  </si>
  <si>
    <t>はくさん　じろう</t>
    <phoneticPr fontId="7"/>
  </si>
  <si>
    <t>第30回石川ジュニアオープンバドミントン大会　参加申込書</t>
    <rPh sb="0" eb="1">
      <t>ダイ</t>
    </rPh>
    <rPh sb="3" eb="4">
      <t>カイ</t>
    </rPh>
    <rPh sb="4" eb="6">
      <t>イシカワ</t>
    </rPh>
    <rPh sb="20" eb="22">
      <t>タイカイ</t>
    </rPh>
    <rPh sb="23" eb="25">
      <t>サンカ</t>
    </rPh>
    <rPh sb="25" eb="28">
      <t>モウシコミショ</t>
    </rPh>
    <phoneticPr fontId="5"/>
  </si>
  <si>
    <t>５月３日（土）練習試合の希望の有無</t>
    <rPh sb="1" eb="2">
      <t>ガツ</t>
    </rPh>
    <rPh sb="3" eb="4">
      <t>ニチ</t>
    </rPh>
    <rPh sb="5" eb="6">
      <t>ド</t>
    </rPh>
    <rPh sb="7" eb="9">
      <t>レンシュウ</t>
    </rPh>
    <rPh sb="9" eb="11">
      <t>シアイ</t>
    </rPh>
    <rPh sb="12" eb="14">
      <t>キボウ</t>
    </rPh>
    <rPh sb="15" eb="17">
      <t>ウム</t>
    </rPh>
    <phoneticPr fontId="7"/>
  </si>
  <si>
    <t>3月14日（金）</t>
    <phoneticPr fontId="34"/>
  </si>
  <si>
    <r>
      <t>E-mail　</t>
    </r>
    <r>
      <rPr>
        <u/>
        <sz val="24"/>
        <color theme="1"/>
        <rFont val="ＭＳ Ｐゴシック"/>
        <family val="3"/>
        <charset val="128"/>
        <scheme val="minor"/>
      </rPr>
      <t>ishikawa.op.2025@gmail.com</t>
    </r>
    <phoneticPr fontId="34"/>
  </si>
  <si>
    <t>（E-mail:ishikawa.op.2025@gmail.com）</t>
    <phoneticPr fontId="34"/>
  </si>
  <si>
    <t>※5月3日（土）に練習試合を実施します。参加希望のチームは必ず”有”を選択してください。</t>
    <rPh sb="2" eb="3">
      <t>ガツ</t>
    </rPh>
    <rPh sb="4" eb="5">
      <t>ニチ</t>
    </rPh>
    <rPh sb="6" eb="7">
      <t>ド</t>
    </rPh>
    <rPh sb="9" eb="11">
      <t>レンシュウ</t>
    </rPh>
    <rPh sb="11" eb="13">
      <t>シアイ</t>
    </rPh>
    <rPh sb="14" eb="16">
      <t>ジッシ</t>
    </rPh>
    <rPh sb="20" eb="22">
      <t>サンカ</t>
    </rPh>
    <rPh sb="22" eb="24">
      <t>キボウ</t>
    </rPh>
    <rPh sb="29" eb="30">
      <t>カナラ</t>
    </rPh>
    <rPh sb="32" eb="33">
      <t>アリ</t>
    </rPh>
    <rPh sb="35" eb="37">
      <t>センタク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</si>
</sst>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;@"/>
  </numFmts>
  <fonts count="5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707070"/>
      <name val="Arial"/>
      <family val="2"/>
    </font>
    <font>
      <sz val="11"/>
      <color rgb="FF707070"/>
      <name val="ＭＳ ゴシック"/>
      <family val="3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color rgb="FF44444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2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7"/>
      <color theme="1"/>
      <name val="UD デジタル 教科書体 NP-R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AR Pゴシック体S"/>
      <family val="3"/>
      <charset val="128"/>
    </font>
    <font>
      <sz val="12"/>
      <color theme="1"/>
      <name val="AR Pゴシック体S"/>
      <family val="3"/>
      <charset val="128"/>
    </font>
    <font>
      <sz val="11"/>
      <color theme="1"/>
      <name val="AR丸ゴシック体M"/>
      <family val="3"/>
      <charset val="128"/>
    </font>
    <font>
      <sz val="14"/>
      <color rgb="FFFF0000"/>
      <name val="HG丸ｺﾞｼｯｸM-PRO"/>
      <family val="3"/>
      <charset val="128"/>
    </font>
    <font>
      <sz val="24"/>
      <color theme="1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AR丸ゴシック体M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3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269">
    <xf numFmtId="0" fontId="0" fillId="0" borderId="0" xfId="0">
      <alignment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70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vertical="top"/>
    </xf>
    <xf numFmtId="0" fontId="17" fillId="0" borderId="13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7" fillId="0" borderId="0" xfId="0" applyFont="1" applyAlignment="1"/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distributed"/>
    </xf>
    <xf numFmtId="0" fontId="17" fillId="0" borderId="0" xfId="0" applyFont="1" applyAlignment="1">
      <alignment horizontal="distributed" vertical="center" indent="2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9" fillId="4" borderId="0" xfId="0" applyFont="1" applyFill="1" applyAlignment="1" applyProtection="1">
      <alignment horizontal="center" vertical="center" shrinkToFit="1"/>
      <protection locked="0"/>
    </xf>
    <xf numFmtId="0" fontId="29" fillId="0" borderId="0" xfId="3" applyFont="1" applyAlignment="1">
      <alignment horizontal="center" vertical="center" shrinkToFit="1"/>
    </xf>
    <xf numFmtId="0" fontId="29" fillId="0" borderId="0" xfId="3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29" fillId="5" borderId="0" xfId="0" applyFont="1" applyFill="1" applyAlignment="1">
      <alignment horizontal="center" vertical="center" shrinkToFit="1"/>
    </xf>
    <xf numFmtId="0" fontId="29" fillId="6" borderId="0" xfId="0" applyFont="1" applyFill="1">
      <alignment vertical="center"/>
    </xf>
    <xf numFmtId="0" fontId="29" fillId="6" borderId="0" xfId="0" applyFont="1" applyFill="1" applyAlignment="1">
      <alignment horizontal="center" vertical="center" shrinkToFit="1"/>
    </xf>
    <xf numFmtId="0" fontId="29" fillId="6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shrinkToFit="1"/>
    </xf>
    <xf numFmtId="0" fontId="29" fillId="7" borderId="0" xfId="0" applyFont="1" applyFill="1" applyAlignment="1">
      <alignment horizontal="center" vertical="center" shrinkToFit="1"/>
    </xf>
    <xf numFmtId="0" fontId="29" fillId="0" borderId="0" xfId="0" applyFont="1">
      <alignment vertical="center"/>
    </xf>
    <xf numFmtId="0" fontId="29" fillId="6" borderId="0" xfId="3" applyFont="1" applyFill="1" applyAlignment="1">
      <alignment horizontal="center" vertical="center" shrinkToFit="1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" fillId="0" borderId="0" xfId="4">
      <alignment vertical="center"/>
    </xf>
    <xf numFmtId="176" fontId="32" fillId="0" borderId="0" xfId="4" applyNumberFormat="1" applyFont="1" applyAlignment="1">
      <alignment horizontal="distributed" vertical="center" justifyLastLine="1"/>
    </xf>
    <xf numFmtId="176" fontId="39" fillId="0" borderId="0" xfId="4" applyNumberFormat="1" applyFont="1">
      <alignment vertical="center"/>
    </xf>
    <xf numFmtId="176" fontId="32" fillId="0" borderId="0" xfId="4" applyNumberFormat="1" applyFont="1" applyAlignment="1"/>
    <xf numFmtId="176" fontId="37" fillId="0" borderId="0" xfId="4" applyNumberFormat="1" applyFont="1" applyAlignment="1">
      <alignment horizontal="center" vertical="center" shrinkToFit="1"/>
    </xf>
    <xf numFmtId="176" fontId="32" fillId="0" borderId="0" xfId="4" applyNumberFormat="1" applyFont="1" applyAlignment="1">
      <alignment horizontal="left" vertical="center" wrapText="1" shrinkToFit="1"/>
    </xf>
    <xf numFmtId="176" fontId="32" fillId="0" borderId="0" xfId="0" applyNumberFormat="1" applyFont="1" applyAlignment="1">
      <alignment vertical="center" shrinkToFit="1"/>
    </xf>
    <xf numFmtId="0" fontId="38" fillId="0" borderId="0" xfId="0" applyFont="1" applyAlignment="1">
      <alignment horizontal="distributed" vertical="center" indent="1"/>
    </xf>
    <xf numFmtId="0" fontId="0" fillId="6" borderId="0" xfId="0" applyFill="1">
      <alignment vertical="center"/>
    </xf>
    <xf numFmtId="0" fontId="35" fillId="0" borderId="0" xfId="0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textRotation="255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3" fillId="3" borderId="0" xfId="0" applyFont="1" applyFill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0" borderId="0" xfId="7">
      <alignment vertical="center"/>
    </xf>
    <xf numFmtId="0" fontId="44" fillId="0" borderId="1" xfId="7" applyFont="1" applyBorder="1">
      <alignment vertical="center"/>
    </xf>
    <xf numFmtId="0" fontId="2" fillId="0" borderId="1" xfId="7" applyBorder="1">
      <alignment vertical="center"/>
    </xf>
    <xf numFmtId="0" fontId="44" fillId="0" borderId="0" xfId="7" applyFont="1">
      <alignment vertical="center"/>
    </xf>
    <xf numFmtId="0" fontId="45" fillId="0" borderId="0" xfId="7" applyFont="1">
      <alignment vertical="center"/>
    </xf>
    <xf numFmtId="0" fontId="2" fillId="0" borderId="0" xfId="7" applyAlignment="1">
      <alignment horizontal="distributed" vertical="center"/>
    </xf>
    <xf numFmtId="0" fontId="47" fillId="0" borderId="0" xfId="7" applyFont="1">
      <alignment vertical="center"/>
    </xf>
    <xf numFmtId="0" fontId="49" fillId="0" borderId="0" xfId="7" applyFont="1">
      <alignment vertical="center"/>
    </xf>
    <xf numFmtId="0" fontId="50" fillId="0" borderId="0" xfId="7" applyFont="1">
      <alignment vertical="center"/>
    </xf>
    <xf numFmtId="0" fontId="51" fillId="0" borderId="0" xfId="7" applyFont="1">
      <alignment vertical="center"/>
    </xf>
    <xf numFmtId="0" fontId="52" fillId="0" borderId="0" xfId="7" applyFont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8" fillId="2" borderId="0" xfId="2" applyFill="1" applyAlignment="1" applyProtection="1">
      <alignment vertical="center"/>
      <protection locked="0"/>
    </xf>
    <xf numFmtId="0" fontId="1" fillId="0" borderId="0" xfId="7" applyFont="1">
      <alignment vertical="center"/>
    </xf>
    <xf numFmtId="0" fontId="43" fillId="0" borderId="0" xfId="7" applyFont="1" applyAlignment="1">
      <alignment horizontal="center" vertical="center" shrinkToFit="1"/>
    </xf>
    <xf numFmtId="0" fontId="2" fillId="0" borderId="0" xfId="7" applyAlignment="1">
      <alignment horizontal="left" vertical="center" wrapText="1"/>
    </xf>
    <xf numFmtId="0" fontId="46" fillId="0" borderId="8" xfId="7" applyFont="1" applyBorder="1" applyAlignment="1">
      <alignment horizontal="left" vertical="center" wrapText="1"/>
    </xf>
    <xf numFmtId="0" fontId="46" fillId="0" borderId="10" xfId="7" applyFont="1" applyBorder="1" applyAlignment="1">
      <alignment horizontal="left" vertical="center" wrapText="1"/>
    </xf>
    <xf numFmtId="0" fontId="46" fillId="0" borderId="83" xfId="7" applyFont="1" applyBorder="1" applyAlignment="1">
      <alignment horizontal="left" vertical="center" wrapText="1"/>
    </xf>
    <xf numFmtId="0" fontId="46" fillId="0" borderId="45" xfId="7" applyFont="1" applyBorder="1" applyAlignment="1">
      <alignment horizontal="left" vertical="center" wrapText="1"/>
    </xf>
    <xf numFmtId="0" fontId="46" fillId="0" borderId="1" xfId="7" applyFont="1" applyBorder="1" applyAlignment="1">
      <alignment horizontal="left" vertical="center" wrapText="1"/>
    </xf>
    <xf numFmtId="0" fontId="46" fillId="0" borderId="44" xfId="7" applyFont="1" applyBorder="1" applyAlignment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Protection="1">
      <alignment vertical="center"/>
      <protection locked="0"/>
    </xf>
    <xf numFmtId="0" fontId="17" fillId="0" borderId="34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  <xf numFmtId="0" fontId="22" fillId="0" borderId="25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17" fillId="0" borderId="4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7" fillId="8" borderId="33" xfId="0" applyFont="1" applyFill="1" applyBorder="1" applyAlignment="1">
      <alignment horizontal="center" vertical="center" textRotation="255"/>
    </xf>
    <xf numFmtId="0" fontId="17" fillId="8" borderId="23" xfId="0" applyFont="1" applyFill="1" applyBorder="1" applyAlignment="1">
      <alignment horizontal="center" vertical="center" textRotation="255"/>
    </xf>
    <xf numFmtId="0" fontId="20" fillId="0" borderId="5" xfId="0" applyFont="1" applyBorder="1" applyAlignment="1">
      <alignment horizontal="center"/>
    </xf>
    <xf numFmtId="0" fontId="23" fillId="8" borderId="22" xfId="0" applyFont="1" applyFill="1" applyBorder="1" applyAlignment="1">
      <alignment horizontal="center" vertical="center" textRotation="255"/>
    </xf>
    <xf numFmtId="0" fontId="23" fillId="8" borderId="23" xfId="0" applyFont="1" applyFill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2" fillId="0" borderId="2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2" fillId="0" borderId="45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 textRotation="255"/>
    </xf>
    <xf numFmtId="0" fontId="23" fillId="8" borderId="24" xfId="0" applyFont="1" applyFill="1" applyBorder="1" applyAlignment="1">
      <alignment horizontal="center" vertical="center" textRotation="255"/>
    </xf>
    <xf numFmtId="0" fontId="22" fillId="0" borderId="53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 textRotation="255"/>
    </xf>
    <xf numFmtId="0" fontId="22" fillId="0" borderId="30" xfId="0" applyFont="1" applyBorder="1" applyAlignment="1">
      <alignment horizontal="center" vertical="center" shrinkToFit="1"/>
    </xf>
    <xf numFmtId="0" fontId="10" fillId="0" borderId="62" xfId="2" applyFont="1" applyFill="1" applyBorder="1" applyAlignment="1">
      <alignment horizontal="center" vertical="center" shrinkToFit="1"/>
    </xf>
    <xf numFmtId="0" fontId="10" fillId="0" borderId="63" xfId="2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horizontal="center"/>
    </xf>
    <xf numFmtId="0" fontId="21" fillId="0" borderId="39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 textRotation="255"/>
    </xf>
    <xf numFmtId="0" fontId="23" fillId="8" borderId="29" xfId="0" applyFont="1" applyFill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23" fillId="8" borderId="13" xfId="0" applyFont="1" applyFill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shrinkToFit="1"/>
    </xf>
    <xf numFmtId="0" fontId="21" fillId="0" borderId="16" xfId="0" applyFont="1" applyBorder="1" applyAlignment="1">
      <alignment horizontal="center" shrinkToFi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7" fillId="8" borderId="5" xfId="0" applyFont="1" applyFill="1" applyBorder="1" applyAlignment="1">
      <alignment horizontal="center" vertical="center" textRotation="255"/>
    </xf>
    <xf numFmtId="0" fontId="17" fillId="8" borderId="29" xfId="0" applyFont="1" applyFill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82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3" fillId="0" borderId="0" xfId="0" applyFont="1" applyAlignment="1">
      <alignment horizontal="center" shrinkToFit="1"/>
    </xf>
    <xf numFmtId="0" fontId="38" fillId="0" borderId="0" xfId="0" applyFont="1" applyAlignment="1">
      <alignment horizontal="distributed" vertical="center" indent="1"/>
    </xf>
    <xf numFmtId="0" fontId="41" fillId="0" borderId="0" xfId="0" applyFont="1" applyAlignment="1">
      <alignment horizontal="center" vertical="center" wrapText="1" shrinkToFit="1"/>
    </xf>
    <xf numFmtId="0" fontId="41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top"/>
    </xf>
    <xf numFmtId="0" fontId="15" fillId="0" borderId="81" xfId="0" applyFont="1" applyBorder="1" applyAlignment="1">
      <alignment horizontal="center" vertical="top"/>
    </xf>
    <xf numFmtId="0" fontId="15" fillId="0" borderId="80" xfId="0" applyFont="1" applyBorder="1" applyAlignment="1">
      <alignment horizontal="center"/>
    </xf>
    <xf numFmtId="0" fontId="15" fillId="0" borderId="14" xfId="0" applyFont="1" applyBorder="1" applyAlignment="1">
      <alignment horizontal="center"/>
    </xf>
  </cellXfs>
  <cellStyles count="8">
    <cellStyle name="ハイパーリンク" xfId="2" builtinId="8"/>
    <cellStyle name="ハイパーリンク 2" xfId="6" xr:uid="{04541B31-DC1F-4EBF-8604-923C60BE8350}"/>
    <cellStyle name="標準" xfId="0" builtinId="0"/>
    <cellStyle name="標準 2" xfId="1" xr:uid="{00000000-0005-0000-0000-000002000000}"/>
    <cellStyle name="標準 3" xfId="5" xr:uid="{70125156-1F35-4056-9380-5BF33F78DE5A}"/>
    <cellStyle name="標準 4" xfId="4" xr:uid="{03CED5A4-5F26-4F2F-AFF0-0F359AD22E84}"/>
    <cellStyle name="標準 5" xfId="7" xr:uid="{22837814-E35A-4C99-8383-5976CF741415}"/>
    <cellStyle name="標準_全体名簿" xfId="3" xr:uid="{DBE7927F-A072-4D80-8BC2-8FF8573B6672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99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y-masaya_soliton_hakusan-city_ed_jp/Documents/&#9734;&#25919;&#35895;/&#25919;&#35895;&#65288;H30)/&#12496;&#12489;&#12511;&#12531;&#12488;&#12531;/&#9734;&#20013;&#20307;&#36899;USB/SONY_16GU/&#9733;&#30476;&#21332;&#20250;/05&#30707;&#24029;OP/1&#26376;&#30330;&#36865;/HP&#25522;&#36617;/2.ishikawaOP2022_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上の注意"/>
      <sheetName val="入力用"/>
      <sheetName val="印刷用"/>
      <sheetName val="Sheet2"/>
      <sheetName val="事務局用"/>
    </sheetNames>
    <sheetDataSet>
      <sheetData sheetId="0"/>
      <sheetData sheetId="1"/>
      <sheetData sheetId="2"/>
      <sheetData sheetId="3">
        <row r="2">
          <cell r="B2" t="str">
            <v>県</v>
          </cell>
        </row>
        <row r="3">
          <cell r="B3" t="str">
            <v>北海道</v>
          </cell>
        </row>
        <row r="4">
          <cell r="B4" t="str">
            <v>青森県</v>
          </cell>
        </row>
        <row r="5">
          <cell r="B5" t="str">
            <v>岩手県</v>
          </cell>
        </row>
        <row r="6">
          <cell r="B6" t="str">
            <v>宮城県</v>
          </cell>
        </row>
        <row r="7">
          <cell r="B7" t="str">
            <v>秋田県</v>
          </cell>
        </row>
        <row r="8">
          <cell r="B8" t="str">
            <v>山形県</v>
          </cell>
        </row>
        <row r="9">
          <cell r="B9" t="str">
            <v>福島県</v>
          </cell>
        </row>
        <row r="10">
          <cell r="B10" t="str">
            <v>茨城県</v>
          </cell>
        </row>
        <row r="11">
          <cell r="B11" t="str">
            <v>栃木県</v>
          </cell>
        </row>
        <row r="12">
          <cell r="B12" t="str">
            <v>群馬県</v>
          </cell>
        </row>
        <row r="13">
          <cell r="B13" t="str">
            <v>埼玉県</v>
          </cell>
        </row>
        <row r="14">
          <cell r="B14" t="str">
            <v>千葉県</v>
          </cell>
        </row>
        <row r="15">
          <cell r="B15" t="str">
            <v>東京都</v>
          </cell>
        </row>
        <row r="16">
          <cell r="B16" t="str">
            <v>神奈川県</v>
          </cell>
        </row>
        <row r="17">
          <cell r="B17" t="str">
            <v>新潟県</v>
          </cell>
        </row>
        <row r="18">
          <cell r="B18" t="str">
            <v>富山県</v>
          </cell>
        </row>
        <row r="19">
          <cell r="B19" t="str">
            <v>石川県</v>
          </cell>
        </row>
        <row r="20">
          <cell r="B20" t="str">
            <v>福井県</v>
          </cell>
        </row>
        <row r="21">
          <cell r="B21" t="str">
            <v>山梨県</v>
          </cell>
        </row>
        <row r="22">
          <cell r="B22" t="str">
            <v>長野県</v>
          </cell>
        </row>
        <row r="23">
          <cell r="B23" t="str">
            <v>岐阜県</v>
          </cell>
        </row>
        <row r="24">
          <cell r="B24" t="str">
            <v>静岡県</v>
          </cell>
        </row>
        <row r="25">
          <cell r="B25" t="str">
            <v>愛知県</v>
          </cell>
        </row>
        <row r="26">
          <cell r="B26" t="str">
            <v>三重県</v>
          </cell>
        </row>
        <row r="27">
          <cell r="B27" t="str">
            <v>滋賀県</v>
          </cell>
        </row>
        <row r="28">
          <cell r="B28" t="str">
            <v>京都府</v>
          </cell>
        </row>
        <row r="29">
          <cell r="B29" t="str">
            <v>大阪府</v>
          </cell>
        </row>
        <row r="30">
          <cell r="B30" t="str">
            <v>兵庫県</v>
          </cell>
        </row>
        <row r="31">
          <cell r="B31" t="str">
            <v>奈良県</v>
          </cell>
        </row>
        <row r="32">
          <cell r="B32" t="str">
            <v>和歌山県</v>
          </cell>
        </row>
        <row r="33">
          <cell r="B33" t="str">
            <v>鳥取県</v>
          </cell>
        </row>
        <row r="34">
          <cell r="B34" t="str">
            <v>島根県</v>
          </cell>
        </row>
        <row r="35">
          <cell r="B35" t="str">
            <v>岡山県</v>
          </cell>
        </row>
        <row r="36">
          <cell r="B36" t="str">
            <v>広島県</v>
          </cell>
        </row>
        <row r="37">
          <cell r="B37" t="str">
            <v>山口県</v>
          </cell>
        </row>
        <row r="38">
          <cell r="B38" t="str">
            <v>徳島県</v>
          </cell>
        </row>
        <row r="39">
          <cell r="B39" t="str">
            <v>香川県</v>
          </cell>
        </row>
        <row r="40">
          <cell r="B40" t="str">
            <v>愛媛県</v>
          </cell>
        </row>
        <row r="41">
          <cell r="B41" t="str">
            <v>高知県</v>
          </cell>
        </row>
        <row r="42">
          <cell r="B42" t="str">
            <v>福岡県</v>
          </cell>
        </row>
        <row r="43">
          <cell r="B43" t="str">
            <v>佐賀県</v>
          </cell>
        </row>
        <row r="44">
          <cell r="B44" t="str">
            <v>長崎県</v>
          </cell>
        </row>
        <row r="45">
          <cell r="B45" t="str">
            <v>熊本県</v>
          </cell>
        </row>
        <row r="46">
          <cell r="B46" t="str">
            <v>大分県</v>
          </cell>
        </row>
        <row r="47">
          <cell r="B47" t="str">
            <v>宮崎県</v>
          </cell>
        </row>
        <row r="48">
          <cell r="B48" t="str">
            <v>鹿児島県</v>
          </cell>
        </row>
        <row r="49">
          <cell r="B49" t="str">
            <v>沖縄県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D273-1C5E-4C9E-BE6A-F08463C7D5A9}">
  <dimension ref="B1:M40"/>
  <sheetViews>
    <sheetView view="pageBreakPreview" zoomScaleNormal="100" zoomScaleSheetLayoutView="100" workbookViewId="0">
      <selection activeCell="G10" sqref="G10"/>
    </sheetView>
  </sheetViews>
  <sheetFormatPr defaultRowHeight="13.5"/>
  <cols>
    <col min="1" max="1" width="1.375" style="79" customWidth="1"/>
    <col min="2" max="2" width="4" style="79" customWidth="1"/>
    <col min="3" max="3" width="2.875" style="79" customWidth="1"/>
    <col min="4" max="4" width="4.25" style="79" customWidth="1"/>
    <col min="5" max="12" width="9" style="79"/>
    <col min="13" max="13" width="9.75" style="79" customWidth="1"/>
    <col min="14" max="16384" width="9" style="79"/>
  </cols>
  <sheetData>
    <row r="1" spans="2:13" ht="9.75" customHeight="1"/>
    <row r="2" spans="2:13" ht="24">
      <c r="B2" s="98" t="s">
        <v>240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4" spans="2:13">
      <c r="B4" s="79" t="s">
        <v>227</v>
      </c>
    </row>
    <row r="5" spans="2:13">
      <c r="B5" s="79" t="s">
        <v>228</v>
      </c>
    </row>
    <row r="7" spans="2:13" ht="14.25">
      <c r="B7" s="80" t="s">
        <v>229</v>
      </c>
      <c r="C7" s="80" t="s">
        <v>241</v>
      </c>
      <c r="D7" s="81"/>
      <c r="E7" s="81"/>
      <c r="F7" s="81"/>
      <c r="G7" s="81"/>
      <c r="H7" s="81"/>
    </row>
    <row r="8" spans="2:13" ht="18.75" customHeight="1">
      <c r="C8" s="82" t="s">
        <v>283</v>
      </c>
      <c r="D8" s="88"/>
      <c r="E8" s="88"/>
      <c r="F8" s="88"/>
      <c r="G8" s="88"/>
      <c r="H8" s="88"/>
      <c r="I8" s="88"/>
      <c r="J8" s="88"/>
      <c r="K8" s="88"/>
      <c r="L8" s="88"/>
    </row>
    <row r="9" spans="2:13" ht="18.75" customHeight="1">
      <c r="C9" s="82" t="s">
        <v>250</v>
      </c>
      <c r="D9" s="88"/>
      <c r="E9" s="88"/>
      <c r="F9" s="88"/>
      <c r="G9" s="88"/>
      <c r="H9" s="88"/>
      <c r="I9" s="88"/>
      <c r="J9" s="88"/>
      <c r="K9" s="88"/>
      <c r="L9" s="88"/>
    </row>
    <row r="10" spans="2:13" ht="18.75" customHeight="1">
      <c r="C10" s="82" t="s">
        <v>242</v>
      </c>
      <c r="D10" s="88"/>
      <c r="E10" s="88"/>
      <c r="F10" s="88"/>
      <c r="G10" s="88"/>
      <c r="H10" s="88"/>
      <c r="I10" s="88"/>
      <c r="J10" s="88"/>
      <c r="K10" s="88"/>
      <c r="L10" s="88"/>
    </row>
    <row r="11" spans="2:13" ht="18.75" customHeight="1">
      <c r="C11" s="88"/>
      <c r="D11" s="89" t="s">
        <v>244</v>
      </c>
      <c r="E11" s="89"/>
      <c r="F11" s="89"/>
      <c r="G11" s="89"/>
      <c r="H11" s="89"/>
      <c r="I11" s="89"/>
      <c r="J11" s="89"/>
      <c r="K11" s="88"/>
      <c r="L11" s="88"/>
    </row>
    <row r="12" spans="2:13" ht="18.75" customHeight="1">
      <c r="C12" s="88"/>
      <c r="D12" s="89" t="s">
        <v>243</v>
      </c>
      <c r="E12" s="89"/>
      <c r="F12" s="89"/>
      <c r="G12" s="89"/>
      <c r="H12" s="89"/>
      <c r="I12" s="89"/>
      <c r="J12" s="89"/>
      <c r="K12" s="88"/>
      <c r="L12" s="88"/>
    </row>
    <row r="13" spans="2:13" ht="18.75" customHeight="1">
      <c r="C13" s="88"/>
      <c r="D13" s="89"/>
      <c r="E13" s="89"/>
      <c r="F13" s="89"/>
      <c r="G13" s="89"/>
      <c r="H13" s="89"/>
      <c r="I13" s="89"/>
      <c r="J13" s="89"/>
      <c r="K13" s="88"/>
      <c r="L13" s="88"/>
    </row>
    <row r="14" spans="2:13" ht="9" customHeight="1">
      <c r="D14" s="83"/>
      <c r="E14" s="83"/>
      <c r="F14" s="83"/>
      <c r="G14" s="83"/>
      <c r="H14" s="83"/>
      <c r="I14" s="83"/>
      <c r="J14" s="83"/>
    </row>
    <row r="15" spans="2:13" ht="33.75" customHeight="1">
      <c r="D15" s="100" t="s">
        <v>245</v>
      </c>
      <c r="E15" s="101"/>
      <c r="F15" s="101"/>
      <c r="G15" s="101"/>
      <c r="H15" s="101"/>
      <c r="I15" s="101"/>
      <c r="J15" s="101"/>
      <c r="K15" s="101"/>
      <c r="L15" s="102"/>
    </row>
    <row r="16" spans="2:13" ht="17.25" customHeight="1">
      <c r="D16" s="103"/>
      <c r="E16" s="104"/>
      <c r="F16" s="104"/>
      <c r="G16" s="104"/>
      <c r="H16" s="104"/>
      <c r="I16" s="104"/>
      <c r="J16" s="104"/>
      <c r="K16" s="104"/>
      <c r="L16" s="105"/>
    </row>
    <row r="18" spans="2:13" ht="14.25">
      <c r="B18" s="80" t="s">
        <v>230</v>
      </c>
      <c r="C18" s="80" t="s">
        <v>246</v>
      </c>
      <c r="D18" s="81"/>
      <c r="E18" s="81"/>
      <c r="F18" s="81"/>
      <c r="G18" s="81"/>
      <c r="H18" s="81"/>
    </row>
    <row r="19" spans="2:13" ht="18.75" customHeight="1">
      <c r="C19" s="82" t="s">
        <v>247</v>
      </c>
      <c r="D19" s="88" t="s">
        <v>248</v>
      </c>
      <c r="E19" s="88"/>
      <c r="F19" s="88"/>
      <c r="G19" s="88"/>
      <c r="H19" s="88"/>
      <c r="I19" s="88"/>
      <c r="J19" s="88"/>
      <c r="K19" s="88"/>
      <c r="L19" s="88"/>
    </row>
    <row r="20" spans="2:13" ht="18.75" customHeight="1">
      <c r="C20" s="88"/>
      <c r="D20" s="88"/>
      <c r="E20" s="88" t="s">
        <v>249</v>
      </c>
      <c r="F20" s="88"/>
      <c r="G20" s="88"/>
      <c r="H20" s="88"/>
      <c r="I20" s="88"/>
      <c r="J20" s="88"/>
      <c r="K20" s="88"/>
      <c r="L20" s="88"/>
    </row>
    <row r="22" spans="2:13" ht="14.25">
      <c r="C22" s="80" t="s">
        <v>231</v>
      </c>
      <c r="D22" s="81"/>
      <c r="E22" s="81"/>
    </row>
    <row r="23" spans="2:13" ht="28.5">
      <c r="E23" s="84" t="s">
        <v>232</v>
      </c>
      <c r="F23" s="85" t="s">
        <v>281</v>
      </c>
    </row>
    <row r="24" spans="2:13" ht="30.75">
      <c r="E24" s="84" t="s">
        <v>233</v>
      </c>
      <c r="F24" s="86" t="s">
        <v>280</v>
      </c>
    </row>
    <row r="25" spans="2:13" ht="30.75">
      <c r="F25" s="86"/>
    </row>
    <row r="26" spans="2:13" ht="24" customHeight="1">
      <c r="E26" s="82" t="s">
        <v>234</v>
      </c>
      <c r="G26" s="87" t="s">
        <v>235</v>
      </c>
    </row>
    <row r="27" spans="2:13" ht="24" customHeight="1">
      <c r="G27" s="79" t="s">
        <v>236</v>
      </c>
    </row>
    <row r="28" spans="2:13" ht="24" customHeight="1">
      <c r="G28" s="79" t="s">
        <v>237</v>
      </c>
      <c r="K28" s="99" t="s">
        <v>238</v>
      </c>
      <c r="L28" s="99"/>
      <c r="M28" s="99"/>
    </row>
    <row r="29" spans="2:13" ht="24" customHeight="1">
      <c r="G29" s="97" t="s">
        <v>282</v>
      </c>
      <c r="K29" s="99"/>
      <c r="L29" s="99"/>
      <c r="M29" s="99"/>
    </row>
    <row r="31" spans="2:13" ht="9" customHeight="1"/>
    <row r="32" spans="2:13" ht="18.75" customHeight="1"/>
    <row r="36" spans="2:2" ht="9" customHeight="1"/>
    <row r="37" spans="2:2" ht="14.25">
      <c r="B37" s="80"/>
    </row>
    <row r="40" spans="2:2" ht="21.75" customHeight="1"/>
  </sheetData>
  <sheetProtection algorithmName="SHA-512" hashValue="YPmz9FECCQQyLgWniGrbxX74JdgO3puUVK8IW+NtqhS9HIskezbM10eEk+RNVdwYd6OEOkD68sPuyX+hVnMyhQ==" saltValue="fZvZBR425nOgkgkeyYj9zQ==" spinCount="100000" sheet="1" objects="1" scenarios="1"/>
  <mergeCells count="3">
    <mergeCell ref="B2:M2"/>
    <mergeCell ref="K28:M29"/>
    <mergeCell ref="D15:L16"/>
  </mergeCells>
  <phoneticPr fontId="7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5988-FB47-492F-B84B-6D571B8A0147}">
  <dimension ref="A1:C22"/>
  <sheetViews>
    <sheetView workbookViewId="0">
      <selection activeCell="H2" sqref="H2:I3"/>
    </sheetView>
  </sheetViews>
  <sheetFormatPr defaultRowHeight="13.5"/>
  <cols>
    <col min="1" max="1" width="14.5" customWidth="1"/>
    <col min="2" max="2" width="26.875" bestFit="1" customWidth="1"/>
    <col min="3" max="3" width="2.875" bestFit="1" customWidth="1"/>
  </cols>
  <sheetData>
    <row r="1" spans="1:3">
      <c r="A1" s="247" t="str">
        <f>IF(申込書!D3="","","第"&amp;申込書!D3&amp;"位")</f>
        <v/>
      </c>
      <c r="B1" s="247"/>
      <c r="C1" s="247"/>
    </row>
    <row r="2" spans="1:3">
      <c r="A2" s="247">
        <f>IF(申込書!C3="","",申込書!C3)</f>
        <v>0</v>
      </c>
      <c r="B2" s="247"/>
      <c r="C2" s="247"/>
    </row>
    <row r="3" spans="1:3">
      <c r="A3" s="248">
        <f>IF(申込書!C4="","",申込書!C4)</f>
        <v>0</v>
      </c>
      <c r="B3" s="248"/>
      <c r="C3" s="248"/>
    </row>
    <row r="4" spans="1:3">
      <c r="A4" s="247">
        <f>IF(申込書!C5="","",申込書!C5)</f>
        <v>0</v>
      </c>
      <c r="B4" s="247"/>
      <c r="C4" s="247"/>
    </row>
    <row r="5" spans="1:3" ht="10.15" customHeight="1">
      <c r="A5" s="249" t="s">
        <v>77</v>
      </c>
      <c r="B5" s="253">
        <f>IF(申込書!C10="","",申込書!C10)</f>
        <v>0</v>
      </c>
      <c r="C5" s="254"/>
    </row>
    <row r="6" spans="1:3">
      <c r="A6" s="250"/>
      <c r="B6" s="251">
        <f>IF(申込書!C11="","",申込書!C11)</f>
        <v>0</v>
      </c>
      <c r="C6" s="252"/>
    </row>
    <row r="7" spans="1:3" ht="10.15" customHeight="1">
      <c r="A7" s="258" t="str">
        <f>IF(申込書!A15="","",申込書!A15)</f>
        <v/>
      </c>
      <c r="B7" s="253">
        <f>IF(申込書!E15="","",申込書!E15)</f>
        <v>0</v>
      </c>
      <c r="C7" s="254"/>
    </row>
    <row r="8" spans="1:3" ht="14.45" customHeight="1">
      <c r="A8" s="259"/>
      <c r="B8" s="251" t="e">
        <f>IF(申込書!#REF!="","",申込書!#REF!)</f>
        <v>#REF!</v>
      </c>
      <c r="C8" s="252"/>
    </row>
    <row r="9" spans="1:3" ht="10.15" customHeight="1">
      <c r="A9" s="256"/>
      <c r="B9" s="8" t="str">
        <f>IF(申込書!B21="","",申込書!B21)</f>
        <v/>
      </c>
      <c r="C9" s="257" t="str">
        <f>IF(申込書!E21="","",申込書!E21)</f>
        <v/>
      </c>
    </row>
    <row r="10" spans="1:3">
      <c r="A10" s="256"/>
      <c r="B10" s="9" t="str">
        <f>IF(申込書!B22="","",申込書!B22)</f>
        <v/>
      </c>
      <c r="C10" s="257"/>
    </row>
    <row r="11" spans="1:3" ht="10.15" customHeight="1">
      <c r="A11" s="249"/>
      <c r="B11" s="8" t="str">
        <f>IF(申込書!B23="","",申込書!B23)</f>
        <v/>
      </c>
      <c r="C11" s="255" t="str">
        <f>IF(申込書!E23="","",申込書!E23)</f>
        <v/>
      </c>
    </row>
    <row r="12" spans="1:3">
      <c r="A12" s="250"/>
      <c r="B12" s="9" t="str">
        <f>IF(申込書!B24="","",申込書!B24)</f>
        <v/>
      </c>
      <c r="C12" s="252"/>
    </row>
    <row r="13" spans="1:3" ht="10.15" customHeight="1">
      <c r="A13" s="249"/>
      <c r="B13" s="8" t="str">
        <f>IF(申込書!B25="","",申込書!B25)</f>
        <v/>
      </c>
      <c r="C13" s="255" t="str">
        <f>IF(申込書!E25="","",申込書!E25)</f>
        <v/>
      </c>
    </row>
    <row r="14" spans="1:3">
      <c r="A14" s="250"/>
      <c r="B14" s="9" t="str">
        <f>IF(申込書!B26="","",申込書!B26)</f>
        <v/>
      </c>
      <c r="C14" s="252"/>
    </row>
    <row r="15" spans="1:3" ht="10.15" customHeight="1">
      <c r="A15" s="249"/>
      <c r="B15" s="8" t="str">
        <f>IF(申込書!B27="","",申込書!B27)</f>
        <v/>
      </c>
      <c r="C15" s="255" t="str">
        <f>IF(申込書!E27="","",申込書!E27)</f>
        <v/>
      </c>
    </row>
    <row r="16" spans="1:3">
      <c r="A16" s="250"/>
      <c r="B16" s="9" t="str">
        <f>IF(申込書!B28="","",申込書!B28)</f>
        <v/>
      </c>
      <c r="C16" s="252"/>
    </row>
    <row r="17" spans="1:3" ht="10.15" customHeight="1">
      <c r="A17" s="249"/>
      <c r="B17" s="8" t="str">
        <f>IF(申込書!G21="","",申込書!G21)</f>
        <v/>
      </c>
      <c r="C17" s="255" t="str">
        <f>IF(申込書!I21="","",申込書!I21)</f>
        <v/>
      </c>
    </row>
    <row r="18" spans="1:3">
      <c r="A18" s="250"/>
      <c r="B18" s="9" t="str">
        <f>IF(申込書!G22="","",申込書!G22)</f>
        <v/>
      </c>
      <c r="C18" s="252"/>
    </row>
    <row r="19" spans="1:3" ht="10.15" customHeight="1">
      <c r="A19" s="249"/>
      <c r="B19" s="8" t="str">
        <f>IF(申込書!G23="","",申込書!G23)</f>
        <v/>
      </c>
      <c r="C19" s="255" t="str">
        <f>IF(申込書!I23="","",申込書!I23)</f>
        <v/>
      </c>
    </row>
    <row r="20" spans="1:3">
      <c r="A20" s="250"/>
      <c r="B20" s="9" t="str">
        <f>IF(申込書!G24="","",申込書!G24)</f>
        <v/>
      </c>
      <c r="C20" s="252"/>
    </row>
    <row r="21" spans="1:3" ht="10.15" customHeight="1">
      <c r="A21" s="249"/>
      <c r="B21" s="8" t="str">
        <f>IF(申込書!G25="","",申込書!G25)</f>
        <v/>
      </c>
      <c r="C21" s="255" t="str">
        <f>IF(申込書!I25="","",申込書!I25)</f>
        <v/>
      </c>
    </row>
    <row r="22" spans="1:3">
      <c r="A22" s="250"/>
      <c r="B22" s="9" t="str">
        <f>IF(申込書!G26="","",申込書!G26)</f>
        <v/>
      </c>
      <c r="C22" s="252"/>
    </row>
  </sheetData>
  <mergeCells count="24">
    <mergeCell ref="B7:C7"/>
    <mergeCell ref="B8:C8"/>
    <mergeCell ref="A15:A16"/>
    <mergeCell ref="A17:A18"/>
    <mergeCell ref="A19:A20"/>
    <mergeCell ref="A7:A8"/>
    <mergeCell ref="C19:C20"/>
    <mergeCell ref="A11:A12"/>
    <mergeCell ref="A13:A14"/>
    <mergeCell ref="C21:C22"/>
    <mergeCell ref="A9:A10"/>
    <mergeCell ref="A21:A22"/>
    <mergeCell ref="C11:C12"/>
    <mergeCell ref="C9:C10"/>
    <mergeCell ref="C13:C14"/>
    <mergeCell ref="C15:C16"/>
    <mergeCell ref="C17:C18"/>
    <mergeCell ref="A1:C1"/>
    <mergeCell ref="A2:C2"/>
    <mergeCell ref="A3:C3"/>
    <mergeCell ref="A5:A6"/>
    <mergeCell ref="A4:C4"/>
    <mergeCell ref="B6:C6"/>
    <mergeCell ref="B5:C5"/>
  </mergeCells>
  <phoneticPr fontId="7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EDCD-97E2-4E27-A5C3-4018548B579C}">
  <dimension ref="A1:C22"/>
  <sheetViews>
    <sheetView workbookViewId="0">
      <selection activeCell="H2" sqref="H2:I3"/>
    </sheetView>
  </sheetViews>
  <sheetFormatPr defaultRowHeight="13.5"/>
  <cols>
    <col min="1" max="1" width="14.5" customWidth="1"/>
    <col min="2" max="2" width="26.875" bestFit="1" customWidth="1"/>
    <col min="3" max="3" width="2.875" bestFit="1" customWidth="1"/>
  </cols>
  <sheetData>
    <row r="1" spans="1:3">
      <c r="A1" s="247" t="e">
        <f>IF(#REF!="","","第"&amp;#REF!&amp;"位")</f>
        <v>#REF!</v>
      </c>
      <c r="B1" s="247"/>
      <c r="C1" s="247"/>
    </row>
    <row r="2" spans="1:3">
      <c r="A2" s="247" t="e">
        <f>IF(#REF!="","",#REF!)</f>
        <v>#REF!</v>
      </c>
      <c r="B2" s="247"/>
      <c r="C2" s="247"/>
    </row>
    <row r="3" spans="1:3">
      <c r="A3" s="248" t="e">
        <f>IF(#REF!="","",#REF!)</f>
        <v>#REF!</v>
      </c>
      <c r="B3" s="248"/>
      <c r="C3" s="248"/>
    </row>
    <row r="4" spans="1:3">
      <c r="A4" s="247" t="e">
        <f>IF(#REF!="","",#REF!)</f>
        <v>#REF!</v>
      </c>
      <c r="B4" s="247"/>
      <c r="C4" s="247"/>
    </row>
    <row r="5" spans="1:3" ht="10.15" customHeight="1">
      <c r="A5" s="249" t="s">
        <v>77</v>
      </c>
      <c r="B5" s="253" t="e">
        <f>IF(#REF!="","",#REF!)</f>
        <v>#REF!</v>
      </c>
      <c r="C5" s="254"/>
    </row>
    <row r="6" spans="1:3">
      <c r="A6" s="250"/>
      <c r="B6" s="251" t="e">
        <f>IF(#REF!="","",#REF!)</f>
        <v>#REF!</v>
      </c>
      <c r="C6" s="252"/>
    </row>
    <row r="7" spans="1:3" ht="10.15" customHeight="1">
      <c r="A7" s="258" t="e">
        <f>IF(#REF!="","",#REF!)</f>
        <v>#REF!</v>
      </c>
      <c r="B7" s="253" t="e">
        <f>IF(#REF!="","",#REF!)</f>
        <v>#REF!</v>
      </c>
      <c r="C7" s="254"/>
    </row>
    <row r="8" spans="1:3" ht="14.45" customHeight="1">
      <c r="A8" s="259"/>
      <c r="B8" s="251" t="e">
        <f>IF(#REF!="","",#REF!)</f>
        <v>#REF!</v>
      </c>
      <c r="C8" s="252"/>
    </row>
    <row r="9" spans="1:3" ht="10.15" customHeight="1">
      <c r="A9" s="256"/>
      <c r="B9" s="8" t="e">
        <f>IF(#REF!="","",#REF!)</f>
        <v>#REF!</v>
      </c>
      <c r="C9" s="257" t="e">
        <f>IF(#REF!="","",#REF!)</f>
        <v>#REF!</v>
      </c>
    </row>
    <row r="10" spans="1:3">
      <c r="A10" s="256"/>
      <c r="B10" s="9" t="e">
        <f>IF(#REF!="","",#REF!)</f>
        <v>#REF!</v>
      </c>
      <c r="C10" s="257"/>
    </row>
    <row r="11" spans="1:3" ht="10.15" customHeight="1">
      <c r="A11" s="249"/>
      <c r="B11" s="8" t="e">
        <f>IF(#REF!="","",#REF!)</f>
        <v>#REF!</v>
      </c>
      <c r="C11" s="255" t="e">
        <f>IF(#REF!="","",#REF!)</f>
        <v>#REF!</v>
      </c>
    </row>
    <row r="12" spans="1:3">
      <c r="A12" s="250"/>
      <c r="B12" s="9" t="e">
        <f>IF(#REF!="","",#REF!)</f>
        <v>#REF!</v>
      </c>
      <c r="C12" s="252"/>
    </row>
    <row r="13" spans="1:3" ht="10.15" customHeight="1">
      <c r="A13" s="249"/>
      <c r="B13" s="8" t="e">
        <f>IF(#REF!="","",#REF!)</f>
        <v>#REF!</v>
      </c>
      <c r="C13" s="255" t="e">
        <f>IF(#REF!="","",#REF!)</f>
        <v>#REF!</v>
      </c>
    </row>
    <row r="14" spans="1:3">
      <c r="A14" s="250"/>
      <c r="B14" s="9" t="e">
        <f>IF(#REF!="","",#REF!)</f>
        <v>#REF!</v>
      </c>
      <c r="C14" s="252"/>
    </row>
    <row r="15" spans="1:3" ht="10.15" customHeight="1">
      <c r="A15" s="249"/>
      <c r="B15" s="8" t="e">
        <f>IF(#REF!="","",#REF!)</f>
        <v>#REF!</v>
      </c>
      <c r="C15" s="255" t="e">
        <f>IF(#REF!="","",#REF!)</f>
        <v>#REF!</v>
      </c>
    </row>
    <row r="16" spans="1:3">
      <c r="A16" s="250"/>
      <c r="B16" s="9" t="e">
        <f>IF(#REF!="","",#REF!)</f>
        <v>#REF!</v>
      </c>
      <c r="C16" s="252"/>
    </row>
    <row r="17" spans="1:3" ht="10.15" customHeight="1">
      <c r="A17" s="249"/>
      <c r="B17" s="8" t="e">
        <f>IF(#REF!="","",#REF!)</f>
        <v>#REF!</v>
      </c>
      <c r="C17" s="255" t="e">
        <f>IF(#REF!="","",#REF!)</f>
        <v>#REF!</v>
      </c>
    </row>
    <row r="18" spans="1:3">
      <c r="A18" s="250"/>
      <c r="B18" s="9" t="e">
        <f>IF(#REF!="","",#REF!)</f>
        <v>#REF!</v>
      </c>
      <c r="C18" s="252"/>
    </row>
    <row r="19" spans="1:3" ht="10.15" customHeight="1">
      <c r="A19" s="249"/>
      <c r="B19" s="8" t="e">
        <f>IF(#REF!="","",#REF!)</f>
        <v>#REF!</v>
      </c>
      <c r="C19" s="255" t="e">
        <f>IF(#REF!="","",#REF!)</f>
        <v>#REF!</v>
      </c>
    </row>
    <row r="20" spans="1:3">
      <c r="A20" s="250"/>
      <c r="B20" s="9" t="e">
        <f>IF(#REF!="","",#REF!)</f>
        <v>#REF!</v>
      </c>
      <c r="C20" s="252"/>
    </row>
    <row r="21" spans="1:3" ht="10.15" customHeight="1">
      <c r="A21" s="249"/>
      <c r="B21" s="8" t="e">
        <f>IF(#REF!="","",#REF!)</f>
        <v>#REF!</v>
      </c>
      <c r="C21" s="255" t="e">
        <f>IF(#REF!="","",#REF!)</f>
        <v>#REF!</v>
      </c>
    </row>
    <row r="22" spans="1:3">
      <c r="A22" s="250"/>
      <c r="B22" s="9" t="e">
        <f>IF(#REF!="","",#REF!)</f>
        <v>#REF!</v>
      </c>
      <c r="C22" s="252"/>
    </row>
  </sheetData>
  <mergeCells count="24">
    <mergeCell ref="A19:A20"/>
    <mergeCell ref="C19:C20"/>
    <mergeCell ref="A21:A22"/>
    <mergeCell ref="C21:C22"/>
    <mergeCell ref="A13:A14"/>
    <mergeCell ref="C13:C14"/>
    <mergeCell ref="A15:A16"/>
    <mergeCell ref="C15:C16"/>
    <mergeCell ref="A17:A18"/>
    <mergeCell ref="C17:C18"/>
    <mergeCell ref="A11:A12"/>
    <mergeCell ref="C11:C12"/>
    <mergeCell ref="A1:C1"/>
    <mergeCell ref="A2:C2"/>
    <mergeCell ref="A3:C3"/>
    <mergeCell ref="A4:C4"/>
    <mergeCell ref="A5:A6"/>
    <mergeCell ref="B5:C5"/>
    <mergeCell ref="B6:C6"/>
    <mergeCell ref="A7:A8"/>
    <mergeCell ref="B7:C7"/>
    <mergeCell ref="B8:C8"/>
    <mergeCell ref="A9:A10"/>
    <mergeCell ref="C9:C10"/>
  </mergeCells>
  <phoneticPr fontId="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B243-8E98-4FC8-BB97-5AEA431E4EDB}">
  <dimension ref="A1:H24"/>
  <sheetViews>
    <sheetView workbookViewId="0">
      <selection activeCell="H2" sqref="H2:I3"/>
    </sheetView>
  </sheetViews>
  <sheetFormatPr defaultRowHeight="13.5"/>
  <cols>
    <col min="1" max="1" width="14.5" customWidth="1"/>
    <col min="2" max="2" width="5.5" bestFit="1" customWidth="1"/>
    <col min="3" max="3" width="9.5" bestFit="1" customWidth="1"/>
    <col min="4" max="4" width="16.5" bestFit="1" customWidth="1"/>
    <col min="5" max="5" width="10.5" bestFit="1" customWidth="1"/>
    <col min="6" max="6" width="26.875" bestFit="1" customWidth="1"/>
    <col min="7" max="7" width="34.875" bestFit="1" customWidth="1"/>
    <col min="8" max="8" width="16.125" bestFit="1" customWidth="1"/>
  </cols>
  <sheetData>
    <row r="1" spans="1:8" ht="16.5" thickTop="1" thickBot="1">
      <c r="A1" s="10" t="s">
        <v>83</v>
      </c>
      <c r="B1" s="10" t="s">
        <v>82</v>
      </c>
      <c r="C1" s="10" t="s">
        <v>81</v>
      </c>
      <c r="D1" s="10" t="s">
        <v>80</v>
      </c>
      <c r="E1" s="10" t="s">
        <v>5</v>
      </c>
      <c r="F1" s="10" t="s">
        <v>12</v>
      </c>
      <c r="G1" s="10" t="s">
        <v>79</v>
      </c>
      <c r="H1" s="10" t="s">
        <v>78</v>
      </c>
    </row>
    <row r="2" spans="1:8" ht="15.75" thickTop="1">
      <c r="A2" s="262" t="e">
        <f>IF(#REF!="","",#REF!)</f>
        <v>#REF!</v>
      </c>
      <c r="B2" s="262" t="e">
        <f>IF(#REF!="","",#REF!&amp;"位")</f>
        <v>#REF!</v>
      </c>
      <c r="C2" s="262" t="e">
        <f>IF(#REF!="","",#REF!)</f>
        <v>#REF!</v>
      </c>
      <c r="D2" s="11" t="e">
        <f>IF(#REF!="","",#REF!)</f>
        <v>#REF!</v>
      </c>
      <c r="E2" s="260" t="e">
        <f>IF(#REF!="","",#REF!)</f>
        <v>#REF!</v>
      </c>
      <c r="F2" s="11" t="e">
        <f>IF(#REF!="","",#REF!)</f>
        <v>#REF!</v>
      </c>
      <c r="G2" s="11" t="e">
        <f>IF(#REF!="","",#REF!)</f>
        <v>#REF!</v>
      </c>
      <c r="H2" s="11" t="e">
        <f>IF(#REF!="","",#REF!)</f>
        <v>#REF!</v>
      </c>
    </row>
    <row r="3" spans="1:8" ht="15.75" thickBot="1">
      <c r="A3" s="263"/>
      <c r="B3" s="263"/>
      <c r="C3" s="263"/>
      <c r="D3" s="12" t="e">
        <f>IF(#REF!="","",#REF!)</f>
        <v>#REF!</v>
      </c>
      <c r="E3" s="261"/>
      <c r="F3" s="12" t="e">
        <f>IF(#REF!="","",#REF!)</f>
        <v>#REF!</v>
      </c>
      <c r="G3" s="12" t="e">
        <f>IF(#REF!="","",#REF!)</f>
        <v>#REF!</v>
      </c>
      <c r="H3" s="12" t="e">
        <f>IF(#REF!="","",#REF!)</f>
        <v>#REF!</v>
      </c>
    </row>
    <row r="4" spans="1:8" ht="15.75" thickTop="1">
      <c r="A4" s="262" t="e">
        <f>IF(#REF!="","",#REF!)</f>
        <v>#REF!</v>
      </c>
      <c r="B4" s="262" t="e">
        <f>IF(#REF!="","",#REF!&amp;"位")</f>
        <v>#REF!</v>
      </c>
      <c r="C4" s="262" t="e">
        <f>IF(#REF!="","",#REF!)</f>
        <v>#REF!</v>
      </c>
      <c r="D4" s="11" t="e">
        <f>IF(#REF!="","",#REF!)</f>
        <v>#REF!</v>
      </c>
      <c r="E4" s="260" t="e">
        <f>IF(#REF!="","",#REF!)</f>
        <v>#REF!</v>
      </c>
      <c r="F4" s="11" t="e">
        <f>IF(#REF!="","",#REF!)</f>
        <v>#REF!</v>
      </c>
      <c r="G4" s="11" t="e">
        <f>IF(#REF!="","",#REF!)</f>
        <v>#REF!</v>
      </c>
      <c r="H4" s="11" t="e">
        <f>IF(#REF!="","",#REF!)</f>
        <v>#REF!</v>
      </c>
    </row>
    <row r="5" spans="1:8" ht="15.75" thickBot="1">
      <c r="A5" s="263"/>
      <c r="B5" s="263"/>
      <c r="C5" s="263"/>
      <c r="D5" s="12" t="e">
        <f>IF(#REF!="","",#REF!)</f>
        <v>#REF!</v>
      </c>
      <c r="E5" s="261"/>
      <c r="F5" s="12" t="e">
        <f>IF(#REF!="","",#REF!)</f>
        <v>#REF!</v>
      </c>
      <c r="G5" s="12" t="e">
        <f>IF(#REF!="","",#REF!)</f>
        <v>#REF!</v>
      </c>
      <c r="H5" s="12" t="e">
        <f>IF(#REF!="","",#REF!)</f>
        <v>#REF!</v>
      </c>
    </row>
    <row r="6" spans="1:8" ht="15.75" thickTop="1">
      <c r="A6" s="262" t="e">
        <f>IF(#REF!="","",#REF!)</f>
        <v>#REF!</v>
      </c>
      <c r="B6" s="262" t="e">
        <f>IF(#REF!="","",#REF!&amp;"位")</f>
        <v>#REF!</v>
      </c>
      <c r="C6" s="262" t="e">
        <f>IF(#REF!="","",#REF!)</f>
        <v>#REF!</v>
      </c>
      <c r="D6" s="11" t="e">
        <f>IF(#REF!="","",#REF!)</f>
        <v>#REF!</v>
      </c>
      <c r="E6" s="260" t="e">
        <f>IF(#REF!="","",#REF!)</f>
        <v>#REF!</v>
      </c>
      <c r="F6" s="11" t="e">
        <f>IF(#REF!="","",#REF!)</f>
        <v>#REF!</v>
      </c>
      <c r="G6" s="11" t="e">
        <f>IF(#REF!="","",#REF!)</f>
        <v>#REF!</v>
      </c>
      <c r="H6" s="11" t="e">
        <f>IF(#REF!="","",#REF!)</f>
        <v>#REF!</v>
      </c>
    </row>
    <row r="7" spans="1:8" ht="15.75" thickBot="1">
      <c r="A7" s="263"/>
      <c r="B7" s="263"/>
      <c r="C7" s="263"/>
      <c r="D7" s="12" t="e">
        <f>IF(#REF!="","",#REF!)</f>
        <v>#REF!</v>
      </c>
      <c r="E7" s="261"/>
      <c r="F7" s="12" t="e">
        <f>IF(#REF!="","",#REF!)</f>
        <v>#REF!</v>
      </c>
      <c r="G7" s="12" t="e">
        <f>IF(#REF!="","",#REF!)</f>
        <v>#REF!</v>
      </c>
      <c r="H7" s="12" t="e">
        <f>IF(#REF!="","",#REF!)</f>
        <v>#REF!</v>
      </c>
    </row>
    <row r="8" spans="1:8" ht="15.75" thickTop="1">
      <c r="A8" s="262" t="e">
        <f>IF(#REF!="","",#REF!)</f>
        <v>#REF!</v>
      </c>
      <c r="B8" s="262" t="e">
        <f>IF(#REF!="","",#REF!&amp;"位")</f>
        <v>#REF!</v>
      </c>
      <c r="C8" s="262" t="e">
        <f>IF(#REF!="","",#REF!)</f>
        <v>#REF!</v>
      </c>
      <c r="D8" s="11" t="e">
        <f>IF(#REF!="","",#REF!)</f>
        <v>#REF!</v>
      </c>
      <c r="E8" s="260" t="e">
        <f>IF(#REF!="","",#REF!)</f>
        <v>#REF!</v>
      </c>
      <c r="F8" s="11" t="e">
        <f>IF(#REF!="","",#REF!)</f>
        <v>#REF!</v>
      </c>
      <c r="G8" s="11" t="e">
        <f>IF(#REF!="","",#REF!)</f>
        <v>#REF!</v>
      </c>
      <c r="H8" s="11" t="e">
        <f>IF(#REF!="","",#REF!)</f>
        <v>#REF!</v>
      </c>
    </row>
    <row r="9" spans="1:8" ht="15.75" thickBot="1">
      <c r="A9" s="263"/>
      <c r="B9" s="263"/>
      <c r="C9" s="263"/>
      <c r="D9" s="12" t="e">
        <f>IF(#REF!="","",#REF!)</f>
        <v>#REF!</v>
      </c>
      <c r="E9" s="261"/>
      <c r="F9" s="12" t="e">
        <f>IF(#REF!="","",#REF!)</f>
        <v>#REF!</v>
      </c>
      <c r="G9" s="12" t="e">
        <f>IF(#REF!="","",#REF!)</f>
        <v>#REF!</v>
      </c>
      <c r="H9" s="12" t="e">
        <f>IF(#REF!="","",#REF!)</f>
        <v>#REF!</v>
      </c>
    </row>
    <row r="10" spans="1:8" ht="15.75" thickTop="1">
      <c r="A10" s="7"/>
      <c r="B10" s="7"/>
      <c r="C10" s="7"/>
      <c r="D10" s="7"/>
      <c r="E10" s="7"/>
      <c r="F10" s="7"/>
      <c r="G10" s="7"/>
      <c r="H10" s="7"/>
    </row>
    <row r="11" spans="1:8" ht="15">
      <c r="A11" s="7"/>
      <c r="B11" s="7"/>
      <c r="C11" s="7"/>
      <c r="D11" s="7"/>
      <c r="E11" s="7"/>
      <c r="F11" s="7"/>
      <c r="G11" s="7"/>
      <c r="H11" s="7"/>
    </row>
    <row r="12" spans="1:8" ht="15">
      <c r="A12" s="7"/>
      <c r="B12" s="7"/>
      <c r="C12" s="7"/>
      <c r="D12" s="7"/>
      <c r="E12" s="7"/>
      <c r="F12" s="7"/>
      <c r="G12" s="7"/>
      <c r="H12" s="7"/>
    </row>
    <row r="13" spans="1:8" ht="15">
      <c r="A13" s="7"/>
      <c r="B13" s="7"/>
      <c r="C13" s="7"/>
      <c r="D13" s="7"/>
      <c r="E13" s="7"/>
      <c r="F13" s="7"/>
      <c r="G13" s="7"/>
      <c r="H13" s="7"/>
    </row>
    <row r="14" spans="1:8" ht="15">
      <c r="A14" s="7"/>
      <c r="B14" s="7"/>
      <c r="C14" s="7"/>
      <c r="D14" s="7"/>
      <c r="E14" s="7"/>
      <c r="F14" s="7"/>
      <c r="G14" s="7"/>
      <c r="H14" s="7"/>
    </row>
    <row r="15" spans="1:8" ht="15">
      <c r="A15" s="7"/>
      <c r="B15" s="7"/>
      <c r="C15" s="7"/>
      <c r="D15" s="7"/>
      <c r="E15" s="7"/>
      <c r="F15" s="7"/>
      <c r="G15" s="7"/>
      <c r="H15" s="7"/>
    </row>
    <row r="16" spans="1:8" ht="15">
      <c r="A16" s="7"/>
      <c r="B16" s="7"/>
      <c r="C16" s="7"/>
      <c r="D16" s="7"/>
      <c r="E16" s="7"/>
      <c r="F16" s="7"/>
      <c r="G16" s="7"/>
      <c r="H16" s="7"/>
    </row>
    <row r="17" spans="1:8" ht="15">
      <c r="A17" s="7"/>
      <c r="B17" s="7"/>
      <c r="C17" s="7"/>
      <c r="D17" s="7"/>
      <c r="E17" s="7"/>
      <c r="F17" s="7"/>
      <c r="G17" s="7"/>
      <c r="H17" s="7"/>
    </row>
    <row r="18" spans="1:8" ht="15">
      <c r="A18" s="7"/>
      <c r="B18" s="7"/>
      <c r="C18" s="7"/>
      <c r="D18" s="7"/>
      <c r="E18" s="7"/>
      <c r="F18" s="7"/>
      <c r="G18" s="7"/>
      <c r="H18" s="7"/>
    </row>
    <row r="19" spans="1:8" ht="15">
      <c r="A19" s="7"/>
      <c r="B19" s="7"/>
      <c r="C19" s="7"/>
      <c r="D19" s="7"/>
      <c r="E19" s="7"/>
      <c r="F19" s="7"/>
      <c r="G19" s="7"/>
      <c r="H19" s="7"/>
    </row>
    <row r="20" spans="1:8" ht="15">
      <c r="A20" s="7"/>
      <c r="B20" s="7"/>
      <c r="C20" s="7"/>
      <c r="D20" s="7"/>
      <c r="E20" s="7"/>
      <c r="F20" s="7"/>
      <c r="G20" s="7"/>
      <c r="H20" s="7"/>
    </row>
    <row r="21" spans="1:8" ht="15">
      <c r="A21" s="7"/>
      <c r="B21" s="7"/>
      <c r="C21" s="7"/>
      <c r="D21" s="7"/>
      <c r="E21" s="7"/>
      <c r="F21" s="7"/>
      <c r="G21" s="7"/>
      <c r="H21" s="7"/>
    </row>
    <row r="22" spans="1:8" ht="15">
      <c r="A22" s="7"/>
      <c r="B22" s="7"/>
      <c r="C22" s="7"/>
      <c r="D22" s="7"/>
      <c r="E22" s="7"/>
      <c r="F22" s="7"/>
      <c r="G22" s="7"/>
      <c r="H22" s="7"/>
    </row>
    <row r="23" spans="1:8" ht="15">
      <c r="A23" s="7"/>
      <c r="B23" s="7"/>
      <c r="C23" s="7"/>
      <c r="D23" s="7"/>
      <c r="E23" s="7"/>
      <c r="F23" s="7"/>
      <c r="G23" s="7"/>
      <c r="H23" s="7"/>
    </row>
    <row r="24" spans="1:8" ht="15">
      <c r="A24" s="7"/>
      <c r="B24" s="7"/>
      <c r="C24" s="7"/>
      <c r="D24" s="7"/>
      <c r="E24" s="7"/>
      <c r="F24" s="7"/>
      <c r="G24" s="7"/>
      <c r="H24" s="7"/>
    </row>
  </sheetData>
  <mergeCells count="16">
    <mergeCell ref="E2:E3"/>
    <mergeCell ref="C2:C3"/>
    <mergeCell ref="B2:B3"/>
    <mergeCell ref="A2:A3"/>
    <mergeCell ref="B4:B5"/>
    <mergeCell ref="C4:C5"/>
    <mergeCell ref="E4:E5"/>
    <mergeCell ref="A4:A5"/>
    <mergeCell ref="E6:E7"/>
    <mergeCell ref="E8:E9"/>
    <mergeCell ref="A6:A7"/>
    <mergeCell ref="A8:A9"/>
    <mergeCell ref="B6:B7"/>
    <mergeCell ref="B8:B9"/>
    <mergeCell ref="C6:C7"/>
    <mergeCell ref="C8:C9"/>
  </mergeCells>
  <phoneticPr fontId="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74B1-DC40-4E33-BEF4-49FD0A411E4B}">
  <dimension ref="A1:H24"/>
  <sheetViews>
    <sheetView workbookViewId="0">
      <selection activeCell="H2" sqref="H2:I3"/>
    </sheetView>
  </sheetViews>
  <sheetFormatPr defaultRowHeight="13.5"/>
  <cols>
    <col min="1" max="1" width="14.5" customWidth="1"/>
    <col min="2" max="2" width="5.5" bestFit="1" customWidth="1"/>
    <col min="3" max="3" width="9.5" bestFit="1" customWidth="1"/>
    <col min="4" max="4" width="16.5" bestFit="1" customWidth="1"/>
    <col min="5" max="5" width="10.5" bestFit="1" customWidth="1"/>
    <col min="6" max="6" width="26.875" bestFit="1" customWidth="1"/>
    <col min="7" max="7" width="34.875" bestFit="1" customWidth="1"/>
    <col min="8" max="8" width="16.125" bestFit="1" customWidth="1"/>
  </cols>
  <sheetData>
    <row r="1" spans="1:8" ht="16.5" thickTop="1" thickBot="1">
      <c r="A1" s="10" t="s">
        <v>83</v>
      </c>
      <c r="B1" s="10" t="s">
        <v>82</v>
      </c>
      <c r="C1" s="10" t="s">
        <v>81</v>
      </c>
      <c r="D1" s="10" t="s">
        <v>80</v>
      </c>
      <c r="E1" s="10" t="s">
        <v>5</v>
      </c>
      <c r="F1" s="10" t="s">
        <v>12</v>
      </c>
      <c r="G1" s="10" t="s">
        <v>79</v>
      </c>
      <c r="H1" s="10" t="s">
        <v>78</v>
      </c>
    </row>
    <row r="2" spans="1:8" ht="15.75" thickTop="1">
      <c r="A2" s="262" t="e">
        <f>IF(#REF!="","",#REF!)</f>
        <v>#REF!</v>
      </c>
      <c r="B2" s="262" t="e">
        <f>IF(#REF!="","",#REF!&amp;"位")</f>
        <v>#REF!</v>
      </c>
      <c r="C2" s="262" t="e">
        <f>IF(#REF!="","",#REF!)</f>
        <v>#REF!</v>
      </c>
      <c r="D2" s="11" t="e">
        <f>IF(#REF!="","",#REF!)</f>
        <v>#REF!</v>
      </c>
      <c r="E2" s="260" t="e">
        <f>IF(#REF!="","",#REF!)</f>
        <v>#REF!</v>
      </c>
      <c r="F2" s="11" t="e">
        <f>IF(#REF!="","",#REF!)</f>
        <v>#REF!</v>
      </c>
      <c r="G2" s="11" t="e">
        <f>IF(#REF!="","",#REF!)</f>
        <v>#REF!</v>
      </c>
      <c r="H2" s="11" t="e">
        <f>IF(#REF!="","",#REF!)</f>
        <v>#REF!</v>
      </c>
    </row>
    <row r="3" spans="1:8" ht="15.75" thickBot="1">
      <c r="A3" s="263"/>
      <c r="B3" s="263"/>
      <c r="C3" s="263"/>
      <c r="D3" s="12" t="e">
        <f>IF(#REF!="","",#REF!)</f>
        <v>#REF!</v>
      </c>
      <c r="E3" s="261"/>
      <c r="F3" s="12" t="e">
        <f>IF(#REF!="","",#REF!)</f>
        <v>#REF!</v>
      </c>
      <c r="G3" s="12" t="e">
        <f>IF(#REF!="","",#REF!)</f>
        <v>#REF!</v>
      </c>
      <c r="H3" s="12" t="e">
        <f>IF(#REF!="","",#REF!)</f>
        <v>#REF!</v>
      </c>
    </row>
    <row r="4" spans="1:8" ht="15.75" thickTop="1">
      <c r="A4" s="262" t="e">
        <f>IF(#REF!="","",#REF!)</f>
        <v>#REF!</v>
      </c>
      <c r="B4" s="262" t="e">
        <f>IF(#REF!="","",#REF!&amp;"位")</f>
        <v>#REF!</v>
      </c>
      <c r="C4" s="262" t="e">
        <f>IF(#REF!="","",#REF!)</f>
        <v>#REF!</v>
      </c>
      <c r="D4" s="11" t="e">
        <f>IF(#REF!="","",#REF!)</f>
        <v>#REF!</v>
      </c>
      <c r="E4" s="260" t="e">
        <f>IF(#REF!="","",#REF!)</f>
        <v>#REF!</v>
      </c>
      <c r="F4" s="11" t="e">
        <f>IF(#REF!="","",#REF!)</f>
        <v>#REF!</v>
      </c>
      <c r="G4" s="11" t="e">
        <f>IF(#REF!="","",#REF!)</f>
        <v>#REF!</v>
      </c>
      <c r="H4" s="11" t="e">
        <f>IF(#REF!="","",#REF!)</f>
        <v>#REF!</v>
      </c>
    </row>
    <row r="5" spans="1:8" ht="15.75" thickBot="1">
      <c r="A5" s="263"/>
      <c r="B5" s="263"/>
      <c r="C5" s="263"/>
      <c r="D5" s="12" t="e">
        <f>IF(#REF!="","",#REF!)</f>
        <v>#REF!</v>
      </c>
      <c r="E5" s="261"/>
      <c r="F5" s="12" t="e">
        <f>IF(#REF!="","",#REF!)</f>
        <v>#REF!</v>
      </c>
      <c r="G5" s="12" t="e">
        <f>IF(#REF!="","",#REF!)</f>
        <v>#REF!</v>
      </c>
      <c r="H5" s="12" t="e">
        <f>IF(#REF!="","",#REF!)</f>
        <v>#REF!</v>
      </c>
    </row>
    <row r="6" spans="1:8" ht="15.75" thickTop="1">
      <c r="A6" s="262" t="e">
        <f>IF(#REF!="","",#REF!)</f>
        <v>#REF!</v>
      </c>
      <c r="B6" s="262" t="e">
        <f>IF(#REF!="","",#REF!&amp;"位")</f>
        <v>#REF!</v>
      </c>
      <c r="C6" s="262" t="e">
        <f>IF(#REF!="","",#REF!)</f>
        <v>#REF!</v>
      </c>
      <c r="D6" s="11" t="e">
        <f>IF(#REF!="","",#REF!)</f>
        <v>#REF!</v>
      </c>
      <c r="E6" s="260" t="e">
        <f>IF(#REF!="","",#REF!)</f>
        <v>#REF!</v>
      </c>
      <c r="F6" s="11" t="e">
        <f>IF(#REF!="","",#REF!)</f>
        <v>#REF!</v>
      </c>
      <c r="G6" s="11" t="e">
        <f>IF(#REF!="","",#REF!)</f>
        <v>#REF!</v>
      </c>
      <c r="H6" s="11" t="e">
        <f>IF(#REF!="","",#REF!)</f>
        <v>#REF!</v>
      </c>
    </row>
    <row r="7" spans="1:8" ht="15.75" thickBot="1">
      <c r="A7" s="263"/>
      <c r="B7" s="263"/>
      <c r="C7" s="263"/>
      <c r="D7" s="12" t="e">
        <f>IF(#REF!="","",#REF!)</f>
        <v>#REF!</v>
      </c>
      <c r="E7" s="261"/>
      <c r="F7" s="12" t="e">
        <f>IF(#REF!="","",#REF!)</f>
        <v>#REF!</v>
      </c>
      <c r="G7" s="12" t="e">
        <f>IF(#REF!="","",#REF!)</f>
        <v>#REF!</v>
      </c>
      <c r="H7" s="12" t="e">
        <f>IF(#REF!="","",#REF!)</f>
        <v>#REF!</v>
      </c>
    </row>
    <row r="8" spans="1:8" ht="15.75" thickTop="1">
      <c r="A8" s="262" t="e">
        <f>IF(#REF!="","",#REF!)</f>
        <v>#REF!</v>
      </c>
      <c r="B8" s="262" t="e">
        <f>IF(#REF!="","",#REF!&amp;"位")</f>
        <v>#REF!</v>
      </c>
      <c r="C8" s="262" t="e">
        <f>IF(#REF!="","",#REF!)</f>
        <v>#REF!</v>
      </c>
      <c r="D8" s="11" t="e">
        <f>IF(#REF!="","",#REF!)</f>
        <v>#REF!</v>
      </c>
      <c r="E8" s="260" t="e">
        <f>IF(#REF!="","",#REF!)</f>
        <v>#REF!</v>
      </c>
      <c r="F8" s="11" t="e">
        <f>IF(#REF!="","",#REF!)</f>
        <v>#REF!</v>
      </c>
      <c r="G8" s="11" t="e">
        <f>IF(#REF!="","",#REF!)</f>
        <v>#REF!</v>
      </c>
      <c r="H8" s="11" t="e">
        <f>IF(#REF!="","",#REF!)</f>
        <v>#REF!</v>
      </c>
    </row>
    <row r="9" spans="1:8" ht="15.75" thickBot="1">
      <c r="A9" s="263"/>
      <c r="B9" s="263"/>
      <c r="C9" s="263"/>
      <c r="D9" s="12" t="e">
        <f>IF(#REF!="","",#REF!)</f>
        <v>#REF!</v>
      </c>
      <c r="E9" s="261"/>
      <c r="F9" s="12" t="e">
        <f>IF(#REF!="","",#REF!)</f>
        <v>#REF!</v>
      </c>
      <c r="G9" s="12" t="e">
        <f>IF(#REF!="","",#REF!)</f>
        <v>#REF!</v>
      </c>
      <c r="H9" s="12" t="e">
        <f>IF(#REF!="","",#REF!)</f>
        <v>#REF!</v>
      </c>
    </row>
    <row r="10" spans="1:8" ht="15.75" thickTop="1">
      <c r="A10" s="7"/>
      <c r="B10" s="7"/>
      <c r="C10" s="7"/>
      <c r="D10" s="7"/>
      <c r="E10" s="7"/>
      <c r="F10" s="7"/>
      <c r="G10" s="7"/>
      <c r="H10" s="7"/>
    </row>
    <row r="11" spans="1:8" ht="15">
      <c r="A11" s="7"/>
      <c r="B11" s="7"/>
      <c r="C11" s="7"/>
      <c r="D11" s="7"/>
      <c r="E11" s="7"/>
      <c r="F11" s="7"/>
      <c r="G11" s="7"/>
      <c r="H11" s="7"/>
    </row>
    <row r="12" spans="1:8" ht="15">
      <c r="A12" s="7"/>
      <c r="B12" s="7"/>
      <c r="C12" s="7"/>
      <c r="D12" s="7"/>
      <c r="E12" s="7"/>
      <c r="F12" s="7"/>
      <c r="G12" s="7"/>
      <c r="H12" s="7"/>
    </row>
    <row r="13" spans="1:8" ht="15">
      <c r="A13" s="7"/>
      <c r="B13" s="7"/>
      <c r="C13" s="7"/>
      <c r="D13" s="7"/>
      <c r="E13" s="7"/>
      <c r="F13" s="7"/>
      <c r="G13" s="7"/>
      <c r="H13" s="7"/>
    </row>
    <row r="14" spans="1:8" ht="15">
      <c r="A14" s="7"/>
      <c r="B14" s="7"/>
      <c r="C14" s="7"/>
      <c r="D14" s="7"/>
      <c r="E14" s="7"/>
      <c r="F14" s="7"/>
      <c r="G14" s="7"/>
      <c r="H14" s="7"/>
    </row>
    <row r="15" spans="1:8" ht="15">
      <c r="A15" s="7"/>
      <c r="B15" s="7"/>
      <c r="C15" s="7"/>
      <c r="D15" s="7"/>
      <c r="E15" s="7"/>
      <c r="F15" s="7"/>
      <c r="G15" s="7"/>
      <c r="H15" s="7"/>
    </row>
    <row r="16" spans="1:8" ht="15">
      <c r="A16" s="7"/>
      <c r="B16" s="7"/>
      <c r="C16" s="7"/>
      <c r="D16" s="7"/>
      <c r="E16" s="7"/>
      <c r="F16" s="7"/>
      <c r="G16" s="7"/>
      <c r="H16" s="7"/>
    </row>
    <row r="17" spans="1:8" ht="15">
      <c r="A17" s="7"/>
      <c r="B17" s="7"/>
      <c r="C17" s="7"/>
      <c r="D17" s="7"/>
      <c r="E17" s="7"/>
      <c r="F17" s="7"/>
      <c r="G17" s="7"/>
      <c r="H17" s="7"/>
    </row>
    <row r="18" spans="1:8" ht="15">
      <c r="A18" s="7"/>
      <c r="B18" s="7"/>
      <c r="C18" s="7"/>
      <c r="D18" s="7"/>
      <c r="E18" s="7"/>
      <c r="F18" s="7"/>
      <c r="G18" s="7"/>
      <c r="H18" s="7"/>
    </row>
    <row r="19" spans="1:8" ht="15">
      <c r="A19" s="7"/>
      <c r="B19" s="7"/>
      <c r="C19" s="7"/>
      <c r="D19" s="7"/>
      <c r="E19" s="7"/>
      <c r="F19" s="7"/>
      <c r="G19" s="7"/>
      <c r="H19" s="7"/>
    </row>
    <row r="20" spans="1:8" ht="15">
      <c r="A20" s="7"/>
      <c r="B20" s="7"/>
      <c r="C20" s="7"/>
      <c r="D20" s="7"/>
      <c r="E20" s="7"/>
      <c r="F20" s="7"/>
      <c r="G20" s="7"/>
      <c r="H20" s="7"/>
    </row>
    <row r="21" spans="1:8" ht="15">
      <c r="A21" s="7"/>
      <c r="B21" s="7"/>
      <c r="C21" s="7"/>
      <c r="D21" s="7"/>
      <c r="E21" s="7"/>
      <c r="F21" s="7"/>
      <c r="G21" s="7"/>
      <c r="H21" s="7"/>
    </row>
    <row r="22" spans="1:8" ht="15">
      <c r="A22" s="7"/>
      <c r="B22" s="7"/>
      <c r="C22" s="7"/>
      <c r="D22" s="7"/>
      <c r="E22" s="7"/>
      <c r="F22" s="7"/>
      <c r="G22" s="7"/>
      <c r="H22" s="7"/>
    </row>
    <row r="23" spans="1:8" ht="15">
      <c r="A23" s="7"/>
      <c r="B23" s="7"/>
      <c r="C23" s="7"/>
      <c r="D23" s="7"/>
      <c r="E23" s="7"/>
      <c r="F23" s="7"/>
      <c r="G23" s="7"/>
      <c r="H23" s="7"/>
    </row>
    <row r="24" spans="1:8" ht="15">
      <c r="A24" s="7"/>
      <c r="B24" s="7"/>
      <c r="C24" s="7"/>
      <c r="D24" s="7"/>
      <c r="E24" s="7"/>
      <c r="F24" s="7"/>
      <c r="G24" s="7"/>
      <c r="H24" s="7"/>
    </row>
  </sheetData>
  <mergeCells count="16">
    <mergeCell ref="A6:A7"/>
    <mergeCell ref="B6:B7"/>
    <mergeCell ref="C6:C7"/>
    <mergeCell ref="E6:E7"/>
    <mergeCell ref="A8:A9"/>
    <mergeCell ref="B8:B9"/>
    <mergeCell ref="C8:C9"/>
    <mergeCell ref="E8:E9"/>
    <mergeCell ref="A2:A3"/>
    <mergeCell ref="B2:B3"/>
    <mergeCell ref="C2:C3"/>
    <mergeCell ref="E2:E3"/>
    <mergeCell ref="A4:A5"/>
    <mergeCell ref="B4:B5"/>
    <mergeCell ref="C4:C5"/>
    <mergeCell ref="E4:E5"/>
  </mergeCells>
  <phoneticPr fontId="7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E1C-34B7-4AB4-AFAE-41555CCA67E0}">
  <dimension ref="A1:H26"/>
  <sheetViews>
    <sheetView showZeros="0" workbookViewId="0">
      <selection activeCell="H2" sqref="H2:I3"/>
    </sheetView>
  </sheetViews>
  <sheetFormatPr defaultRowHeight="13.5"/>
  <cols>
    <col min="1" max="1" width="14.5" customWidth="1"/>
    <col min="2" max="2" width="5.5" bestFit="1" customWidth="1"/>
    <col min="3" max="3" width="12" customWidth="1"/>
    <col min="4" max="4" width="31.375" customWidth="1"/>
    <col min="5" max="5" width="6.875" customWidth="1"/>
    <col min="6" max="6" width="26.875" bestFit="1" customWidth="1"/>
    <col min="7" max="8" width="26" customWidth="1"/>
  </cols>
  <sheetData>
    <row r="1" spans="1:8" ht="16.5" thickTop="1" thickBot="1">
      <c r="A1" s="10" t="s">
        <v>83</v>
      </c>
      <c r="B1" s="10" t="s">
        <v>82</v>
      </c>
      <c r="C1" s="10" t="s">
        <v>81</v>
      </c>
      <c r="D1" s="10" t="s">
        <v>80</v>
      </c>
      <c r="E1" s="10" t="s">
        <v>5</v>
      </c>
      <c r="F1" s="10" t="s">
        <v>12</v>
      </c>
      <c r="G1" s="10" t="s">
        <v>79</v>
      </c>
      <c r="H1" s="10" t="s">
        <v>78</v>
      </c>
    </row>
    <row r="2" spans="1:8" ht="15.75" thickTop="1">
      <c r="A2" s="260" t="e">
        <f>IF(#REF!="","",#REF!)</f>
        <v>#REF!</v>
      </c>
      <c r="B2" s="260" t="e">
        <f>IF(#REF!="","",#REF!&amp;"位")</f>
        <v>#REF!</v>
      </c>
      <c r="C2" s="260" t="e">
        <f>IF(#REF!="","",#REF!)</f>
        <v>#REF!</v>
      </c>
      <c r="D2" s="11" t="e">
        <f>IF(#REF!="","",#REF!)</f>
        <v>#REF!</v>
      </c>
      <c r="E2" s="260" t="e">
        <f>IF(#REF!="","",#REF!)</f>
        <v>#REF!</v>
      </c>
      <c r="F2" s="267" t="e">
        <f>IF(#REF!="","",#REF!)</f>
        <v>#REF!</v>
      </c>
      <c r="G2" s="267" t="e">
        <f>IF(#REF!="","",#REF!)</f>
        <v>#REF!</v>
      </c>
      <c r="H2" s="267" t="e">
        <f>IF(#REF!="","",#REF!)</f>
        <v>#REF!</v>
      </c>
    </row>
    <row r="3" spans="1:8" ht="15">
      <c r="A3" s="264"/>
      <c r="B3" s="264"/>
      <c r="C3" s="264"/>
      <c r="D3" s="13" t="e">
        <f>IF(#REF!="","",#REF!)</f>
        <v>#REF!</v>
      </c>
      <c r="E3" s="264"/>
      <c r="F3" s="268"/>
      <c r="G3" s="268"/>
      <c r="H3" s="268"/>
    </row>
    <row r="4" spans="1:8" ht="15">
      <c r="A4" s="264"/>
      <c r="B4" s="264"/>
      <c r="C4" s="264"/>
      <c r="D4" s="13" t="e">
        <f>IF(#REF!="","",#REF!)</f>
        <v>#REF!</v>
      </c>
      <c r="E4" s="264" t="e">
        <f>IF(#REF!="","",#REF!)</f>
        <v>#REF!</v>
      </c>
      <c r="F4" s="265" t="e">
        <f>IF(#REF!="","",#REF!)</f>
        <v>#REF!</v>
      </c>
      <c r="G4" s="265" t="e">
        <f>IF(#REF!="","",#REF!)</f>
        <v>#REF!</v>
      </c>
      <c r="H4" s="265" t="e">
        <f>IF(#REF!="","",#REF!)</f>
        <v>#REF!</v>
      </c>
    </row>
    <row r="5" spans="1:8" ht="15.75" thickBot="1">
      <c r="A5" s="261"/>
      <c r="B5" s="261"/>
      <c r="C5" s="261"/>
      <c r="D5" s="12" t="e">
        <f>IF(#REF!="","",#REF!)</f>
        <v>#REF!</v>
      </c>
      <c r="E5" s="261"/>
      <c r="F5" s="266"/>
      <c r="G5" s="266"/>
      <c r="H5" s="266"/>
    </row>
    <row r="6" spans="1:8" ht="15.75" thickTop="1">
      <c r="A6" s="260" t="e">
        <f>IF(#REF!="","",#REF!)</f>
        <v>#REF!</v>
      </c>
      <c r="B6" s="260" t="e">
        <f>IF(#REF!="","",#REF!&amp;"位")</f>
        <v>#REF!</v>
      </c>
      <c r="C6" s="260" t="e">
        <f>IF(#REF!="","",#REF!)</f>
        <v>#REF!</v>
      </c>
      <c r="D6" s="11" t="e">
        <f>IF(#REF!="","",#REF!)</f>
        <v>#REF!</v>
      </c>
      <c r="E6" s="260" t="e">
        <f>IF(#REF!="","",#REF!)</f>
        <v>#REF!</v>
      </c>
      <c r="F6" s="267" t="e">
        <f>IF(#REF!="","",#REF!)</f>
        <v>#REF!</v>
      </c>
      <c r="G6" s="267" t="e">
        <f>IF(#REF!="","",#REF!)</f>
        <v>#REF!</v>
      </c>
      <c r="H6" s="267" t="e">
        <f>IF(#REF!="","",#REF!)</f>
        <v>#REF!</v>
      </c>
    </row>
    <row r="7" spans="1:8" ht="15">
      <c r="A7" s="264"/>
      <c r="B7" s="264"/>
      <c r="C7" s="264"/>
      <c r="D7" s="13" t="e">
        <f>IF(#REF!="","",#REF!)</f>
        <v>#REF!</v>
      </c>
      <c r="E7" s="264"/>
      <c r="F7" s="268"/>
      <c r="G7" s="268"/>
      <c r="H7" s="268"/>
    </row>
    <row r="8" spans="1:8" ht="15">
      <c r="A8" s="264"/>
      <c r="B8" s="264"/>
      <c r="C8" s="264"/>
      <c r="D8" s="13" t="e">
        <f>IF(#REF!="","",#REF!)</f>
        <v>#REF!</v>
      </c>
      <c r="E8" s="264" t="e">
        <f>IF(#REF!="","",#REF!)</f>
        <v>#REF!</v>
      </c>
      <c r="F8" s="265" t="e">
        <f>IF(#REF!="","",#REF!)</f>
        <v>#REF!</v>
      </c>
      <c r="G8" s="265" t="e">
        <f>IF(#REF!="","",#REF!)</f>
        <v>#REF!</v>
      </c>
      <c r="H8" s="265" t="e">
        <f>IF(#REF!="","",#REF!)</f>
        <v>#REF!</v>
      </c>
    </row>
    <row r="9" spans="1:8" ht="15.75" thickBot="1">
      <c r="A9" s="261"/>
      <c r="B9" s="261"/>
      <c r="C9" s="261"/>
      <c r="D9" s="12" t="e">
        <f>IF(#REF!="","",#REF!)</f>
        <v>#REF!</v>
      </c>
      <c r="E9" s="261"/>
      <c r="F9" s="266"/>
      <c r="G9" s="266"/>
      <c r="H9" s="266"/>
    </row>
    <row r="10" spans="1:8" ht="15.75" thickTop="1">
      <c r="A10" s="260" t="e">
        <f>IF(#REF!="","",#REF!)</f>
        <v>#REF!</v>
      </c>
      <c r="B10" s="260" t="e">
        <f>IF(#REF!="","",#REF!&amp;"位")</f>
        <v>#REF!</v>
      </c>
      <c r="C10" s="260" t="e">
        <f>IF(#REF!="","",#REF!)</f>
        <v>#REF!</v>
      </c>
      <c r="D10" s="11" t="e">
        <f>IF(#REF!="","",#REF!)</f>
        <v>#REF!</v>
      </c>
      <c r="E10" s="260" t="e">
        <f>IF(#REF!="","",#REF!)</f>
        <v>#REF!</v>
      </c>
      <c r="F10" s="267" t="e">
        <f>IF(#REF!="","",#REF!)</f>
        <v>#REF!</v>
      </c>
      <c r="G10" s="267" t="e">
        <f>IF(#REF!="","",#REF!)</f>
        <v>#REF!</v>
      </c>
      <c r="H10" s="267" t="e">
        <f>IF(#REF!="","",#REF!)</f>
        <v>#REF!</v>
      </c>
    </row>
    <row r="11" spans="1:8" ht="15">
      <c r="A11" s="264"/>
      <c r="B11" s="264"/>
      <c r="C11" s="264"/>
      <c r="D11" s="13" t="e">
        <f>IF(#REF!="","",#REF!)</f>
        <v>#REF!</v>
      </c>
      <c r="E11" s="264"/>
      <c r="F11" s="268"/>
      <c r="G11" s="268"/>
      <c r="H11" s="268"/>
    </row>
    <row r="12" spans="1:8" ht="15">
      <c r="A12" s="264"/>
      <c r="B12" s="264"/>
      <c r="C12" s="264"/>
      <c r="D12" s="13" t="e">
        <f>IF(#REF!="","",#REF!)</f>
        <v>#REF!</v>
      </c>
      <c r="E12" s="264" t="e">
        <f>IF(#REF!="","",#REF!)</f>
        <v>#REF!</v>
      </c>
      <c r="F12" s="265" t="e">
        <f>IF(#REF!="","",#REF!)</f>
        <v>#REF!</v>
      </c>
      <c r="G12" s="265" t="e">
        <f>IF(#REF!="","",#REF!)</f>
        <v>#REF!</v>
      </c>
      <c r="H12" s="265" t="e">
        <f>IF(#REF!="","",#REF!)</f>
        <v>#REF!</v>
      </c>
    </row>
    <row r="13" spans="1:8" ht="15.75" thickBot="1">
      <c r="A13" s="261"/>
      <c r="B13" s="261"/>
      <c r="C13" s="261"/>
      <c r="D13" s="12" t="e">
        <f>IF(#REF!="","",#REF!)</f>
        <v>#REF!</v>
      </c>
      <c r="E13" s="261"/>
      <c r="F13" s="266"/>
      <c r="G13" s="266"/>
      <c r="H13" s="266"/>
    </row>
    <row r="14" spans="1:8" ht="15.75" thickTop="1">
      <c r="A14" s="260" t="e">
        <f>IF(#REF!="","",#REF!)</f>
        <v>#REF!</v>
      </c>
      <c r="B14" s="260" t="e">
        <f>IF(#REF!="","",#REF!&amp;"位")</f>
        <v>#REF!</v>
      </c>
      <c r="C14" s="260" t="e">
        <f>IF(#REF!="","",#REF!)</f>
        <v>#REF!</v>
      </c>
      <c r="D14" s="11" t="e">
        <f>IF(#REF!="","",#REF!)</f>
        <v>#REF!</v>
      </c>
      <c r="E14" s="260" t="e">
        <f>IF(#REF!="","",#REF!)</f>
        <v>#REF!</v>
      </c>
      <c r="F14" s="267" t="e">
        <f>IF(#REF!="","",#REF!)</f>
        <v>#REF!</v>
      </c>
      <c r="G14" s="267" t="e">
        <f>IF(#REF!="","",#REF!)</f>
        <v>#REF!</v>
      </c>
      <c r="H14" s="267" t="e">
        <f>IF(#REF!="","",#REF!)</f>
        <v>#REF!</v>
      </c>
    </row>
    <row r="15" spans="1:8" ht="15">
      <c r="A15" s="264"/>
      <c r="B15" s="264"/>
      <c r="C15" s="264"/>
      <c r="D15" s="13" t="e">
        <f>IF(#REF!="","",#REF!)</f>
        <v>#REF!</v>
      </c>
      <c r="E15" s="264"/>
      <c r="F15" s="268"/>
      <c r="G15" s="268"/>
      <c r="H15" s="268"/>
    </row>
    <row r="16" spans="1:8" ht="15">
      <c r="A16" s="264"/>
      <c r="B16" s="264"/>
      <c r="C16" s="264"/>
      <c r="D16" s="13" t="e">
        <f>IF(#REF!="","",#REF!)</f>
        <v>#REF!</v>
      </c>
      <c r="E16" s="264" t="e">
        <f>IF(#REF!="","",#REF!)</f>
        <v>#REF!</v>
      </c>
      <c r="F16" s="265" t="e">
        <f>IF(#REF!="","",#REF!)</f>
        <v>#REF!</v>
      </c>
      <c r="G16" s="265" t="e">
        <f>IF(#REF!="","",#REF!)</f>
        <v>#REF!</v>
      </c>
      <c r="H16" s="265" t="e">
        <f>IF(#REF!="","",#REF!)</f>
        <v>#REF!</v>
      </c>
    </row>
    <row r="17" spans="1:8" ht="15.75" thickBot="1">
      <c r="A17" s="261"/>
      <c r="B17" s="261"/>
      <c r="C17" s="261"/>
      <c r="D17" s="12" t="e">
        <f>IF(#REF!="","",#REF!)</f>
        <v>#REF!</v>
      </c>
      <c r="E17" s="261"/>
      <c r="F17" s="266"/>
      <c r="G17" s="266"/>
      <c r="H17" s="266"/>
    </row>
    <row r="18" spans="1:8" ht="15.75" thickTop="1">
      <c r="A18" s="7"/>
      <c r="B18" s="7"/>
      <c r="C18" s="7"/>
      <c r="D18" s="7"/>
      <c r="E18" s="7"/>
      <c r="F18" s="7"/>
      <c r="G18" s="7"/>
      <c r="H18" s="7"/>
    </row>
    <row r="19" spans="1:8" ht="15">
      <c r="A19" s="7"/>
      <c r="B19" s="7"/>
      <c r="C19" s="7"/>
      <c r="D19" s="7"/>
      <c r="E19" s="7"/>
      <c r="F19" s="7"/>
      <c r="G19" s="7"/>
      <c r="H19" s="7"/>
    </row>
    <row r="20" spans="1:8" ht="15">
      <c r="A20" s="7"/>
      <c r="B20" s="7"/>
      <c r="C20" s="7"/>
      <c r="D20" s="7"/>
      <c r="E20" s="7"/>
      <c r="F20" s="7"/>
      <c r="G20" s="7"/>
      <c r="H20" s="7"/>
    </row>
    <row r="21" spans="1:8" ht="15">
      <c r="A21" s="7"/>
      <c r="B21" s="7"/>
      <c r="C21" s="7"/>
      <c r="D21" s="7"/>
      <c r="E21" s="7"/>
      <c r="F21" s="7"/>
      <c r="G21" s="7"/>
      <c r="H21" s="7"/>
    </row>
    <row r="22" spans="1:8" ht="15">
      <c r="A22" s="7"/>
      <c r="B22" s="7"/>
      <c r="C22" s="7"/>
      <c r="D22" s="7"/>
      <c r="E22" s="7"/>
      <c r="F22" s="7"/>
      <c r="G22" s="7"/>
      <c r="H22" s="7"/>
    </row>
    <row r="23" spans="1:8" ht="15">
      <c r="A23" s="7"/>
      <c r="B23" s="7"/>
      <c r="C23" s="7"/>
      <c r="D23" s="7"/>
      <c r="E23" s="7"/>
      <c r="F23" s="7"/>
      <c r="G23" s="7"/>
      <c r="H23" s="7"/>
    </row>
    <row r="24" spans="1:8" ht="15">
      <c r="A24" s="7"/>
      <c r="B24" s="7"/>
      <c r="C24" s="7"/>
      <c r="D24" s="7"/>
      <c r="E24" s="7"/>
      <c r="F24" s="7"/>
      <c r="G24" s="7"/>
      <c r="H24" s="7"/>
    </row>
    <row r="25" spans="1:8" ht="15">
      <c r="A25" s="7"/>
      <c r="B25" s="7"/>
      <c r="C25" s="7"/>
      <c r="D25" s="7"/>
      <c r="E25" s="7"/>
      <c r="F25" s="7"/>
      <c r="G25" s="7"/>
      <c r="H25" s="7"/>
    </row>
    <row r="26" spans="1:8" ht="15">
      <c r="A26" s="7"/>
      <c r="B26" s="7"/>
      <c r="C26" s="7"/>
      <c r="D26" s="7"/>
      <c r="E26" s="7"/>
      <c r="F26" s="7"/>
      <c r="G26" s="7"/>
      <c r="H26" s="7"/>
    </row>
  </sheetData>
  <mergeCells count="44">
    <mergeCell ref="G16:G17"/>
    <mergeCell ref="H16:H17"/>
    <mergeCell ref="H12:H13"/>
    <mergeCell ref="A14:A17"/>
    <mergeCell ref="B14:B17"/>
    <mergeCell ref="C14:C17"/>
    <mergeCell ref="E14:E15"/>
    <mergeCell ref="F14:F15"/>
    <mergeCell ref="G14:G15"/>
    <mergeCell ref="H14:H15"/>
    <mergeCell ref="E16:E17"/>
    <mergeCell ref="F16:F17"/>
    <mergeCell ref="A10:A13"/>
    <mergeCell ref="B10:B13"/>
    <mergeCell ref="C10:C13"/>
    <mergeCell ref="H10:H11"/>
    <mergeCell ref="E12:E13"/>
    <mergeCell ref="F12:F13"/>
    <mergeCell ref="G12:G13"/>
    <mergeCell ref="E8:E9"/>
    <mergeCell ref="E10:E11"/>
    <mergeCell ref="F10:F11"/>
    <mergeCell ref="G10:G11"/>
    <mergeCell ref="F4:F5"/>
    <mergeCell ref="G4:G5"/>
    <mergeCell ref="G2:G3"/>
    <mergeCell ref="F2:F3"/>
    <mergeCell ref="H8:H9"/>
    <mergeCell ref="E2:E3"/>
    <mergeCell ref="E6:E7"/>
    <mergeCell ref="A2:A5"/>
    <mergeCell ref="B2:B5"/>
    <mergeCell ref="H4:H5"/>
    <mergeCell ref="H2:H3"/>
    <mergeCell ref="A6:A9"/>
    <mergeCell ref="B6:B9"/>
    <mergeCell ref="C6:C9"/>
    <mergeCell ref="F6:F7"/>
    <mergeCell ref="G6:G7"/>
    <mergeCell ref="H6:H7"/>
    <mergeCell ref="F8:F9"/>
    <mergeCell ref="G8:G9"/>
    <mergeCell ref="C2:C5"/>
    <mergeCell ref="E4:E5"/>
  </mergeCells>
  <phoneticPr fontId="7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0F3-927E-4755-90F0-58D26770851E}">
  <dimension ref="A1:H26"/>
  <sheetViews>
    <sheetView showZeros="0" workbookViewId="0">
      <selection activeCell="H2" sqref="H2:I3"/>
    </sheetView>
  </sheetViews>
  <sheetFormatPr defaultRowHeight="13.5"/>
  <cols>
    <col min="1" max="1" width="14.5" customWidth="1"/>
    <col min="2" max="2" width="5.5" bestFit="1" customWidth="1"/>
    <col min="3" max="3" width="12" customWidth="1"/>
    <col min="4" max="4" width="31.375" customWidth="1"/>
    <col min="5" max="5" width="6.875" customWidth="1"/>
    <col min="6" max="6" width="26.875" bestFit="1" customWidth="1"/>
    <col min="7" max="8" width="26" customWidth="1"/>
  </cols>
  <sheetData>
    <row r="1" spans="1:8" ht="16.5" thickTop="1" thickBot="1">
      <c r="A1" s="10" t="s">
        <v>83</v>
      </c>
      <c r="B1" s="10" t="s">
        <v>82</v>
      </c>
      <c r="C1" s="10" t="s">
        <v>81</v>
      </c>
      <c r="D1" s="10" t="s">
        <v>80</v>
      </c>
      <c r="E1" s="10" t="s">
        <v>5</v>
      </c>
      <c r="F1" s="10" t="s">
        <v>12</v>
      </c>
      <c r="G1" s="10" t="s">
        <v>79</v>
      </c>
      <c r="H1" s="10" t="s">
        <v>78</v>
      </c>
    </row>
    <row r="2" spans="1:8" ht="15.75" thickTop="1">
      <c r="A2" s="260" t="e">
        <f>IF(#REF!="","",#REF!)</f>
        <v>#REF!</v>
      </c>
      <c r="B2" s="260" t="e">
        <f>IF(#REF!="","",#REF!&amp;"位")</f>
        <v>#REF!</v>
      </c>
      <c r="C2" s="260" t="e">
        <f>IF(#REF!="","",#REF!)</f>
        <v>#REF!</v>
      </c>
      <c r="D2" s="11" t="e">
        <f>IF(#REF!="","",#REF!)</f>
        <v>#REF!</v>
      </c>
      <c r="E2" s="260" t="e">
        <f>IF(#REF!="","",#REF!)</f>
        <v>#REF!</v>
      </c>
      <c r="F2" s="267" t="e">
        <f>IF(#REF!="","",#REF!)</f>
        <v>#REF!</v>
      </c>
      <c r="G2" s="267" t="e">
        <f>IF(#REF!="","",#REF!)</f>
        <v>#REF!</v>
      </c>
      <c r="H2" s="267" t="e">
        <f>IF(#REF!="","",#REF!)</f>
        <v>#REF!</v>
      </c>
    </row>
    <row r="3" spans="1:8" ht="15">
      <c r="A3" s="264"/>
      <c r="B3" s="264"/>
      <c r="C3" s="264"/>
      <c r="D3" s="13" t="e">
        <f>IF(#REF!="","",#REF!)</f>
        <v>#REF!</v>
      </c>
      <c r="E3" s="264"/>
      <c r="F3" s="268"/>
      <c r="G3" s="268"/>
      <c r="H3" s="268"/>
    </row>
    <row r="4" spans="1:8" ht="15">
      <c r="A4" s="264"/>
      <c r="B4" s="264"/>
      <c r="C4" s="264"/>
      <c r="D4" s="13" t="e">
        <f>IF(#REF!="","",#REF!)</f>
        <v>#REF!</v>
      </c>
      <c r="E4" s="264" t="e">
        <f>IF(#REF!="","",#REF!)</f>
        <v>#REF!</v>
      </c>
      <c r="F4" s="265" t="e">
        <f>IF(#REF!="","",#REF!)</f>
        <v>#REF!</v>
      </c>
      <c r="G4" s="265" t="e">
        <f>IF(#REF!="","",#REF!)</f>
        <v>#REF!</v>
      </c>
      <c r="H4" s="265" t="e">
        <f>IF(#REF!="","",#REF!)</f>
        <v>#REF!</v>
      </c>
    </row>
    <row r="5" spans="1:8" ht="15.75" thickBot="1">
      <c r="A5" s="261"/>
      <c r="B5" s="261"/>
      <c r="C5" s="261"/>
      <c r="D5" s="12" t="e">
        <f>IF(#REF!="","",#REF!)</f>
        <v>#REF!</v>
      </c>
      <c r="E5" s="261"/>
      <c r="F5" s="266"/>
      <c r="G5" s="266"/>
      <c r="H5" s="266"/>
    </row>
    <row r="6" spans="1:8" ht="15.75" thickTop="1">
      <c r="A6" s="260" t="e">
        <f>IF(#REF!="","",#REF!)</f>
        <v>#REF!</v>
      </c>
      <c r="B6" s="260" t="e">
        <f>IF(#REF!="","",#REF!&amp;"位")</f>
        <v>#REF!</v>
      </c>
      <c r="C6" s="260" t="e">
        <f>IF(#REF!="","",#REF!)</f>
        <v>#REF!</v>
      </c>
      <c r="D6" s="11" t="e">
        <f>IF(#REF!="","",#REF!)</f>
        <v>#REF!</v>
      </c>
      <c r="E6" s="260" t="e">
        <f>IF(#REF!="","",#REF!)</f>
        <v>#REF!</v>
      </c>
      <c r="F6" s="267" t="e">
        <f>IF(#REF!="","",#REF!)</f>
        <v>#REF!</v>
      </c>
      <c r="G6" s="267" t="e">
        <f>IF(#REF!="","",#REF!)</f>
        <v>#REF!</v>
      </c>
      <c r="H6" s="267" t="e">
        <f>IF(#REF!="","",#REF!)</f>
        <v>#REF!</v>
      </c>
    </row>
    <row r="7" spans="1:8" ht="15">
      <c r="A7" s="264"/>
      <c r="B7" s="264"/>
      <c r="C7" s="264"/>
      <c r="D7" s="13" t="e">
        <f>IF(#REF!="","",#REF!)</f>
        <v>#REF!</v>
      </c>
      <c r="E7" s="264"/>
      <c r="F7" s="268"/>
      <c r="G7" s="268"/>
      <c r="H7" s="268"/>
    </row>
    <row r="8" spans="1:8" ht="15">
      <c r="A8" s="264"/>
      <c r="B8" s="264"/>
      <c r="C8" s="264"/>
      <c r="D8" s="13" t="e">
        <f>IF(#REF!="","",#REF!)</f>
        <v>#REF!</v>
      </c>
      <c r="E8" s="264" t="e">
        <f>IF(#REF!="","",#REF!)</f>
        <v>#REF!</v>
      </c>
      <c r="F8" s="265" t="e">
        <f>IF(#REF!="","",#REF!)</f>
        <v>#REF!</v>
      </c>
      <c r="G8" s="265" t="e">
        <f>IF(#REF!="","",#REF!)</f>
        <v>#REF!</v>
      </c>
      <c r="H8" s="265" t="e">
        <f>IF(#REF!="","",#REF!)</f>
        <v>#REF!</v>
      </c>
    </row>
    <row r="9" spans="1:8" ht="15.75" thickBot="1">
      <c r="A9" s="261"/>
      <c r="B9" s="261"/>
      <c r="C9" s="261"/>
      <c r="D9" s="12" t="e">
        <f>IF(#REF!="","",#REF!)</f>
        <v>#REF!</v>
      </c>
      <c r="E9" s="261"/>
      <c r="F9" s="266"/>
      <c r="G9" s="266"/>
      <c r="H9" s="266"/>
    </row>
    <row r="10" spans="1:8" ht="15.75" thickTop="1">
      <c r="A10" s="260" t="e">
        <f>IF(#REF!="","",#REF!)</f>
        <v>#REF!</v>
      </c>
      <c r="B10" s="260" t="e">
        <f>IF(#REF!="","",#REF!&amp;"位")</f>
        <v>#REF!</v>
      </c>
      <c r="C10" s="260" t="e">
        <f>IF(#REF!="","",#REF!)</f>
        <v>#REF!</v>
      </c>
      <c r="D10" s="11" t="e">
        <f>IF(#REF!="","",#REF!)</f>
        <v>#REF!</v>
      </c>
      <c r="E10" s="260" t="e">
        <f>IF(#REF!="","",#REF!)</f>
        <v>#REF!</v>
      </c>
      <c r="F10" s="267" t="e">
        <f>IF(#REF!="","",#REF!)</f>
        <v>#REF!</v>
      </c>
      <c r="G10" s="267" t="e">
        <f>IF(#REF!="","",#REF!)</f>
        <v>#REF!</v>
      </c>
      <c r="H10" s="267" t="e">
        <f>IF(#REF!="","",#REF!)</f>
        <v>#REF!</v>
      </c>
    </row>
    <row r="11" spans="1:8" ht="15">
      <c r="A11" s="264"/>
      <c r="B11" s="264"/>
      <c r="C11" s="264"/>
      <c r="D11" s="13" t="e">
        <f>IF(#REF!="","",#REF!)</f>
        <v>#REF!</v>
      </c>
      <c r="E11" s="264"/>
      <c r="F11" s="268"/>
      <c r="G11" s="268"/>
      <c r="H11" s="268"/>
    </row>
    <row r="12" spans="1:8" ht="15">
      <c r="A12" s="264"/>
      <c r="B12" s="264"/>
      <c r="C12" s="264"/>
      <c r="D12" s="13" t="e">
        <f>IF(#REF!="","",#REF!)</f>
        <v>#REF!</v>
      </c>
      <c r="E12" s="264" t="e">
        <f>IF(#REF!="","",#REF!)</f>
        <v>#REF!</v>
      </c>
      <c r="F12" s="265" t="e">
        <f>IF(#REF!="","",#REF!)</f>
        <v>#REF!</v>
      </c>
      <c r="G12" s="265" t="e">
        <f>IF(#REF!="","",#REF!)</f>
        <v>#REF!</v>
      </c>
      <c r="H12" s="265" t="e">
        <f>IF(#REF!="","",#REF!)</f>
        <v>#REF!</v>
      </c>
    </row>
    <row r="13" spans="1:8" ht="15.75" thickBot="1">
      <c r="A13" s="261"/>
      <c r="B13" s="261"/>
      <c r="C13" s="261"/>
      <c r="D13" s="12" t="e">
        <f>IF(#REF!="","",#REF!)</f>
        <v>#REF!</v>
      </c>
      <c r="E13" s="261"/>
      <c r="F13" s="266"/>
      <c r="G13" s="266"/>
      <c r="H13" s="266"/>
    </row>
    <row r="14" spans="1:8" ht="15.75" thickTop="1">
      <c r="A14" s="260" t="e">
        <f>IF(#REF!="","",#REF!)</f>
        <v>#REF!</v>
      </c>
      <c r="B14" s="260" t="e">
        <f>IF(#REF!="","",#REF!&amp;"位")</f>
        <v>#REF!</v>
      </c>
      <c r="C14" s="260" t="e">
        <f>IF(#REF!="","",#REF!)</f>
        <v>#REF!</v>
      </c>
      <c r="D14" s="11" t="e">
        <f>IF(#REF!="","",#REF!)</f>
        <v>#REF!</v>
      </c>
      <c r="E14" s="260" t="e">
        <f>IF(#REF!="","",#REF!)</f>
        <v>#REF!</v>
      </c>
      <c r="F14" s="267" t="e">
        <f>IF(#REF!="","",#REF!)</f>
        <v>#REF!</v>
      </c>
      <c r="G14" s="267" t="e">
        <f>IF(#REF!="","",#REF!)</f>
        <v>#REF!</v>
      </c>
      <c r="H14" s="267" t="e">
        <f>IF(#REF!="","",#REF!)</f>
        <v>#REF!</v>
      </c>
    </row>
    <row r="15" spans="1:8" ht="15">
      <c r="A15" s="264"/>
      <c r="B15" s="264"/>
      <c r="C15" s="264"/>
      <c r="D15" s="13" t="e">
        <f>IF(#REF!="","",#REF!)</f>
        <v>#REF!</v>
      </c>
      <c r="E15" s="264"/>
      <c r="F15" s="268"/>
      <c r="G15" s="268"/>
      <c r="H15" s="268"/>
    </row>
    <row r="16" spans="1:8" ht="15">
      <c r="A16" s="264"/>
      <c r="B16" s="264"/>
      <c r="C16" s="264"/>
      <c r="D16" s="13" t="e">
        <f>IF(#REF!="","",#REF!)</f>
        <v>#REF!</v>
      </c>
      <c r="E16" s="264" t="e">
        <f>IF(#REF!="","",#REF!)</f>
        <v>#REF!</v>
      </c>
      <c r="F16" s="265" t="e">
        <f>IF(#REF!="","",#REF!)</f>
        <v>#REF!</v>
      </c>
      <c r="G16" s="265" t="e">
        <f>IF(#REF!="","",#REF!)</f>
        <v>#REF!</v>
      </c>
      <c r="H16" s="265" t="e">
        <f>IF(#REF!="","",#REF!)</f>
        <v>#REF!</v>
      </c>
    </row>
    <row r="17" spans="1:8" ht="15.75" thickBot="1">
      <c r="A17" s="261"/>
      <c r="B17" s="261"/>
      <c r="C17" s="261"/>
      <c r="D17" s="12" t="e">
        <f>IF(#REF!="","",#REF!)</f>
        <v>#REF!</v>
      </c>
      <c r="E17" s="261"/>
      <c r="F17" s="266"/>
      <c r="G17" s="266"/>
      <c r="H17" s="266"/>
    </row>
    <row r="18" spans="1:8" ht="15.75" thickTop="1">
      <c r="A18" s="7"/>
      <c r="B18" s="7"/>
      <c r="C18" s="7"/>
      <c r="D18" s="7"/>
      <c r="E18" s="7"/>
      <c r="F18" s="7"/>
      <c r="G18" s="7"/>
      <c r="H18" s="7"/>
    </row>
    <row r="19" spans="1:8" ht="15">
      <c r="A19" s="7"/>
      <c r="B19" s="7"/>
      <c r="C19" s="7"/>
      <c r="D19" s="7"/>
      <c r="E19" s="7"/>
      <c r="F19" s="7"/>
      <c r="G19" s="7"/>
      <c r="H19" s="7"/>
    </row>
    <row r="20" spans="1:8" ht="15">
      <c r="A20" s="7"/>
      <c r="B20" s="7"/>
      <c r="C20" s="7"/>
      <c r="D20" s="7"/>
      <c r="E20" s="7"/>
      <c r="F20" s="7"/>
      <c r="G20" s="7"/>
      <c r="H20" s="7"/>
    </row>
    <row r="21" spans="1:8" ht="15">
      <c r="A21" s="7"/>
      <c r="B21" s="7"/>
      <c r="C21" s="7"/>
      <c r="D21" s="7"/>
      <c r="E21" s="7"/>
      <c r="F21" s="7"/>
      <c r="G21" s="7"/>
      <c r="H21" s="7"/>
    </row>
    <row r="22" spans="1:8" ht="15">
      <c r="A22" s="7"/>
      <c r="B22" s="7"/>
      <c r="C22" s="7"/>
      <c r="D22" s="7"/>
      <c r="E22" s="7"/>
      <c r="F22" s="7"/>
      <c r="G22" s="7"/>
      <c r="H22" s="7"/>
    </row>
    <row r="23" spans="1:8" ht="15">
      <c r="A23" s="7"/>
      <c r="B23" s="7"/>
      <c r="C23" s="7"/>
      <c r="D23" s="7"/>
      <c r="E23" s="7"/>
      <c r="F23" s="7"/>
      <c r="G23" s="7"/>
      <c r="H23" s="7"/>
    </row>
    <row r="24" spans="1:8" ht="15">
      <c r="A24" s="7"/>
      <c r="B24" s="7"/>
      <c r="C24" s="7"/>
      <c r="D24" s="7"/>
      <c r="E24" s="7"/>
      <c r="F24" s="7"/>
      <c r="G24" s="7"/>
      <c r="H24" s="7"/>
    </row>
    <row r="25" spans="1:8" ht="15">
      <c r="A25" s="7"/>
      <c r="B25" s="7"/>
      <c r="C25" s="7"/>
      <c r="D25" s="7"/>
      <c r="E25" s="7"/>
      <c r="F25" s="7"/>
      <c r="G25" s="7"/>
      <c r="H25" s="7"/>
    </row>
    <row r="26" spans="1:8" ht="15">
      <c r="A26" s="7"/>
      <c r="B26" s="7"/>
      <c r="C26" s="7"/>
      <c r="D26" s="7"/>
      <c r="E26" s="7"/>
      <c r="F26" s="7"/>
      <c r="G26" s="7"/>
      <c r="H26" s="7"/>
    </row>
  </sheetData>
  <mergeCells count="44">
    <mergeCell ref="G14:G15"/>
    <mergeCell ref="H14:H15"/>
    <mergeCell ref="E16:E17"/>
    <mergeCell ref="F16:F17"/>
    <mergeCell ref="G16:G17"/>
    <mergeCell ref="H16:H17"/>
    <mergeCell ref="H10:H11"/>
    <mergeCell ref="E12:E13"/>
    <mergeCell ref="F12:F13"/>
    <mergeCell ref="G12:G13"/>
    <mergeCell ref="H12:H13"/>
    <mergeCell ref="G10:G11"/>
    <mergeCell ref="A14:A17"/>
    <mergeCell ref="B14:B17"/>
    <mergeCell ref="C14:C17"/>
    <mergeCell ref="E14:E15"/>
    <mergeCell ref="F14:F15"/>
    <mergeCell ref="A10:A13"/>
    <mergeCell ref="B10:B13"/>
    <mergeCell ref="C10:C13"/>
    <mergeCell ref="E10:E11"/>
    <mergeCell ref="F10:F11"/>
    <mergeCell ref="G6:G7"/>
    <mergeCell ref="H6:H7"/>
    <mergeCell ref="E8:E9"/>
    <mergeCell ref="F8:F9"/>
    <mergeCell ref="G8:G9"/>
    <mergeCell ref="H8:H9"/>
    <mergeCell ref="H2:H3"/>
    <mergeCell ref="E4:E5"/>
    <mergeCell ref="F4:F5"/>
    <mergeCell ref="G4:G5"/>
    <mergeCell ref="H4:H5"/>
    <mergeCell ref="G2:G3"/>
    <mergeCell ref="A6:A9"/>
    <mergeCell ref="B6:B9"/>
    <mergeCell ref="C6:C9"/>
    <mergeCell ref="E6:E7"/>
    <mergeCell ref="F6:F7"/>
    <mergeCell ref="A2:A5"/>
    <mergeCell ref="B2:B5"/>
    <mergeCell ref="C2:C5"/>
    <mergeCell ref="E2:E3"/>
    <mergeCell ref="F2:F3"/>
  </mergeCells>
  <phoneticPr fontId="7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0CE0-B760-4AED-80BC-8D3E7594B0EA}">
  <dimension ref="A1:E47"/>
  <sheetViews>
    <sheetView workbookViewId="0">
      <selection activeCell="J20" sqref="J20"/>
    </sheetView>
  </sheetViews>
  <sheetFormatPr defaultRowHeight="13.5"/>
  <cols>
    <col min="1" max="1" width="10.5" bestFit="1" customWidth="1"/>
    <col min="3" max="3" width="20.625" bestFit="1" customWidth="1"/>
    <col min="5" max="5" width="11.625" bestFit="1" customWidth="1"/>
  </cols>
  <sheetData>
    <row r="1" spans="1:5">
      <c r="A1" s="5" t="s">
        <v>67</v>
      </c>
      <c r="B1">
        <v>1</v>
      </c>
      <c r="C1" s="6" t="s">
        <v>8</v>
      </c>
      <c r="D1" s="6" t="s">
        <v>68</v>
      </c>
      <c r="E1" s="1" t="s">
        <v>13</v>
      </c>
    </row>
    <row r="2" spans="1:5" ht="14.25">
      <c r="A2" s="4" t="s">
        <v>21</v>
      </c>
      <c r="B2">
        <v>2</v>
      </c>
      <c r="C2" s="6" t="s">
        <v>9</v>
      </c>
      <c r="D2" s="6" t="s">
        <v>69</v>
      </c>
      <c r="E2" s="2" t="s">
        <v>14</v>
      </c>
    </row>
    <row r="3" spans="1:5" ht="14.25">
      <c r="A3" s="4" t="s">
        <v>22</v>
      </c>
      <c r="B3">
        <v>3</v>
      </c>
      <c r="C3" s="6" t="s">
        <v>10</v>
      </c>
      <c r="D3" s="6" t="s">
        <v>70</v>
      </c>
      <c r="E3" s="2" t="s">
        <v>18</v>
      </c>
    </row>
    <row r="4" spans="1:5" ht="14.25">
      <c r="A4" s="4" t="s">
        <v>23</v>
      </c>
      <c r="B4">
        <v>4</v>
      </c>
      <c r="D4" s="6" t="s">
        <v>71</v>
      </c>
      <c r="E4" s="3" t="s">
        <v>20</v>
      </c>
    </row>
    <row r="5" spans="1:5" ht="14.25">
      <c r="A5" s="4" t="s">
        <v>24</v>
      </c>
      <c r="B5">
        <v>5</v>
      </c>
      <c r="D5" s="6" t="s">
        <v>72</v>
      </c>
    </row>
    <row r="6" spans="1:5" ht="14.25">
      <c r="A6" s="4" t="s">
        <v>25</v>
      </c>
      <c r="B6">
        <v>6</v>
      </c>
      <c r="D6" s="6" t="s">
        <v>73</v>
      </c>
    </row>
    <row r="7" spans="1:5" ht="14.25">
      <c r="A7" s="4" t="s">
        <v>26</v>
      </c>
      <c r="D7" s="6" t="s">
        <v>74</v>
      </c>
    </row>
    <row r="8" spans="1:5" ht="14.25">
      <c r="A8" s="4" t="s">
        <v>27</v>
      </c>
      <c r="D8" s="6" t="s">
        <v>75</v>
      </c>
    </row>
    <row r="9" spans="1:5" ht="14.25">
      <c r="A9" s="4" t="s">
        <v>28</v>
      </c>
      <c r="D9" s="6" t="s">
        <v>76</v>
      </c>
    </row>
    <row r="10" spans="1:5" ht="14.25">
      <c r="A10" s="4" t="s">
        <v>29</v>
      </c>
      <c r="D10" s="6"/>
    </row>
    <row r="11" spans="1:5" ht="14.25">
      <c r="A11" s="4" t="s">
        <v>30</v>
      </c>
    </row>
    <row r="12" spans="1:5" ht="14.25">
      <c r="A12" s="4" t="s">
        <v>31</v>
      </c>
    </row>
    <row r="13" spans="1:5" ht="14.25">
      <c r="A13" s="4" t="s">
        <v>32</v>
      </c>
    </row>
    <row r="14" spans="1:5" ht="14.25">
      <c r="A14" s="4" t="s">
        <v>33</v>
      </c>
    </row>
    <row r="15" spans="1:5" ht="14.25">
      <c r="A15" s="4" t="s">
        <v>34</v>
      </c>
    </row>
    <row r="16" spans="1:5" ht="14.25">
      <c r="A16" s="4" t="s">
        <v>35</v>
      </c>
    </row>
    <row r="17" spans="1:1" ht="14.25">
      <c r="A17" s="4" t="s">
        <v>36</v>
      </c>
    </row>
    <row r="18" spans="1:1" ht="14.25">
      <c r="A18" s="4" t="s">
        <v>37</v>
      </c>
    </row>
    <row r="19" spans="1:1" ht="14.25">
      <c r="A19" s="4" t="s">
        <v>38</v>
      </c>
    </row>
    <row r="20" spans="1:1" ht="14.25">
      <c r="A20" s="4" t="s">
        <v>39</v>
      </c>
    </row>
    <row r="21" spans="1:1" ht="14.25">
      <c r="A21" s="4" t="s">
        <v>40</v>
      </c>
    </row>
    <row r="22" spans="1:1" ht="14.25">
      <c r="A22" s="4" t="s">
        <v>41</v>
      </c>
    </row>
    <row r="23" spans="1:1" ht="14.25">
      <c r="A23" s="4" t="s">
        <v>42</v>
      </c>
    </row>
    <row r="24" spans="1:1" ht="14.25">
      <c r="A24" s="4" t="s">
        <v>43</v>
      </c>
    </row>
    <row r="25" spans="1:1" ht="14.25">
      <c r="A25" s="4" t="s">
        <v>44</v>
      </c>
    </row>
    <row r="26" spans="1:1" ht="14.25">
      <c r="A26" s="4" t="s">
        <v>45</v>
      </c>
    </row>
    <row r="27" spans="1:1" ht="14.25">
      <c r="A27" s="4" t="s">
        <v>46</v>
      </c>
    </row>
    <row r="28" spans="1:1" ht="14.25">
      <c r="A28" s="4" t="s">
        <v>47</v>
      </c>
    </row>
    <row r="29" spans="1:1" ht="14.25">
      <c r="A29" s="4" t="s">
        <v>48</v>
      </c>
    </row>
    <row r="30" spans="1:1" ht="14.25">
      <c r="A30" s="4" t="s">
        <v>49</v>
      </c>
    </row>
    <row r="31" spans="1:1" ht="14.25">
      <c r="A31" s="4" t="s">
        <v>50</v>
      </c>
    </row>
    <row r="32" spans="1:1" ht="14.25">
      <c r="A32" s="4" t="s">
        <v>51</v>
      </c>
    </row>
    <row r="33" spans="1:1" ht="14.25">
      <c r="A33" s="4" t="s">
        <v>52</v>
      </c>
    </row>
    <row r="34" spans="1:1" ht="14.25">
      <c r="A34" s="4" t="s">
        <v>53</v>
      </c>
    </row>
    <row r="35" spans="1:1" ht="14.25">
      <c r="A35" s="4" t="s">
        <v>54</v>
      </c>
    </row>
    <row r="36" spans="1:1" ht="14.25">
      <c r="A36" s="4" t="s">
        <v>55</v>
      </c>
    </row>
    <row r="37" spans="1:1" ht="14.25">
      <c r="A37" s="4" t="s">
        <v>56</v>
      </c>
    </row>
    <row r="38" spans="1:1" ht="14.25">
      <c r="A38" s="4" t="s">
        <v>57</v>
      </c>
    </row>
    <row r="39" spans="1:1" ht="14.25">
      <c r="A39" s="4" t="s">
        <v>58</v>
      </c>
    </row>
    <row r="40" spans="1:1" ht="14.25">
      <c r="A40" s="4" t="s">
        <v>59</v>
      </c>
    </row>
    <row r="41" spans="1:1" ht="14.25">
      <c r="A41" s="4" t="s">
        <v>60</v>
      </c>
    </row>
    <row r="42" spans="1:1" ht="14.25">
      <c r="A42" s="4" t="s">
        <v>61</v>
      </c>
    </row>
    <row r="43" spans="1:1" ht="14.25">
      <c r="A43" s="4" t="s">
        <v>62</v>
      </c>
    </row>
    <row r="44" spans="1:1" ht="14.25">
      <c r="A44" s="4" t="s">
        <v>63</v>
      </c>
    </row>
    <row r="45" spans="1:1" ht="14.25">
      <c r="A45" s="4" t="s">
        <v>64</v>
      </c>
    </row>
    <row r="46" spans="1:1" ht="14.25">
      <c r="A46" s="4" t="s">
        <v>65</v>
      </c>
    </row>
    <row r="47" spans="1:1" ht="14.25">
      <c r="A47" s="4" t="s">
        <v>66</v>
      </c>
    </row>
  </sheetData>
  <phoneticPr fontId="7"/>
  <conditionalFormatting sqref="C1:C3">
    <cfRule type="cellIs" dxfId="1" priority="2" operator="equal">
      <formula>0</formula>
    </cfRule>
  </conditionalFormatting>
  <conditionalFormatting sqref="E1:E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23E8-43AC-4B23-A1C0-9695B587E08B}">
  <sheetPr>
    <tabColor rgb="FFFF0000"/>
  </sheetPr>
  <dimension ref="A1:T87"/>
  <sheetViews>
    <sheetView zoomScale="115" zoomScaleNormal="115" workbookViewId="0">
      <selection activeCell="N74" sqref="N74"/>
    </sheetView>
  </sheetViews>
  <sheetFormatPr defaultRowHeight="13.5"/>
  <cols>
    <col min="1" max="1" width="11.875" customWidth="1"/>
    <col min="2" max="2" width="9.875" customWidth="1"/>
    <col min="3" max="3" width="7.75" customWidth="1"/>
    <col min="4" max="4" width="13.25" customWidth="1"/>
    <col min="5" max="5" width="4.25" customWidth="1"/>
    <col min="10" max="10" width="12" customWidth="1"/>
    <col min="11" max="12" width="7.75" customWidth="1"/>
    <col min="13" max="13" width="13.25" customWidth="1"/>
  </cols>
  <sheetData>
    <row r="1" spans="1:20" ht="18.75">
      <c r="A1" s="34" t="s">
        <v>239</v>
      </c>
    </row>
    <row r="2" spans="1:20">
      <c r="B2" s="37"/>
    </row>
    <row r="3" spans="1:20" ht="14.25">
      <c r="A3" s="33" t="s">
        <v>85</v>
      </c>
      <c r="Q3" t="s">
        <v>178</v>
      </c>
      <c r="R3" t="s">
        <v>98</v>
      </c>
      <c r="S3" t="s">
        <v>68</v>
      </c>
      <c r="T3" t="s">
        <v>68</v>
      </c>
    </row>
    <row r="4" spans="1:20" ht="14.25">
      <c r="A4" s="33" t="s">
        <v>120</v>
      </c>
      <c r="B4" s="91" t="s">
        <v>121</v>
      </c>
      <c r="C4" t="s">
        <v>91</v>
      </c>
      <c r="Q4" t="s">
        <v>179</v>
      </c>
      <c r="S4" t="s">
        <v>21</v>
      </c>
      <c r="T4" t="s">
        <v>69</v>
      </c>
    </row>
    <row r="5" spans="1:20">
      <c r="A5" t="s">
        <v>84</v>
      </c>
      <c r="B5" s="91" t="s">
        <v>36</v>
      </c>
      <c r="C5" t="s">
        <v>91</v>
      </c>
      <c r="Q5" t="s">
        <v>180</v>
      </c>
      <c r="S5" t="s">
        <v>22</v>
      </c>
      <c r="T5" t="s">
        <v>69</v>
      </c>
    </row>
    <row r="6" spans="1:20">
      <c r="A6" t="s">
        <v>197</v>
      </c>
      <c r="B6" s="90" t="s">
        <v>254</v>
      </c>
      <c r="C6" s="94"/>
      <c r="D6" s="94"/>
      <c r="E6" s="94"/>
      <c r="F6" t="s">
        <v>223</v>
      </c>
      <c r="J6" t="s">
        <v>224</v>
      </c>
      <c r="K6" s="106" t="s">
        <v>226</v>
      </c>
      <c r="L6" s="106"/>
      <c r="M6" t="s">
        <v>225</v>
      </c>
      <c r="Q6" t="s">
        <v>121</v>
      </c>
      <c r="S6" t="s">
        <v>23</v>
      </c>
      <c r="T6" t="s">
        <v>69</v>
      </c>
    </row>
    <row r="7" spans="1:20">
      <c r="A7" t="s">
        <v>87</v>
      </c>
      <c r="B7" s="90" t="s">
        <v>193</v>
      </c>
      <c r="C7" s="94"/>
      <c r="D7" s="94"/>
      <c r="E7" s="94"/>
      <c r="F7" s="94"/>
      <c r="G7" s="94"/>
      <c r="H7" t="s">
        <v>186</v>
      </c>
      <c r="Q7" t="s">
        <v>122</v>
      </c>
      <c r="S7" t="s">
        <v>24</v>
      </c>
      <c r="T7" t="s">
        <v>69</v>
      </c>
    </row>
    <row r="8" spans="1:20">
      <c r="A8" t="s">
        <v>222</v>
      </c>
      <c r="S8" t="s">
        <v>25</v>
      </c>
      <c r="T8" t="s">
        <v>69</v>
      </c>
    </row>
    <row r="9" spans="1:20">
      <c r="A9" t="s">
        <v>92</v>
      </c>
      <c r="B9" s="91" t="s">
        <v>194</v>
      </c>
      <c r="C9" s="36" t="s">
        <v>88</v>
      </c>
      <c r="D9" s="36"/>
      <c r="E9" s="36"/>
      <c r="Q9" t="s">
        <v>136</v>
      </c>
      <c r="S9" t="s">
        <v>26</v>
      </c>
      <c r="T9" t="s">
        <v>69</v>
      </c>
    </row>
    <row r="10" spans="1:20">
      <c r="A10" t="s">
        <v>93</v>
      </c>
      <c r="B10" s="35" t="str">
        <f>+B5</f>
        <v>石川県</v>
      </c>
      <c r="C10" s="90" t="s">
        <v>195</v>
      </c>
      <c r="D10" s="94"/>
      <c r="E10" s="94"/>
      <c r="F10" s="94"/>
      <c r="G10" s="94"/>
      <c r="H10" t="s">
        <v>187</v>
      </c>
      <c r="Q10" t="s">
        <v>135</v>
      </c>
      <c r="S10" t="s">
        <v>27</v>
      </c>
      <c r="T10" t="s">
        <v>70</v>
      </c>
    </row>
    <row r="11" spans="1:20">
      <c r="A11" t="s">
        <v>94</v>
      </c>
      <c r="B11" s="90" t="s">
        <v>196</v>
      </c>
      <c r="C11" s="94"/>
      <c r="D11" s="36" t="s">
        <v>89</v>
      </c>
      <c r="Q11" t="s">
        <v>191</v>
      </c>
      <c r="S11" t="s">
        <v>28</v>
      </c>
      <c r="T11" t="s">
        <v>70</v>
      </c>
    </row>
    <row r="12" spans="1:20">
      <c r="A12" t="s">
        <v>95</v>
      </c>
      <c r="B12" s="90" t="s">
        <v>192</v>
      </c>
      <c r="C12" s="94"/>
      <c r="D12" s="36" t="s">
        <v>90</v>
      </c>
      <c r="Q12" t="s">
        <v>134</v>
      </c>
      <c r="S12" t="s">
        <v>29</v>
      </c>
      <c r="T12" t="s">
        <v>70</v>
      </c>
    </row>
    <row r="13" spans="1:20">
      <c r="A13" t="s">
        <v>124</v>
      </c>
      <c r="B13" s="90" t="s">
        <v>255</v>
      </c>
      <c r="C13" s="94"/>
      <c r="D13" t="s">
        <v>97</v>
      </c>
      <c r="Q13" t="s">
        <v>108</v>
      </c>
      <c r="S13" t="s">
        <v>132</v>
      </c>
      <c r="T13" t="s">
        <v>70</v>
      </c>
    </row>
    <row r="14" spans="1:20">
      <c r="A14" t="s">
        <v>125</v>
      </c>
      <c r="B14" s="91">
        <v>3</v>
      </c>
      <c r="C14" s="39" t="s">
        <v>126</v>
      </c>
      <c r="D14" s="91">
        <v>15</v>
      </c>
      <c r="E14" t="s">
        <v>127</v>
      </c>
      <c r="F14" s="36" t="s">
        <v>128</v>
      </c>
      <c r="S14" t="s">
        <v>31</v>
      </c>
      <c r="T14" t="s">
        <v>70</v>
      </c>
    </row>
    <row r="15" spans="1:20">
      <c r="A15" t="s">
        <v>198</v>
      </c>
      <c r="B15" s="36"/>
      <c r="C15" s="36"/>
      <c r="D15" s="36"/>
      <c r="E15" s="77" t="s">
        <v>207</v>
      </c>
      <c r="F15" t="s">
        <v>251</v>
      </c>
      <c r="Q15" t="s">
        <v>183</v>
      </c>
      <c r="S15" t="s">
        <v>32</v>
      </c>
      <c r="T15" t="s">
        <v>70</v>
      </c>
    </row>
    <row r="16" spans="1:20">
      <c r="B16" s="36" t="s">
        <v>206</v>
      </c>
      <c r="Q16" t="s">
        <v>184</v>
      </c>
      <c r="S16" t="s">
        <v>33</v>
      </c>
      <c r="T16" t="s">
        <v>70</v>
      </c>
    </row>
    <row r="17" spans="1:20">
      <c r="D17" s="36"/>
      <c r="Q17" t="s">
        <v>207</v>
      </c>
      <c r="S17" t="s">
        <v>34</v>
      </c>
      <c r="T17" t="s">
        <v>71</v>
      </c>
    </row>
    <row r="18" spans="1:20">
      <c r="A18" t="s">
        <v>252</v>
      </c>
      <c r="J18" t="s">
        <v>129</v>
      </c>
      <c r="K18" s="93" t="s">
        <v>253</v>
      </c>
      <c r="Q18" t="s">
        <v>208</v>
      </c>
      <c r="S18" t="s">
        <v>35</v>
      </c>
      <c r="T18" t="s">
        <v>71</v>
      </c>
    </row>
    <row r="19" spans="1:20">
      <c r="A19" s="35" t="s">
        <v>200</v>
      </c>
      <c r="B19" s="91">
        <v>1</v>
      </c>
      <c r="C19" t="s">
        <v>188</v>
      </c>
      <c r="J19" t="s">
        <v>199</v>
      </c>
      <c r="S19" t="s">
        <v>36</v>
      </c>
      <c r="T19" t="s">
        <v>71</v>
      </c>
    </row>
    <row r="20" spans="1:20">
      <c r="A20" t="s">
        <v>96</v>
      </c>
      <c r="B20" s="90" t="s">
        <v>256</v>
      </c>
      <c r="C20" s="94"/>
      <c r="D20" s="94"/>
      <c r="E20" t="s">
        <v>97</v>
      </c>
      <c r="J20" s="66" t="s">
        <v>106</v>
      </c>
      <c r="K20" s="110" t="s">
        <v>262</v>
      </c>
      <c r="L20" s="107"/>
      <c r="M20" s="107"/>
      <c r="N20" t="s">
        <v>97</v>
      </c>
      <c r="S20" t="s">
        <v>37</v>
      </c>
      <c r="T20" t="s">
        <v>71</v>
      </c>
    </row>
    <row r="21" spans="1:20">
      <c r="A21" s="66" t="s">
        <v>107</v>
      </c>
      <c r="B21" s="90" t="s">
        <v>257</v>
      </c>
      <c r="C21" s="94"/>
      <c r="D21" s="94"/>
      <c r="E21" t="s">
        <v>97</v>
      </c>
      <c r="J21" s="66" t="s">
        <v>107</v>
      </c>
      <c r="K21" s="110" t="s">
        <v>263</v>
      </c>
      <c r="L21" s="107"/>
      <c r="M21" s="107"/>
      <c r="N21" t="s">
        <v>97</v>
      </c>
      <c r="S21" t="s">
        <v>38</v>
      </c>
      <c r="T21" t="s">
        <v>70</v>
      </c>
    </row>
    <row r="22" spans="1:20">
      <c r="A22" s="66" t="s">
        <v>99</v>
      </c>
      <c r="E22" s="77"/>
      <c r="F22" t="s">
        <v>91</v>
      </c>
      <c r="J22" s="66" t="s">
        <v>185</v>
      </c>
      <c r="M22" s="78" t="s">
        <v>180</v>
      </c>
      <c r="N22" t="s">
        <v>91</v>
      </c>
      <c r="S22" t="s">
        <v>39</v>
      </c>
      <c r="T22" t="s">
        <v>71</v>
      </c>
    </row>
    <row r="23" spans="1:20">
      <c r="A23" s="66"/>
      <c r="B23" s="35" t="s">
        <v>100</v>
      </c>
      <c r="C23" s="95"/>
      <c r="D23" s="94"/>
      <c r="E23" s="94"/>
      <c r="F23" s="94"/>
      <c r="G23" s="38" t="str">
        <f>IF(E22="○",IF(C23="","←入力してください。"," ")," ")</f>
        <v xml:space="preserve"> </v>
      </c>
      <c r="J23" s="66" t="s">
        <v>182</v>
      </c>
      <c r="K23" s="77" t="s">
        <v>183</v>
      </c>
      <c r="L23" t="s">
        <v>91</v>
      </c>
      <c r="M23" s="35"/>
      <c r="P23" s="38"/>
      <c r="S23" t="s">
        <v>40</v>
      </c>
      <c r="T23" t="s">
        <v>72</v>
      </c>
    </row>
    <row r="24" spans="1:20">
      <c r="A24" s="66" t="s">
        <v>101</v>
      </c>
      <c r="B24" s="90" t="s">
        <v>258</v>
      </c>
      <c r="C24" s="94"/>
      <c r="D24" s="36" t="s">
        <v>89</v>
      </c>
      <c r="J24" s="66"/>
      <c r="K24" s="107"/>
      <c r="L24" s="107"/>
      <c r="M24" s="107"/>
      <c r="S24" t="s">
        <v>41</v>
      </c>
      <c r="T24" t="s">
        <v>72</v>
      </c>
    </row>
    <row r="25" spans="1:20">
      <c r="A25" s="66" t="s">
        <v>102</v>
      </c>
      <c r="B25" s="96" t="s">
        <v>259</v>
      </c>
      <c r="C25" s="94"/>
      <c r="D25" s="94"/>
      <c r="E25" s="36" t="s">
        <v>103</v>
      </c>
      <c r="J25" s="66"/>
      <c r="L25" s="92"/>
      <c r="S25" t="s">
        <v>42</v>
      </c>
      <c r="T25" t="s">
        <v>72</v>
      </c>
    </row>
    <row r="26" spans="1:20">
      <c r="A26" t="s">
        <v>105</v>
      </c>
      <c r="S26" t="s">
        <v>43</v>
      </c>
      <c r="T26" t="s">
        <v>72</v>
      </c>
    </row>
    <row r="27" spans="1:20">
      <c r="A27" s="66" t="s">
        <v>106</v>
      </c>
      <c r="B27" s="95" t="s">
        <v>260</v>
      </c>
      <c r="C27" s="94"/>
      <c r="D27" s="94"/>
      <c r="E27" t="s">
        <v>97</v>
      </c>
      <c r="S27" t="s">
        <v>44</v>
      </c>
      <c r="T27" t="s">
        <v>73</v>
      </c>
    </row>
    <row r="28" spans="1:20">
      <c r="A28" s="66" t="s">
        <v>107</v>
      </c>
      <c r="B28" s="95" t="s">
        <v>261</v>
      </c>
      <c r="C28" s="94"/>
      <c r="D28" s="94"/>
      <c r="E28" t="s">
        <v>97</v>
      </c>
      <c r="S28" t="s">
        <v>45</v>
      </c>
      <c r="T28" t="s">
        <v>73</v>
      </c>
    </row>
    <row r="29" spans="1:20">
      <c r="A29" s="66" t="s">
        <v>185</v>
      </c>
      <c r="D29" s="78" t="s">
        <v>180</v>
      </c>
      <c r="E29" t="s">
        <v>91</v>
      </c>
      <c r="S29" t="s">
        <v>46</v>
      </c>
      <c r="T29" t="s">
        <v>73</v>
      </c>
    </row>
    <row r="30" spans="1:20">
      <c r="A30" s="66" t="s">
        <v>182</v>
      </c>
      <c r="B30" s="77" t="s">
        <v>184</v>
      </c>
      <c r="C30" t="s">
        <v>91</v>
      </c>
      <c r="D30" s="35"/>
      <c r="S30" t="s">
        <v>47</v>
      </c>
      <c r="T30" t="s">
        <v>73</v>
      </c>
    </row>
    <row r="31" spans="1:20">
      <c r="A31" s="66"/>
      <c r="B31" s="39"/>
      <c r="C31" s="36"/>
      <c r="D31" s="35"/>
      <c r="J31" s="66"/>
      <c r="K31" s="39"/>
      <c r="L31" s="36"/>
      <c r="S31" t="s">
        <v>48</v>
      </c>
      <c r="T31" t="s">
        <v>73</v>
      </c>
    </row>
    <row r="32" spans="1:20">
      <c r="A32" s="66"/>
      <c r="C32" s="108"/>
      <c r="D32" s="108"/>
      <c r="E32" s="108"/>
      <c r="F32" s="108"/>
      <c r="G32" s="108"/>
      <c r="H32" s="108"/>
      <c r="J32" s="66"/>
      <c r="L32" s="109"/>
      <c r="M32" s="109"/>
      <c r="N32" s="109"/>
      <c r="O32" s="109"/>
      <c r="P32" s="109"/>
      <c r="S32" t="s">
        <v>49</v>
      </c>
      <c r="T32" t="s">
        <v>73</v>
      </c>
    </row>
    <row r="33" spans="1:20">
      <c r="A33" t="s">
        <v>123</v>
      </c>
      <c r="S33" t="s">
        <v>50</v>
      </c>
      <c r="T33" t="s">
        <v>74</v>
      </c>
    </row>
    <row r="34" spans="1:20">
      <c r="A34" t="s">
        <v>109</v>
      </c>
      <c r="J34" t="s">
        <v>137</v>
      </c>
      <c r="S34" t="s">
        <v>51</v>
      </c>
      <c r="T34" t="s">
        <v>74</v>
      </c>
    </row>
    <row r="35" spans="1:20">
      <c r="A35" t="s">
        <v>117</v>
      </c>
      <c r="B35" s="90" t="s">
        <v>264</v>
      </c>
      <c r="C35" s="94"/>
      <c r="D35" t="s">
        <v>97</v>
      </c>
      <c r="J35" t="s">
        <v>138</v>
      </c>
      <c r="S35" t="s">
        <v>52</v>
      </c>
      <c r="T35" t="s">
        <v>74</v>
      </c>
    </row>
    <row r="36" spans="1:20">
      <c r="A36" t="s">
        <v>118</v>
      </c>
      <c r="B36" s="90" t="s">
        <v>265</v>
      </c>
      <c r="C36" s="94"/>
      <c r="D36" t="s">
        <v>97</v>
      </c>
      <c r="J36" t="s">
        <v>117</v>
      </c>
      <c r="K36" s="90" t="s">
        <v>264</v>
      </c>
      <c r="L36" s="94"/>
      <c r="M36" s="94"/>
      <c r="N36" t="s">
        <v>97</v>
      </c>
      <c r="S36" t="s">
        <v>53</v>
      </c>
      <c r="T36" t="s">
        <v>74</v>
      </c>
    </row>
    <row r="37" spans="1:20">
      <c r="A37" t="s">
        <v>119</v>
      </c>
      <c r="B37" s="91">
        <v>3</v>
      </c>
      <c r="C37" s="36" t="s">
        <v>116</v>
      </c>
      <c r="J37" t="s">
        <v>118</v>
      </c>
      <c r="K37" s="90" t="s">
        <v>265</v>
      </c>
      <c r="L37" s="94"/>
      <c r="M37" s="94"/>
      <c r="N37" t="s">
        <v>97</v>
      </c>
      <c r="S37" t="s">
        <v>54</v>
      </c>
      <c r="T37" t="s">
        <v>75</v>
      </c>
    </row>
    <row r="38" spans="1:20">
      <c r="A38" t="s">
        <v>110</v>
      </c>
      <c r="J38" t="s">
        <v>119</v>
      </c>
      <c r="K38" s="91">
        <v>3</v>
      </c>
      <c r="L38" s="36" t="s">
        <v>116</v>
      </c>
      <c r="M38" s="36"/>
      <c r="S38" t="s">
        <v>55</v>
      </c>
      <c r="T38" t="s">
        <v>75</v>
      </c>
    </row>
    <row r="39" spans="1:20">
      <c r="A39" t="s">
        <v>117</v>
      </c>
      <c r="B39" s="90" t="s">
        <v>266</v>
      </c>
      <c r="C39" s="94"/>
      <c r="D39" t="s">
        <v>97</v>
      </c>
      <c r="J39" s="35" t="s">
        <v>200</v>
      </c>
      <c r="K39" s="91">
        <v>1</v>
      </c>
      <c r="L39" s="36" t="s">
        <v>116</v>
      </c>
      <c r="S39" t="s">
        <v>56</v>
      </c>
      <c r="T39" t="s">
        <v>75</v>
      </c>
    </row>
    <row r="40" spans="1:20">
      <c r="A40" t="s">
        <v>118</v>
      </c>
      <c r="B40" s="90" t="s">
        <v>267</v>
      </c>
      <c r="C40" s="94"/>
      <c r="D40" t="s">
        <v>97</v>
      </c>
      <c r="J40" t="s">
        <v>139</v>
      </c>
      <c r="S40" t="s">
        <v>57</v>
      </c>
      <c r="T40" t="s">
        <v>75</v>
      </c>
    </row>
    <row r="41" spans="1:20">
      <c r="A41" t="s">
        <v>119</v>
      </c>
      <c r="B41" s="91">
        <v>3</v>
      </c>
      <c r="C41" s="36" t="s">
        <v>116</v>
      </c>
      <c r="J41" t="s">
        <v>117</v>
      </c>
      <c r="K41" s="90" t="s">
        <v>266</v>
      </c>
      <c r="L41" s="94"/>
      <c r="M41" s="94"/>
      <c r="N41" t="s">
        <v>97</v>
      </c>
      <c r="S41" t="s">
        <v>58</v>
      </c>
      <c r="T41" t="s">
        <v>75</v>
      </c>
    </row>
    <row r="42" spans="1:20">
      <c r="A42" t="s">
        <v>111</v>
      </c>
      <c r="J42" t="s">
        <v>118</v>
      </c>
      <c r="K42" s="90" t="s">
        <v>267</v>
      </c>
      <c r="L42" s="94"/>
      <c r="M42" s="94"/>
      <c r="N42" t="s">
        <v>97</v>
      </c>
      <c r="S42" t="s">
        <v>59</v>
      </c>
      <c r="T42" t="s">
        <v>76</v>
      </c>
    </row>
    <row r="43" spans="1:20">
      <c r="A43" t="s">
        <v>117</v>
      </c>
      <c r="B43" s="90" t="s">
        <v>268</v>
      </c>
      <c r="C43" s="94"/>
      <c r="D43" t="s">
        <v>97</v>
      </c>
      <c r="J43" t="s">
        <v>119</v>
      </c>
      <c r="K43" s="91">
        <v>3</v>
      </c>
      <c r="L43" s="36" t="s">
        <v>116</v>
      </c>
      <c r="M43" s="36"/>
      <c r="S43" t="s">
        <v>60</v>
      </c>
      <c r="T43" t="s">
        <v>76</v>
      </c>
    </row>
    <row r="44" spans="1:20">
      <c r="A44" t="s">
        <v>118</v>
      </c>
      <c r="B44" s="90" t="s">
        <v>269</v>
      </c>
      <c r="C44" s="94"/>
      <c r="D44" t="s">
        <v>97</v>
      </c>
      <c r="J44" s="35" t="s">
        <v>200</v>
      </c>
      <c r="K44" s="91">
        <v>3</v>
      </c>
      <c r="L44" s="36" t="s">
        <v>116</v>
      </c>
      <c r="S44" t="s">
        <v>61</v>
      </c>
      <c r="T44" t="s">
        <v>76</v>
      </c>
    </row>
    <row r="45" spans="1:20">
      <c r="A45" t="s">
        <v>119</v>
      </c>
      <c r="B45" s="91">
        <v>3</v>
      </c>
      <c r="C45" s="36" t="s">
        <v>116</v>
      </c>
      <c r="J45" t="s">
        <v>140</v>
      </c>
      <c r="S45" t="s">
        <v>62</v>
      </c>
      <c r="T45" t="s">
        <v>76</v>
      </c>
    </row>
    <row r="46" spans="1:20">
      <c r="A46" t="s">
        <v>112</v>
      </c>
      <c r="J46" t="s">
        <v>117</v>
      </c>
      <c r="K46" s="90"/>
      <c r="L46" s="94"/>
      <c r="M46" s="94"/>
      <c r="N46" t="s">
        <v>97</v>
      </c>
      <c r="S46" t="s">
        <v>63</v>
      </c>
      <c r="T46" t="s">
        <v>76</v>
      </c>
    </row>
    <row r="47" spans="1:20">
      <c r="A47" t="s">
        <v>117</v>
      </c>
      <c r="B47" s="90" t="s">
        <v>270</v>
      </c>
      <c r="C47" s="94"/>
      <c r="D47" t="s">
        <v>97</v>
      </c>
      <c r="J47" t="s">
        <v>118</v>
      </c>
      <c r="K47" s="90"/>
      <c r="L47" s="94"/>
      <c r="M47" s="94"/>
      <c r="N47" t="s">
        <v>97</v>
      </c>
      <c r="S47" t="s">
        <v>64</v>
      </c>
      <c r="T47" t="s">
        <v>76</v>
      </c>
    </row>
    <row r="48" spans="1:20">
      <c r="A48" t="s">
        <v>118</v>
      </c>
      <c r="B48" s="90" t="s">
        <v>271</v>
      </c>
      <c r="C48" s="94"/>
      <c r="D48" t="s">
        <v>97</v>
      </c>
      <c r="J48" t="s">
        <v>119</v>
      </c>
      <c r="K48" s="91"/>
      <c r="L48" s="36" t="s">
        <v>116</v>
      </c>
      <c r="M48" s="36"/>
      <c r="S48" t="s">
        <v>65</v>
      </c>
      <c r="T48" t="s">
        <v>76</v>
      </c>
    </row>
    <row r="49" spans="1:20">
      <c r="A49" t="s">
        <v>119</v>
      </c>
      <c r="B49" s="91">
        <v>2</v>
      </c>
      <c r="C49" s="36" t="s">
        <v>116</v>
      </c>
      <c r="J49" s="35" t="s">
        <v>200</v>
      </c>
      <c r="K49" s="91"/>
      <c r="L49" s="36" t="s">
        <v>116</v>
      </c>
      <c r="S49" t="s">
        <v>66</v>
      </c>
      <c r="T49" t="s">
        <v>76</v>
      </c>
    </row>
    <row r="50" spans="1:20">
      <c r="A50" t="s">
        <v>113</v>
      </c>
      <c r="J50" t="s">
        <v>141</v>
      </c>
    </row>
    <row r="51" spans="1:20">
      <c r="A51" t="s">
        <v>117</v>
      </c>
      <c r="B51" s="90" t="s">
        <v>272</v>
      </c>
      <c r="C51" s="94"/>
      <c r="D51" t="s">
        <v>97</v>
      </c>
      <c r="J51" t="s">
        <v>117</v>
      </c>
      <c r="K51" s="90"/>
      <c r="L51" s="94"/>
      <c r="M51" s="94"/>
      <c r="N51" t="s">
        <v>97</v>
      </c>
    </row>
    <row r="52" spans="1:20">
      <c r="A52" t="s">
        <v>118</v>
      </c>
      <c r="B52" s="90" t="s">
        <v>273</v>
      </c>
      <c r="C52" s="94"/>
      <c r="D52" t="s">
        <v>97</v>
      </c>
      <c r="J52" t="s">
        <v>118</v>
      </c>
      <c r="K52" s="90"/>
      <c r="L52" s="94"/>
      <c r="M52" s="94"/>
      <c r="N52" t="s">
        <v>97</v>
      </c>
    </row>
    <row r="53" spans="1:20">
      <c r="A53" t="s">
        <v>119</v>
      </c>
      <c r="B53" s="91">
        <v>2</v>
      </c>
      <c r="C53" s="36" t="s">
        <v>116</v>
      </c>
      <c r="J53" t="s">
        <v>119</v>
      </c>
      <c r="K53" s="91"/>
      <c r="L53" s="36" t="s">
        <v>116</v>
      </c>
      <c r="M53" s="36"/>
    </row>
    <row r="54" spans="1:20">
      <c r="A54" t="s">
        <v>114</v>
      </c>
      <c r="J54" s="35" t="s">
        <v>200</v>
      </c>
      <c r="K54" s="91"/>
      <c r="L54" s="36" t="s">
        <v>116</v>
      </c>
    </row>
    <row r="55" spans="1:20">
      <c r="A55" t="s">
        <v>117</v>
      </c>
      <c r="B55" s="90" t="s">
        <v>274</v>
      </c>
      <c r="C55" s="94"/>
      <c r="D55" t="s">
        <v>97</v>
      </c>
      <c r="J55" t="s">
        <v>142</v>
      </c>
    </row>
    <row r="56" spans="1:20">
      <c r="A56" t="s">
        <v>118</v>
      </c>
      <c r="B56" s="90" t="s">
        <v>275</v>
      </c>
      <c r="C56" s="94"/>
      <c r="D56" t="s">
        <v>97</v>
      </c>
      <c r="J56" t="s">
        <v>143</v>
      </c>
    </row>
    <row r="57" spans="1:20">
      <c r="A57" t="s">
        <v>119</v>
      </c>
      <c r="B57" s="91">
        <v>1</v>
      </c>
      <c r="C57" s="36" t="s">
        <v>116</v>
      </c>
      <c r="J57" t="s">
        <v>117</v>
      </c>
      <c r="K57" s="90" t="s">
        <v>274</v>
      </c>
      <c r="L57" s="94"/>
      <c r="M57" t="s">
        <v>97</v>
      </c>
    </row>
    <row r="58" spans="1:20">
      <c r="A58" t="s">
        <v>115</v>
      </c>
      <c r="J58" t="s">
        <v>118</v>
      </c>
      <c r="K58" s="90" t="s">
        <v>275</v>
      </c>
      <c r="L58" s="94"/>
      <c r="M58" t="s">
        <v>97</v>
      </c>
    </row>
    <row r="59" spans="1:20">
      <c r="A59" t="s">
        <v>117</v>
      </c>
      <c r="B59" s="90" t="s">
        <v>276</v>
      </c>
      <c r="C59" s="94"/>
      <c r="D59" t="s">
        <v>97</v>
      </c>
      <c r="J59" t="s">
        <v>119</v>
      </c>
      <c r="K59" s="91">
        <v>1</v>
      </c>
      <c r="L59" s="36" t="s">
        <v>116</v>
      </c>
    </row>
    <row r="60" spans="1:20">
      <c r="A60" t="s">
        <v>118</v>
      </c>
      <c r="B60" s="90" t="s">
        <v>277</v>
      </c>
      <c r="C60" s="94"/>
      <c r="D60" t="s">
        <v>97</v>
      </c>
      <c r="J60" t="s">
        <v>117</v>
      </c>
      <c r="K60" s="90" t="s">
        <v>276</v>
      </c>
      <c r="L60" s="94"/>
      <c r="M60" t="s">
        <v>97</v>
      </c>
    </row>
    <row r="61" spans="1:20">
      <c r="A61" t="s">
        <v>119</v>
      </c>
      <c r="B61" s="91">
        <v>1</v>
      </c>
      <c r="C61" s="36" t="s">
        <v>116</v>
      </c>
      <c r="D61" s="36"/>
      <c r="J61" t="s">
        <v>118</v>
      </c>
      <c r="K61" s="90" t="s">
        <v>277</v>
      </c>
      <c r="L61" s="94"/>
      <c r="M61" t="s">
        <v>97</v>
      </c>
    </row>
    <row r="62" spans="1:20">
      <c r="J62" t="s">
        <v>119</v>
      </c>
      <c r="K62" s="91">
        <v>1</v>
      </c>
      <c r="L62" s="36" t="s">
        <v>116</v>
      </c>
    </row>
    <row r="63" spans="1:20">
      <c r="J63" s="35" t="s">
        <v>200</v>
      </c>
      <c r="K63" s="91">
        <v>3</v>
      </c>
      <c r="L63" s="36" t="s">
        <v>116</v>
      </c>
    </row>
    <row r="64" spans="1:20">
      <c r="J64" t="s">
        <v>144</v>
      </c>
    </row>
    <row r="65" spans="10:13">
      <c r="J65" t="s">
        <v>117</v>
      </c>
      <c r="K65" s="90"/>
      <c r="L65" s="94"/>
      <c r="M65" t="s">
        <v>97</v>
      </c>
    </row>
    <row r="66" spans="10:13">
      <c r="J66" t="s">
        <v>118</v>
      </c>
      <c r="K66" s="90"/>
      <c r="L66" s="94"/>
      <c r="M66" t="s">
        <v>97</v>
      </c>
    </row>
    <row r="67" spans="10:13">
      <c r="J67" t="s">
        <v>119</v>
      </c>
      <c r="K67" s="91"/>
      <c r="L67" s="36" t="s">
        <v>116</v>
      </c>
    </row>
    <row r="68" spans="10:13">
      <c r="J68" t="s">
        <v>117</v>
      </c>
      <c r="K68" s="90"/>
      <c r="L68" s="94"/>
      <c r="M68" t="s">
        <v>97</v>
      </c>
    </row>
    <row r="69" spans="10:13">
      <c r="J69" t="s">
        <v>118</v>
      </c>
      <c r="K69" s="90"/>
      <c r="L69" s="94"/>
      <c r="M69" t="s">
        <v>97</v>
      </c>
    </row>
    <row r="70" spans="10:13">
      <c r="J70" t="s">
        <v>119</v>
      </c>
      <c r="K70" s="91"/>
      <c r="L70" s="36" t="s">
        <v>116</v>
      </c>
    </row>
    <row r="71" spans="10:13">
      <c r="J71" s="35" t="s">
        <v>200</v>
      </c>
      <c r="K71" s="91"/>
      <c r="L71" s="36" t="s">
        <v>116</v>
      </c>
    </row>
    <row r="72" spans="10:13">
      <c r="J72" t="s">
        <v>145</v>
      </c>
    </row>
    <row r="73" spans="10:13">
      <c r="J73" t="s">
        <v>117</v>
      </c>
      <c r="K73" s="90"/>
      <c r="M73" t="s">
        <v>97</v>
      </c>
    </row>
    <row r="74" spans="10:13">
      <c r="J74" t="s">
        <v>118</v>
      </c>
      <c r="K74" s="90"/>
      <c r="M74" t="s">
        <v>97</v>
      </c>
    </row>
    <row r="75" spans="10:13">
      <c r="J75" t="s">
        <v>119</v>
      </c>
      <c r="K75" s="91"/>
      <c r="L75" s="36" t="s">
        <v>116</v>
      </c>
    </row>
    <row r="76" spans="10:13">
      <c r="J76" t="s">
        <v>117</v>
      </c>
      <c r="K76" s="90"/>
      <c r="M76" t="s">
        <v>97</v>
      </c>
    </row>
    <row r="77" spans="10:13">
      <c r="J77" t="s">
        <v>118</v>
      </c>
      <c r="K77" s="90"/>
      <c r="M77" t="s">
        <v>97</v>
      </c>
    </row>
    <row r="78" spans="10:13">
      <c r="J78" t="s">
        <v>119</v>
      </c>
      <c r="K78" s="91"/>
      <c r="L78" s="36" t="s">
        <v>116</v>
      </c>
    </row>
    <row r="79" spans="10:13">
      <c r="J79" s="35" t="s">
        <v>200</v>
      </c>
      <c r="K79" s="91"/>
      <c r="L79" s="36" t="s">
        <v>116</v>
      </c>
    </row>
    <row r="80" spans="10:13">
      <c r="J80" t="s">
        <v>146</v>
      </c>
    </row>
    <row r="81" spans="10:13">
      <c r="J81" t="s">
        <v>117</v>
      </c>
      <c r="K81" s="90"/>
      <c r="M81" t="s">
        <v>97</v>
      </c>
    </row>
    <row r="82" spans="10:13">
      <c r="J82" t="s">
        <v>118</v>
      </c>
      <c r="K82" s="90"/>
      <c r="M82" t="s">
        <v>97</v>
      </c>
    </row>
    <row r="83" spans="10:13">
      <c r="J83" t="s">
        <v>119</v>
      </c>
      <c r="K83" s="91"/>
      <c r="L83" s="36" t="s">
        <v>116</v>
      </c>
    </row>
    <row r="84" spans="10:13">
      <c r="J84" t="s">
        <v>117</v>
      </c>
      <c r="K84" s="90"/>
      <c r="M84" t="s">
        <v>97</v>
      </c>
    </row>
    <row r="85" spans="10:13">
      <c r="J85" t="s">
        <v>118</v>
      </c>
      <c r="K85" s="90"/>
      <c r="M85" t="s">
        <v>97</v>
      </c>
    </row>
    <row r="86" spans="10:13">
      <c r="J86" t="s">
        <v>119</v>
      </c>
      <c r="K86" s="91"/>
      <c r="L86" s="36" t="s">
        <v>116</v>
      </c>
    </row>
    <row r="87" spans="10:13">
      <c r="J87" s="35" t="s">
        <v>200</v>
      </c>
      <c r="K87" s="91"/>
      <c r="L87" s="36" t="s">
        <v>116</v>
      </c>
    </row>
  </sheetData>
  <sheetProtection algorithmName="SHA-512" hashValue="7gafXHS/PaGxAK9eJcYEAIA+oQh5bHVkj5ve0uLbBvAOoLs4DSR5SjC8sSNCxGfwwKcR50o+WkPLe7D5Ez5FqQ==" saltValue="Bdaj/AfVgTJfQgryH7WlcA==" spinCount="100000" sheet="1" objects="1" scenarios="1" selectLockedCells="1" selectUnlockedCells="1"/>
  <mergeCells count="6">
    <mergeCell ref="K6:L6"/>
    <mergeCell ref="K24:M24"/>
    <mergeCell ref="C32:H32"/>
    <mergeCell ref="L32:P32"/>
    <mergeCell ref="K20:M20"/>
    <mergeCell ref="K21:M21"/>
  </mergeCells>
  <phoneticPr fontId="7"/>
  <dataValidations count="7">
    <dataValidation type="list" allowBlank="1" showInputMessage="1" showErrorMessage="1" sqref="B5" xr:uid="{21CFFE24-BD8C-4395-BD1A-8010282DF75F}">
      <formula1>$S$3:$S$55</formula1>
    </dataValidation>
    <dataValidation type="list" allowBlank="1" showInputMessage="1" showErrorMessage="1" sqref="E15" xr:uid="{0D14528D-B360-497A-971C-E87F41848FD7}">
      <formula1>$Q$17:$Q$18</formula1>
    </dataValidation>
    <dataValidation type="list" allowBlank="1" showInputMessage="1" showErrorMessage="1" sqref="L25" xr:uid="{69A4A216-9673-4740-B6D9-5EE360A8B6AC}">
      <formula1>$Q$9:$Q$13</formula1>
    </dataValidation>
    <dataValidation type="list" allowBlank="1" showInputMessage="1" showErrorMessage="1" sqref="B30 K23" xr:uid="{62E021F6-5A2E-4C4F-902E-00F4CF1BE2EC}">
      <formula1>$Q$15:$Q$16</formula1>
    </dataValidation>
    <dataValidation type="list" allowBlank="1" showInputMessage="1" showErrorMessage="1" sqref="B4" xr:uid="{87948A06-811C-4DB4-8B4C-B2F3F14939A7}">
      <formula1>$Q$6:$Q$7</formula1>
    </dataValidation>
    <dataValidation type="list" allowBlank="1" showInputMessage="1" showErrorMessage="1" sqref="D29:D31 M22:M23" xr:uid="{2BA9694B-42AD-40B7-8051-5031F96D944E}">
      <formula1>$Q$3:$Q$5</formula1>
    </dataValidation>
    <dataValidation type="list" allowBlank="1" showInputMessage="1" showErrorMessage="1" sqref="E22" xr:uid="{CF710833-6C1E-4C8A-9079-EE68F53E71E0}">
      <formula1>$R$3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6C72-6DEC-46AE-B15D-073EC0FF8DB3}">
  <sheetPr>
    <tabColor rgb="FF00B0F0"/>
  </sheetPr>
  <dimension ref="A1:T87"/>
  <sheetViews>
    <sheetView tabSelected="1" topLeftCell="A18" zoomScale="115" zoomScaleNormal="115" workbookViewId="0">
      <selection activeCell="B21" sqref="B21"/>
    </sheetView>
  </sheetViews>
  <sheetFormatPr defaultRowHeight="13.5"/>
  <cols>
    <col min="1" max="1" width="11.875" customWidth="1"/>
    <col min="2" max="2" width="9.875" customWidth="1"/>
    <col min="3" max="3" width="7.75" customWidth="1"/>
    <col min="4" max="4" width="13.25" customWidth="1"/>
    <col min="5" max="5" width="4.25" customWidth="1"/>
    <col min="10" max="10" width="12" customWidth="1"/>
    <col min="11" max="12" width="7.75" customWidth="1"/>
    <col min="13" max="13" width="13.25" customWidth="1"/>
  </cols>
  <sheetData>
    <row r="1" spans="1:20" ht="18.75">
      <c r="A1" s="34" t="s">
        <v>239</v>
      </c>
    </row>
    <row r="2" spans="1:20">
      <c r="B2" s="37"/>
    </row>
    <row r="3" spans="1:20" ht="14.25">
      <c r="A3" s="33" t="s">
        <v>85</v>
      </c>
      <c r="Q3" t="s">
        <v>178</v>
      </c>
      <c r="R3" t="s">
        <v>98</v>
      </c>
      <c r="S3" t="s">
        <v>68</v>
      </c>
      <c r="T3" t="s">
        <v>68</v>
      </c>
    </row>
    <row r="4" spans="1:20" ht="14.25">
      <c r="A4" s="33" t="s">
        <v>120</v>
      </c>
      <c r="B4" s="91"/>
      <c r="C4" t="s">
        <v>91</v>
      </c>
      <c r="Q4" t="s">
        <v>179</v>
      </c>
      <c r="S4" t="s">
        <v>21</v>
      </c>
      <c r="T4" t="s">
        <v>130</v>
      </c>
    </row>
    <row r="5" spans="1:20">
      <c r="A5" t="s">
        <v>84</v>
      </c>
      <c r="B5" s="91"/>
      <c r="C5" t="s">
        <v>91</v>
      </c>
      <c r="Q5" t="s">
        <v>180</v>
      </c>
      <c r="S5" t="s">
        <v>22</v>
      </c>
      <c r="T5" t="s">
        <v>130</v>
      </c>
    </row>
    <row r="6" spans="1:20">
      <c r="A6" t="s">
        <v>197</v>
      </c>
      <c r="B6" s="90"/>
      <c r="C6" s="94"/>
      <c r="D6" s="94"/>
      <c r="E6" s="94"/>
      <c r="F6" t="s">
        <v>223</v>
      </c>
      <c r="J6" t="s">
        <v>224</v>
      </c>
      <c r="K6" s="90"/>
      <c r="L6" s="94"/>
      <c r="M6" t="s">
        <v>225</v>
      </c>
      <c r="Q6" t="s">
        <v>121</v>
      </c>
      <c r="S6" t="s">
        <v>23</v>
      </c>
      <c r="T6" t="s">
        <v>130</v>
      </c>
    </row>
    <row r="7" spans="1:20">
      <c r="A7" t="s">
        <v>87</v>
      </c>
      <c r="B7" s="90"/>
      <c r="C7" s="94"/>
      <c r="D7" s="94"/>
      <c r="E7" s="94"/>
      <c r="F7" s="94"/>
      <c r="G7" s="94"/>
      <c r="H7" t="s">
        <v>186</v>
      </c>
      <c r="Q7" t="s">
        <v>122</v>
      </c>
      <c r="S7" t="s">
        <v>24</v>
      </c>
      <c r="T7" t="s">
        <v>130</v>
      </c>
    </row>
    <row r="8" spans="1:20">
      <c r="A8" t="s">
        <v>222</v>
      </c>
      <c r="S8" t="s">
        <v>25</v>
      </c>
      <c r="T8" t="s">
        <v>130</v>
      </c>
    </row>
    <row r="9" spans="1:20">
      <c r="A9" t="s">
        <v>92</v>
      </c>
      <c r="B9" s="91"/>
      <c r="C9" s="36" t="s">
        <v>88</v>
      </c>
      <c r="D9" s="36"/>
      <c r="E9" s="36"/>
      <c r="Q9" t="s">
        <v>136</v>
      </c>
      <c r="S9" t="s">
        <v>26</v>
      </c>
      <c r="T9" t="s">
        <v>130</v>
      </c>
    </row>
    <row r="10" spans="1:20">
      <c r="A10" t="s">
        <v>93</v>
      </c>
      <c r="B10" s="35">
        <f>+B5</f>
        <v>0</v>
      </c>
      <c r="C10" s="90"/>
      <c r="D10" s="94"/>
      <c r="E10" s="94"/>
      <c r="F10" s="94"/>
      <c r="G10" s="94"/>
      <c r="H10" t="s">
        <v>187</v>
      </c>
      <c r="Q10" t="s">
        <v>135</v>
      </c>
      <c r="S10" t="s">
        <v>27</v>
      </c>
      <c r="T10" t="s">
        <v>131</v>
      </c>
    </row>
    <row r="11" spans="1:20">
      <c r="A11" t="s">
        <v>94</v>
      </c>
      <c r="B11" s="90"/>
      <c r="C11" s="94"/>
      <c r="D11" s="36" t="s">
        <v>89</v>
      </c>
      <c r="Q11" t="s">
        <v>191</v>
      </c>
      <c r="S11" t="s">
        <v>28</v>
      </c>
      <c r="T11" t="s">
        <v>131</v>
      </c>
    </row>
    <row r="12" spans="1:20">
      <c r="A12" t="s">
        <v>95</v>
      </c>
      <c r="B12" s="90"/>
      <c r="C12" s="94"/>
      <c r="D12" s="36" t="s">
        <v>90</v>
      </c>
      <c r="Q12" t="s">
        <v>134</v>
      </c>
      <c r="S12" t="s">
        <v>29</v>
      </c>
      <c r="T12" t="s">
        <v>131</v>
      </c>
    </row>
    <row r="13" spans="1:20">
      <c r="A13" t="s">
        <v>124</v>
      </c>
      <c r="B13" s="90"/>
      <c r="C13" s="94"/>
      <c r="D13" t="s">
        <v>97</v>
      </c>
      <c r="Q13" t="s">
        <v>108</v>
      </c>
      <c r="S13" t="s">
        <v>132</v>
      </c>
      <c r="T13" t="s">
        <v>131</v>
      </c>
    </row>
    <row r="14" spans="1:20">
      <c r="A14" t="s">
        <v>125</v>
      </c>
      <c r="B14" s="91"/>
      <c r="C14" s="39" t="s">
        <v>126</v>
      </c>
      <c r="D14" s="91"/>
      <c r="E14" t="s">
        <v>127</v>
      </c>
      <c r="F14" s="36" t="s">
        <v>128</v>
      </c>
      <c r="S14" t="s">
        <v>31</v>
      </c>
      <c r="T14" t="s">
        <v>131</v>
      </c>
    </row>
    <row r="15" spans="1:20">
      <c r="A15" t="s">
        <v>198</v>
      </c>
      <c r="B15" s="36"/>
      <c r="C15" s="36"/>
      <c r="D15" s="36"/>
      <c r="E15" s="77" t="s">
        <v>207</v>
      </c>
      <c r="F15" t="s">
        <v>251</v>
      </c>
      <c r="Q15" t="s">
        <v>183</v>
      </c>
      <c r="S15" t="s">
        <v>32</v>
      </c>
      <c r="T15" t="s">
        <v>131</v>
      </c>
    </row>
    <row r="16" spans="1:20">
      <c r="B16" s="36" t="s">
        <v>206</v>
      </c>
      <c r="Q16" t="s">
        <v>184</v>
      </c>
      <c r="S16" t="s">
        <v>33</v>
      </c>
      <c r="T16" t="s">
        <v>131</v>
      </c>
    </row>
    <row r="17" spans="1:20">
      <c r="D17" s="36"/>
      <c r="Q17" t="s">
        <v>207</v>
      </c>
      <c r="S17" t="s">
        <v>34</v>
      </c>
      <c r="T17" t="s">
        <v>71</v>
      </c>
    </row>
    <row r="18" spans="1:20">
      <c r="A18" t="s">
        <v>252</v>
      </c>
      <c r="J18" t="s">
        <v>129</v>
      </c>
      <c r="K18" s="93" t="s">
        <v>253</v>
      </c>
      <c r="Q18" t="s">
        <v>208</v>
      </c>
      <c r="S18" t="s">
        <v>35</v>
      </c>
      <c r="T18" t="s">
        <v>71</v>
      </c>
    </row>
    <row r="19" spans="1:20">
      <c r="A19" s="35" t="s">
        <v>200</v>
      </c>
      <c r="B19" s="91"/>
      <c r="C19" t="s">
        <v>188</v>
      </c>
      <c r="J19" t="s">
        <v>199</v>
      </c>
      <c r="S19" t="s">
        <v>36</v>
      </c>
      <c r="T19" t="s">
        <v>71</v>
      </c>
    </row>
    <row r="20" spans="1:20">
      <c r="A20" t="s">
        <v>96</v>
      </c>
      <c r="B20" s="90"/>
      <c r="D20" t="s">
        <v>97</v>
      </c>
      <c r="J20" s="66" t="s">
        <v>106</v>
      </c>
      <c r="K20" s="95"/>
      <c r="M20" t="s">
        <v>97</v>
      </c>
      <c r="S20" t="s">
        <v>37</v>
      </c>
      <c r="T20" t="s">
        <v>71</v>
      </c>
    </row>
    <row r="21" spans="1:20">
      <c r="A21" s="66" t="s">
        <v>107</v>
      </c>
      <c r="B21" s="90"/>
      <c r="D21" t="s">
        <v>97</v>
      </c>
      <c r="J21" s="66" t="s">
        <v>107</v>
      </c>
      <c r="K21" s="95"/>
      <c r="M21" t="s">
        <v>97</v>
      </c>
      <c r="S21" t="s">
        <v>38</v>
      </c>
      <c r="T21" t="s">
        <v>70</v>
      </c>
    </row>
    <row r="22" spans="1:20">
      <c r="A22" s="66" t="s">
        <v>99</v>
      </c>
      <c r="E22" s="77"/>
      <c r="F22" t="s">
        <v>91</v>
      </c>
      <c r="J22" s="66" t="s">
        <v>185</v>
      </c>
      <c r="M22" s="78"/>
      <c r="N22" t="s">
        <v>91</v>
      </c>
      <c r="S22" t="s">
        <v>39</v>
      </c>
      <c r="T22" t="s">
        <v>71</v>
      </c>
    </row>
    <row r="23" spans="1:20">
      <c r="A23" s="66"/>
      <c r="B23" s="35" t="s">
        <v>100</v>
      </c>
      <c r="C23" s="110"/>
      <c r="D23" s="107"/>
      <c r="E23" s="107"/>
      <c r="F23" s="107"/>
      <c r="G23" s="38" t="str">
        <f>IF(E22="○",IF(C23="","←入力してください。"," ")," ")</f>
        <v xml:space="preserve"> </v>
      </c>
      <c r="J23" s="66" t="s">
        <v>182</v>
      </c>
      <c r="K23" s="77" t="s">
        <v>183</v>
      </c>
      <c r="L23" t="s">
        <v>91</v>
      </c>
      <c r="M23" s="35"/>
      <c r="P23" s="38"/>
      <c r="S23" t="s">
        <v>40</v>
      </c>
      <c r="T23" t="s">
        <v>72</v>
      </c>
    </row>
    <row r="24" spans="1:20">
      <c r="A24" s="66" t="s">
        <v>101</v>
      </c>
      <c r="B24" s="90"/>
      <c r="D24" s="36" t="s">
        <v>89</v>
      </c>
      <c r="J24" s="66"/>
      <c r="K24" s="107"/>
      <c r="L24" s="107"/>
      <c r="M24" s="107"/>
      <c r="S24" t="s">
        <v>41</v>
      </c>
      <c r="T24" t="s">
        <v>72</v>
      </c>
    </row>
    <row r="25" spans="1:20">
      <c r="A25" s="66" t="s">
        <v>102</v>
      </c>
      <c r="B25" s="96"/>
      <c r="D25" s="94"/>
      <c r="E25" s="36" t="s">
        <v>103</v>
      </c>
      <c r="J25" s="66"/>
      <c r="L25" s="92"/>
      <c r="S25" t="s">
        <v>42</v>
      </c>
      <c r="T25" t="s">
        <v>72</v>
      </c>
    </row>
    <row r="26" spans="1:20">
      <c r="A26" t="s">
        <v>105</v>
      </c>
      <c r="S26" t="s">
        <v>43</v>
      </c>
      <c r="T26" t="s">
        <v>72</v>
      </c>
    </row>
    <row r="27" spans="1:20">
      <c r="A27" s="66" t="s">
        <v>106</v>
      </c>
      <c r="B27" s="95"/>
      <c r="D27" t="s">
        <v>97</v>
      </c>
      <c r="S27" t="s">
        <v>44</v>
      </c>
      <c r="T27" t="s">
        <v>73</v>
      </c>
    </row>
    <row r="28" spans="1:20">
      <c r="A28" s="66" t="s">
        <v>107</v>
      </c>
      <c r="B28" s="95"/>
      <c r="D28" t="s">
        <v>97</v>
      </c>
      <c r="S28" t="s">
        <v>45</v>
      </c>
      <c r="T28" t="s">
        <v>133</v>
      </c>
    </row>
    <row r="29" spans="1:20">
      <c r="A29" s="66" t="s">
        <v>185</v>
      </c>
      <c r="D29" s="78"/>
      <c r="E29" t="s">
        <v>91</v>
      </c>
      <c r="S29" t="s">
        <v>46</v>
      </c>
      <c r="T29" t="s">
        <v>73</v>
      </c>
    </row>
    <row r="30" spans="1:20">
      <c r="A30" s="66" t="s">
        <v>182</v>
      </c>
      <c r="B30" s="77"/>
      <c r="C30" t="s">
        <v>91</v>
      </c>
      <c r="D30" s="35"/>
      <c r="S30" t="s">
        <v>47</v>
      </c>
      <c r="T30" t="s">
        <v>73</v>
      </c>
    </row>
    <row r="31" spans="1:20">
      <c r="A31" s="66"/>
      <c r="B31" s="39"/>
      <c r="C31" s="36"/>
      <c r="D31" s="35"/>
      <c r="J31" s="66"/>
      <c r="K31" s="39"/>
      <c r="L31" s="36"/>
      <c r="S31" t="s">
        <v>48</v>
      </c>
      <c r="T31" t="s">
        <v>73</v>
      </c>
    </row>
    <row r="32" spans="1:20">
      <c r="A32" s="66"/>
      <c r="C32" s="108"/>
      <c r="D32" s="108"/>
      <c r="E32" s="108"/>
      <c r="F32" s="108"/>
      <c r="G32" s="108"/>
      <c r="H32" s="108"/>
      <c r="J32" s="66"/>
      <c r="L32" s="109"/>
      <c r="M32" s="109"/>
      <c r="N32" s="109"/>
      <c r="O32" s="109"/>
      <c r="P32" s="109"/>
      <c r="S32" t="s">
        <v>49</v>
      </c>
      <c r="T32" t="s">
        <v>73</v>
      </c>
    </row>
    <row r="33" spans="1:20">
      <c r="A33" t="s">
        <v>123</v>
      </c>
      <c r="S33" t="s">
        <v>50</v>
      </c>
      <c r="T33" t="s">
        <v>74</v>
      </c>
    </row>
    <row r="34" spans="1:20">
      <c r="A34" t="s">
        <v>109</v>
      </c>
      <c r="J34" t="s">
        <v>137</v>
      </c>
      <c r="S34" t="s">
        <v>51</v>
      </c>
      <c r="T34" t="s">
        <v>74</v>
      </c>
    </row>
    <row r="35" spans="1:20">
      <c r="A35" t="s">
        <v>117</v>
      </c>
      <c r="B35" s="90"/>
      <c r="D35" t="s">
        <v>97</v>
      </c>
      <c r="J35" t="s">
        <v>138</v>
      </c>
      <c r="S35" t="s">
        <v>52</v>
      </c>
      <c r="T35" t="s">
        <v>74</v>
      </c>
    </row>
    <row r="36" spans="1:20">
      <c r="A36" t="s">
        <v>118</v>
      </c>
      <c r="B36" s="90"/>
      <c r="D36" t="s">
        <v>97</v>
      </c>
      <c r="J36" t="s">
        <v>117</v>
      </c>
      <c r="K36" s="90"/>
      <c r="M36" t="s">
        <v>97</v>
      </c>
      <c r="S36" t="s">
        <v>53</v>
      </c>
      <c r="T36" t="s">
        <v>74</v>
      </c>
    </row>
    <row r="37" spans="1:20">
      <c r="A37" t="s">
        <v>119</v>
      </c>
      <c r="B37" s="91"/>
      <c r="C37" s="36" t="s">
        <v>116</v>
      </c>
      <c r="J37" t="s">
        <v>118</v>
      </c>
      <c r="K37" s="90"/>
      <c r="M37" t="s">
        <v>97</v>
      </c>
      <c r="S37" t="s">
        <v>54</v>
      </c>
      <c r="T37" t="s">
        <v>75</v>
      </c>
    </row>
    <row r="38" spans="1:20">
      <c r="A38" t="s">
        <v>110</v>
      </c>
      <c r="J38" t="s">
        <v>119</v>
      </c>
      <c r="K38" s="91"/>
      <c r="L38" s="36" t="s">
        <v>116</v>
      </c>
      <c r="S38" t="s">
        <v>55</v>
      </c>
      <c r="T38" t="s">
        <v>75</v>
      </c>
    </row>
    <row r="39" spans="1:20">
      <c r="A39" t="s">
        <v>117</v>
      </c>
      <c r="B39" s="90"/>
      <c r="D39" t="s">
        <v>97</v>
      </c>
      <c r="J39" s="35" t="s">
        <v>200</v>
      </c>
      <c r="K39" s="91"/>
      <c r="L39" s="36" t="s">
        <v>116</v>
      </c>
      <c r="S39" t="s">
        <v>56</v>
      </c>
      <c r="T39" t="s">
        <v>75</v>
      </c>
    </row>
    <row r="40" spans="1:20">
      <c r="A40" t="s">
        <v>118</v>
      </c>
      <c r="B40" s="90"/>
      <c r="D40" t="s">
        <v>97</v>
      </c>
      <c r="J40" t="s">
        <v>139</v>
      </c>
      <c r="S40" t="s">
        <v>57</v>
      </c>
      <c r="T40" t="s">
        <v>75</v>
      </c>
    </row>
    <row r="41" spans="1:20">
      <c r="A41" t="s">
        <v>119</v>
      </c>
      <c r="B41" s="91"/>
      <c r="C41" s="36" t="s">
        <v>116</v>
      </c>
      <c r="J41" t="s">
        <v>117</v>
      </c>
      <c r="K41" s="90"/>
      <c r="M41" t="s">
        <v>97</v>
      </c>
      <c r="S41" t="s">
        <v>58</v>
      </c>
      <c r="T41" t="s">
        <v>75</v>
      </c>
    </row>
    <row r="42" spans="1:20">
      <c r="A42" t="s">
        <v>111</v>
      </c>
      <c r="J42" t="s">
        <v>118</v>
      </c>
      <c r="K42" s="90"/>
      <c r="M42" t="s">
        <v>97</v>
      </c>
      <c r="S42" t="s">
        <v>59</v>
      </c>
      <c r="T42" t="s">
        <v>76</v>
      </c>
    </row>
    <row r="43" spans="1:20">
      <c r="A43" t="s">
        <v>117</v>
      </c>
      <c r="B43" s="90"/>
      <c r="D43" t="s">
        <v>97</v>
      </c>
      <c r="J43" t="s">
        <v>119</v>
      </c>
      <c r="K43" s="91"/>
      <c r="L43" s="36" t="s">
        <v>116</v>
      </c>
      <c r="S43" t="s">
        <v>60</v>
      </c>
      <c r="T43" t="s">
        <v>76</v>
      </c>
    </row>
    <row r="44" spans="1:20">
      <c r="A44" t="s">
        <v>118</v>
      </c>
      <c r="B44" s="90"/>
      <c r="D44" t="s">
        <v>97</v>
      </c>
      <c r="J44" s="35" t="s">
        <v>200</v>
      </c>
      <c r="K44" s="91"/>
      <c r="L44" s="36" t="s">
        <v>116</v>
      </c>
      <c r="S44" t="s">
        <v>61</v>
      </c>
      <c r="T44" t="s">
        <v>76</v>
      </c>
    </row>
    <row r="45" spans="1:20">
      <c r="A45" t="s">
        <v>119</v>
      </c>
      <c r="B45" s="91"/>
      <c r="C45" s="36" t="s">
        <v>116</v>
      </c>
      <c r="J45" t="s">
        <v>140</v>
      </c>
      <c r="S45" t="s">
        <v>62</v>
      </c>
      <c r="T45" t="s">
        <v>76</v>
      </c>
    </row>
    <row r="46" spans="1:20">
      <c r="A46" t="s">
        <v>112</v>
      </c>
      <c r="J46" t="s">
        <v>117</v>
      </c>
      <c r="K46" s="90"/>
      <c r="M46" t="s">
        <v>97</v>
      </c>
      <c r="S46" t="s">
        <v>63</v>
      </c>
      <c r="T46" t="s">
        <v>76</v>
      </c>
    </row>
    <row r="47" spans="1:20">
      <c r="A47" t="s">
        <v>117</v>
      </c>
      <c r="B47" s="90"/>
      <c r="D47" t="s">
        <v>97</v>
      </c>
      <c r="J47" t="s">
        <v>118</v>
      </c>
      <c r="K47" s="90"/>
      <c r="M47" t="s">
        <v>97</v>
      </c>
      <c r="S47" t="s">
        <v>64</v>
      </c>
      <c r="T47" t="s">
        <v>76</v>
      </c>
    </row>
    <row r="48" spans="1:20">
      <c r="A48" t="s">
        <v>118</v>
      </c>
      <c r="B48" s="90"/>
      <c r="D48" t="s">
        <v>97</v>
      </c>
      <c r="J48" t="s">
        <v>119</v>
      </c>
      <c r="K48" s="91"/>
      <c r="L48" s="36" t="s">
        <v>116</v>
      </c>
      <c r="S48" t="s">
        <v>65</v>
      </c>
      <c r="T48" t="s">
        <v>76</v>
      </c>
    </row>
    <row r="49" spans="1:20">
      <c r="A49" t="s">
        <v>119</v>
      </c>
      <c r="B49" s="91"/>
      <c r="C49" s="36" t="s">
        <v>116</v>
      </c>
      <c r="J49" s="35" t="s">
        <v>200</v>
      </c>
      <c r="K49" s="91"/>
      <c r="L49" s="36" t="s">
        <v>116</v>
      </c>
      <c r="S49" t="s">
        <v>66</v>
      </c>
      <c r="T49" t="s">
        <v>76</v>
      </c>
    </row>
    <row r="50" spans="1:20">
      <c r="A50" t="s">
        <v>113</v>
      </c>
      <c r="J50" t="s">
        <v>141</v>
      </c>
    </row>
    <row r="51" spans="1:20">
      <c r="A51" t="s">
        <v>117</v>
      </c>
      <c r="B51" s="90"/>
      <c r="D51" t="s">
        <v>97</v>
      </c>
      <c r="J51" t="s">
        <v>117</v>
      </c>
      <c r="K51" s="90"/>
      <c r="M51" t="s">
        <v>97</v>
      </c>
    </row>
    <row r="52" spans="1:20">
      <c r="A52" t="s">
        <v>118</v>
      </c>
      <c r="B52" s="90"/>
      <c r="D52" t="s">
        <v>97</v>
      </c>
      <c r="J52" t="s">
        <v>118</v>
      </c>
      <c r="K52" s="90"/>
      <c r="M52" t="s">
        <v>97</v>
      </c>
    </row>
    <row r="53" spans="1:20">
      <c r="A53" t="s">
        <v>119</v>
      </c>
      <c r="B53" s="91"/>
      <c r="C53" s="36" t="s">
        <v>116</v>
      </c>
      <c r="J53" t="s">
        <v>119</v>
      </c>
      <c r="K53" s="91"/>
      <c r="L53" s="36" t="s">
        <v>116</v>
      </c>
    </row>
    <row r="54" spans="1:20">
      <c r="A54" t="s">
        <v>114</v>
      </c>
      <c r="J54" s="35" t="s">
        <v>200</v>
      </c>
      <c r="K54" s="91"/>
      <c r="L54" s="36" t="s">
        <v>116</v>
      </c>
    </row>
    <row r="55" spans="1:20">
      <c r="A55" t="s">
        <v>117</v>
      </c>
      <c r="B55" s="90"/>
      <c r="D55" t="s">
        <v>97</v>
      </c>
      <c r="J55" t="s">
        <v>142</v>
      </c>
    </row>
    <row r="56" spans="1:20">
      <c r="A56" t="s">
        <v>118</v>
      </c>
      <c r="B56" s="90"/>
      <c r="D56" t="s">
        <v>97</v>
      </c>
      <c r="J56" t="s">
        <v>143</v>
      </c>
    </row>
    <row r="57" spans="1:20">
      <c r="A57" t="s">
        <v>119</v>
      </c>
      <c r="B57" s="91"/>
      <c r="C57" s="36" t="s">
        <v>116</v>
      </c>
      <c r="J57" t="s">
        <v>117</v>
      </c>
      <c r="K57" s="90"/>
      <c r="M57" t="s">
        <v>97</v>
      </c>
    </row>
    <row r="58" spans="1:20">
      <c r="A58" t="s">
        <v>115</v>
      </c>
      <c r="J58" t="s">
        <v>118</v>
      </c>
      <c r="K58" s="90"/>
      <c r="M58" t="s">
        <v>97</v>
      </c>
    </row>
    <row r="59" spans="1:20">
      <c r="A59" t="s">
        <v>117</v>
      </c>
      <c r="B59" s="90"/>
      <c r="D59" t="s">
        <v>97</v>
      </c>
      <c r="J59" t="s">
        <v>119</v>
      </c>
      <c r="K59" s="91"/>
      <c r="L59" s="36" t="s">
        <v>116</v>
      </c>
    </row>
    <row r="60" spans="1:20">
      <c r="A60" t="s">
        <v>118</v>
      </c>
      <c r="B60" s="90"/>
      <c r="D60" t="s">
        <v>97</v>
      </c>
      <c r="J60" t="s">
        <v>117</v>
      </c>
      <c r="K60" s="90"/>
      <c r="M60" t="s">
        <v>97</v>
      </c>
    </row>
    <row r="61" spans="1:20">
      <c r="A61" t="s">
        <v>119</v>
      </c>
      <c r="B61" s="91"/>
      <c r="C61" s="36" t="s">
        <v>116</v>
      </c>
      <c r="D61" s="36"/>
      <c r="J61" t="s">
        <v>118</v>
      </c>
      <c r="K61" s="90"/>
      <c r="M61" t="s">
        <v>97</v>
      </c>
    </row>
    <row r="62" spans="1:20">
      <c r="J62" t="s">
        <v>119</v>
      </c>
      <c r="K62" s="91"/>
      <c r="L62" s="36" t="s">
        <v>116</v>
      </c>
    </row>
    <row r="63" spans="1:20">
      <c r="J63" s="35" t="s">
        <v>200</v>
      </c>
      <c r="K63" s="91"/>
      <c r="L63" s="36" t="s">
        <v>116</v>
      </c>
    </row>
    <row r="64" spans="1:20">
      <c r="J64" t="s">
        <v>144</v>
      </c>
    </row>
    <row r="65" spans="10:13">
      <c r="J65" t="s">
        <v>117</v>
      </c>
      <c r="K65" s="90"/>
      <c r="M65" t="s">
        <v>97</v>
      </c>
    </row>
    <row r="66" spans="10:13">
      <c r="J66" t="s">
        <v>118</v>
      </c>
      <c r="K66" s="90"/>
      <c r="M66" t="s">
        <v>97</v>
      </c>
    </row>
    <row r="67" spans="10:13">
      <c r="J67" t="s">
        <v>119</v>
      </c>
      <c r="K67" s="91"/>
      <c r="L67" s="36" t="s">
        <v>116</v>
      </c>
    </row>
    <row r="68" spans="10:13">
      <c r="J68" t="s">
        <v>117</v>
      </c>
      <c r="K68" s="90"/>
      <c r="M68" t="s">
        <v>97</v>
      </c>
    </row>
    <row r="69" spans="10:13">
      <c r="J69" t="s">
        <v>118</v>
      </c>
      <c r="K69" s="90"/>
      <c r="M69" t="s">
        <v>97</v>
      </c>
    </row>
    <row r="70" spans="10:13">
      <c r="J70" t="s">
        <v>119</v>
      </c>
      <c r="K70" s="91"/>
      <c r="L70" s="36" t="s">
        <v>116</v>
      </c>
    </row>
    <row r="71" spans="10:13">
      <c r="J71" s="35" t="s">
        <v>200</v>
      </c>
      <c r="K71" s="91"/>
      <c r="L71" s="36" t="s">
        <v>116</v>
      </c>
    </row>
    <row r="72" spans="10:13">
      <c r="J72" t="s">
        <v>145</v>
      </c>
    </row>
    <row r="73" spans="10:13">
      <c r="J73" t="s">
        <v>117</v>
      </c>
      <c r="K73" s="90"/>
      <c r="M73" t="s">
        <v>97</v>
      </c>
    </row>
    <row r="74" spans="10:13">
      <c r="J74" t="s">
        <v>118</v>
      </c>
      <c r="K74" s="90"/>
      <c r="M74" t="s">
        <v>97</v>
      </c>
    </row>
    <row r="75" spans="10:13">
      <c r="J75" t="s">
        <v>119</v>
      </c>
      <c r="K75" s="91"/>
      <c r="L75" s="36" t="s">
        <v>116</v>
      </c>
    </row>
    <row r="76" spans="10:13">
      <c r="J76" t="s">
        <v>117</v>
      </c>
      <c r="K76" s="90"/>
      <c r="M76" t="s">
        <v>97</v>
      </c>
    </row>
    <row r="77" spans="10:13">
      <c r="J77" t="s">
        <v>118</v>
      </c>
      <c r="K77" s="90"/>
      <c r="M77" t="s">
        <v>97</v>
      </c>
    </row>
    <row r="78" spans="10:13">
      <c r="J78" t="s">
        <v>119</v>
      </c>
      <c r="K78" s="91"/>
      <c r="L78" s="36" t="s">
        <v>116</v>
      </c>
    </row>
    <row r="79" spans="10:13">
      <c r="J79" s="35" t="s">
        <v>200</v>
      </c>
      <c r="K79" s="91"/>
      <c r="L79" s="36" t="s">
        <v>116</v>
      </c>
    </row>
    <row r="80" spans="10:13">
      <c r="J80" t="s">
        <v>146</v>
      </c>
    </row>
    <row r="81" spans="10:13">
      <c r="J81" t="s">
        <v>117</v>
      </c>
      <c r="K81" s="90"/>
      <c r="M81" t="s">
        <v>97</v>
      </c>
    </row>
    <row r="82" spans="10:13">
      <c r="J82" t="s">
        <v>118</v>
      </c>
      <c r="K82" s="90"/>
      <c r="M82" t="s">
        <v>97</v>
      </c>
    </row>
    <row r="83" spans="10:13">
      <c r="J83" t="s">
        <v>119</v>
      </c>
      <c r="K83" s="91"/>
      <c r="L83" s="36" t="s">
        <v>116</v>
      </c>
    </row>
    <row r="84" spans="10:13">
      <c r="J84" t="s">
        <v>117</v>
      </c>
      <c r="K84" s="90"/>
      <c r="M84" t="s">
        <v>97</v>
      </c>
    </row>
    <row r="85" spans="10:13">
      <c r="J85" t="s">
        <v>118</v>
      </c>
      <c r="K85" s="90"/>
      <c r="M85" t="s">
        <v>97</v>
      </c>
    </row>
    <row r="86" spans="10:13">
      <c r="J86" t="s">
        <v>119</v>
      </c>
      <c r="K86" s="91"/>
      <c r="L86" s="36" t="s">
        <v>116</v>
      </c>
    </row>
    <row r="87" spans="10:13">
      <c r="J87" s="35" t="s">
        <v>200</v>
      </c>
      <c r="K87" s="91"/>
      <c r="L87" s="36" t="s">
        <v>116</v>
      </c>
    </row>
  </sheetData>
  <sheetProtection algorithmName="SHA-512" hashValue="HLI1lzy3x3ZUSf//ozP55IHyzNTLDTiqXZSpgLmkyNQmdKEcUi2sVH5q6vrGpt9sUEmVeMnb27AVhSqOmkeNVg==" saltValue="etxD99UcLLTOX42BmhiOfg==" spinCount="100000" sheet="1" objects="1" scenarios="1" selectLockedCells="1"/>
  <mergeCells count="4">
    <mergeCell ref="C23:F23"/>
    <mergeCell ref="C32:H32"/>
    <mergeCell ref="L32:P32"/>
    <mergeCell ref="K24:M24"/>
  </mergeCells>
  <phoneticPr fontId="7"/>
  <dataValidations count="7">
    <dataValidation type="list" allowBlank="1" showInputMessage="1" showErrorMessage="1" sqref="E22" xr:uid="{451E194B-24F0-457B-85FF-D1AE4F24A44F}">
      <formula1>$R$3</formula1>
    </dataValidation>
    <dataValidation type="list" allowBlank="1" showInputMessage="1" showErrorMessage="1" sqref="D29:D31 M22:M23" xr:uid="{8566EEFB-5986-405A-AF6C-31134C2D0155}">
      <formula1>$Q$3:$Q$5</formula1>
    </dataValidation>
    <dataValidation type="list" allowBlank="1" showInputMessage="1" showErrorMessage="1" sqref="B4" xr:uid="{0FFB54F3-DD74-4F89-8CD9-F404FAF54A34}">
      <formula1>$Q$6:$Q$7</formula1>
    </dataValidation>
    <dataValidation type="list" allowBlank="1" showInputMessage="1" showErrorMessage="1" sqref="B30 K23" xr:uid="{719B0EE8-BD03-40A5-8C86-94D4AABACB6F}">
      <formula1>$Q$15:$Q$16</formula1>
    </dataValidation>
    <dataValidation type="list" allowBlank="1" showInputMessage="1" showErrorMessage="1" sqref="L25" xr:uid="{E10F8C09-5E13-475E-B6BF-C781EFBA8789}">
      <formula1>$Q$9:$Q$13</formula1>
    </dataValidation>
    <dataValidation type="list" allowBlank="1" showInputMessage="1" showErrorMessage="1" sqref="E15" xr:uid="{9E89D1DC-3233-4EC8-BF8F-D167F485E685}">
      <formula1>$Q$17:$Q$18</formula1>
    </dataValidation>
    <dataValidation type="list" allowBlank="1" showInputMessage="1" showErrorMessage="1" sqref="B5" xr:uid="{43F554B8-8BC0-4A1B-B1BD-FA2BE2BF4475}">
      <formula1>$S$3:$S$55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02CD-1C2E-4D81-9A31-20C5D3BCA4F2}">
  <dimension ref="A1"/>
  <sheetViews>
    <sheetView workbookViewId="0"/>
  </sheetViews>
  <sheetFormatPr defaultRowHeight="13.5"/>
  <sheetData/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71EA-A569-43F5-8290-94AB816DC8B0}">
  <sheetPr>
    <tabColor theme="6" tint="0.79998168889431442"/>
  </sheetPr>
  <dimension ref="A1:L53"/>
  <sheetViews>
    <sheetView view="pageBreakPreview" topLeftCell="A10" zoomScaleNormal="100" zoomScaleSheetLayoutView="100" workbookViewId="0">
      <selection activeCell="B53" sqref="B53"/>
    </sheetView>
  </sheetViews>
  <sheetFormatPr defaultColWidth="8.75" defaultRowHeight="13.5"/>
  <cols>
    <col min="1" max="1" width="3.75" style="14" customWidth="1"/>
    <col min="2" max="2" width="12.5" style="14" customWidth="1"/>
    <col min="3" max="3" width="7.5" style="14" customWidth="1"/>
    <col min="4" max="4" width="12.5" style="14" customWidth="1"/>
    <col min="5" max="5" width="5" style="14" customWidth="1"/>
    <col min="6" max="6" width="3.75" style="14" customWidth="1"/>
    <col min="7" max="7" width="7.5" style="14" customWidth="1"/>
    <col min="8" max="8" width="25" style="14" customWidth="1"/>
    <col min="9" max="9" width="5" style="14" customWidth="1"/>
    <col min="10" max="11" width="8.75" style="14"/>
    <col min="12" max="12" width="26.75" style="14" bestFit="1" customWidth="1"/>
    <col min="13" max="16384" width="8.75" style="14"/>
  </cols>
  <sheetData>
    <row r="1" spans="1:12" ht="21" customHeight="1">
      <c r="A1" s="209" t="s">
        <v>278</v>
      </c>
      <c r="B1" s="209"/>
      <c r="C1" s="209"/>
      <c r="D1" s="209"/>
      <c r="E1" s="209"/>
      <c r="F1" s="209"/>
      <c r="G1" s="209"/>
      <c r="H1" s="209"/>
      <c r="I1" s="209"/>
      <c r="J1" s="22"/>
      <c r="L1" s="32"/>
    </row>
    <row r="2" spans="1:12" ht="18.75" customHeight="1" thickBot="1">
      <c r="A2" s="126"/>
      <c r="B2" s="126"/>
      <c r="C2" s="126"/>
      <c r="D2" s="126"/>
      <c r="E2" s="126"/>
      <c r="F2" s="126"/>
      <c r="G2" s="126"/>
      <c r="H2" s="126"/>
      <c r="I2" s="126"/>
      <c r="J2" s="21"/>
    </row>
    <row r="3" spans="1:12" ht="18.75" customHeight="1">
      <c r="A3" s="210" t="s">
        <v>0</v>
      </c>
      <c r="B3" s="211"/>
      <c r="C3" s="212">
        <f>+登録フォーム!B5</f>
        <v>0</v>
      </c>
      <c r="D3" s="213"/>
      <c r="E3" s="213"/>
      <c r="F3" s="213"/>
      <c r="G3" s="213"/>
      <c r="H3" s="213"/>
      <c r="I3" s="214"/>
      <c r="J3" s="23"/>
    </row>
    <row r="4" spans="1:12" ht="12" customHeight="1">
      <c r="A4" s="215" t="s">
        <v>17</v>
      </c>
      <c r="B4" s="216"/>
      <c r="C4" s="217">
        <f>+登録フォーム!B7</f>
        <v>0</v>
      </c>
      <c r="D4" s="218"/>
      <c r="E4" s="218"/>
      <c r="F4" s="218"/>
      <c r="G4" s="218"/>
      <c r="H4" s="218"/>
      <c r="I4" s="219"/>
      <c r="J4" s="24"/>
    </row>
    <row r="5" spans="1:12" ht="18.75" customHeight="1">
      <c r="A5" s="220" t="s">
        <v>201</v>
      </c>
      <c r="B5" s="125"/>
      <c r="C5" s="221">
        <f>+登録フォーム!B6</f>
        <v>0</v>
      </c>
      <c r="D5" s="222"/>
      <c r="E5" s="222"/>
      <c r="F5" s="222"/>
      <c r="G5" s="222"/>
      <c r="H5" s="222"/>
      <c r="I5" s="223"/>
    </row>
    <row r="6" spans="1:12" ht="18.75" customHeight="1">
      <c r="A6" s="224" t="s">
        <v>204</v>
      </c>
      <c r="B6" s="225"/>
      <c r="C6" s="25" t="s">
        <v>1</v>
      </c>
      <c r="D6" s="26">
        <f>+登録フォーム!B9</f>
        <v>0</v>
      </c>
      <c r="E6" s="232"/>
      <c r="F6" s="232"/>
      <c r="G6" s="232"/>
      <c r="H6" s="233"/>
      <c r="I6" s="234"/>
    </row>
    <row r="7" spans="1:12" ht="18.75" customHeight="1">
      <c r="A7" s="224"/>
      <c r="B7" s="225"/>
      <c r="C7" s="228" t="str">
        <f>+C3&amp;登録フォーム!C10</f>
        <v>0</v>
      </c>
      <c r="D7" s="229"/>
      <c r="E7" s="229"/>
      <c r="F7" s="229"/>
      <c r="G7" s="229"/>
      <c r="H7" s="229"/>
      <c r="I7" s="230"/>
    </row>
    <row r="8" spans="1:12" ht="18.75" customHeight="1" thickBot="1">
      <c r="A8" s="226"/>
      <c r="B8" s="227"/>
      <c r="C8" s="15" t="s">
        <v>2</v>
      </c>
      <c r="D8" s="231">
        <f>+登録フォーム!B11</f>
        <v>0</v>
      </c>
      <c r="E8" s="231"/>
      <c r="F8" s="231"/>
      <c r="G8" s="67" t="s">
        <v>3</v>
      </c>
      <c r="H8" s="235">
        <f>+登録フォーム!B12</f>
        <v>0</v>
      </c>
      <c r="I8" s="236"/>
    </row>
    <row r="9" spans="1:12" ht="7.5" customHeight="1" thickBot="1">
      <c r="A9" s="16"/>
      <c r="B9" s="16"/>
    </row>
    <row r="10" spans="1:12" ht="12" customHeight="1">
      <c r="A10" s="151" t="s">
        <v>17</v>
      </c>
      <c r="B10" s="124"/>
      <c r="C10" s="152">
        <f>+登録フォーム!B21</f>
        <v>0</v>
      </c>
      <c r="D10" s="153"/>
      <c r="E10" s="153"/>
      <c r="F10" s="153"/>
      <c r="G10" s="153"/>
      <c r="H10" s="153"/>
      <c r="I10" s="154"/>
      <c r="J10" s="24"/>
    </row>
    <row r="11" spans="1:12" ht="18.75" customHeight="1">
      <c r="A11" s="155" t="s">
        <v>202</v>
      </c>
      <c r="B11" s="156"/>
      <c r="C11" s="159">
        <f>+登録フォーム!B20</f>
        <v>0</v>
      </c>
      <c r="D11" s="160"/>
      <c r="E11" s="160"/>
      <c r="F11" s="160"/>
      <c r="G11" s="160"/>
      <c r="H11" s="160"/>
      <c r="I11" s="161"/>
    </row>
    <row r="12" spans="1:12" ht="18.75" customHeight="1">
      <c r="A12" s="157"/>
      <c r="B12" s="158"/>
      <c r="C12" s="162" t="str">
        <f>IF(登録フォーム!E22="○","部活動指導員（　　○　　）","部活動指導員（　　　　　）")</f>
        <v>部活動指導員（　　　　　）</v>
      </c>
      <c r="D12" s="163"/>
      <c r="E12" s="164"/>
      <c r="F12" s="165" t="s">
        <v>19</v>
      </c>
      <c r="G12" s="165"/>
      <c r="H12" s="166">
        <f>+登録フォーム!C23</f>
        <v>0</v>
      </c>
      <c r="I12" s="167"/>
    </row>
    <row r="13" spans="1:12" ht="18.75" customHeight="1" thickBot="1">
      <c r="A13" s="168" t="s">
        <v>203</v>
      </c>
      <c r="B13" s="169"/>
      <c r="C13" s="27" t="s">
        <v>2</v>
      </c>
      <c r="D13" s="170">
        <f>+登録フォーム!B24</f>
        <v>0</v>
      </c>
      <c r="E13" s="170"/>
      <c r="F13" s="171" t="s">
        <v>16</v>
      </c>
      <c r="G13" s="171"/>
      <c r="H13" s="149">
        <f>+登録フォーム!B25</f>
        <v>0</v>
      </c>
      <c r="I13" s="150"/>
    </row>
    <row r="14" spans="1:12" ht="7.5" customHeight="1" thickBot="1">
      <c r="B14" s="18"/>
    </row>
    <row r="15" spans="1:12" ht="12" customHeight="1">
      <c r="A15" s="190" t="str">
        <f>IF(登録フォーム!B27="","",登録フォーム!D29)</f>
        <v/>
      </c>
      <c r="B15" s="191"/>
      <c r="C15" s="192"/>
      <c r="D15" s="28" t="s">
        <v>11</v>
      </c>
      <c r="E15" s="175">
        <f>+登録フォーム!B28</f>
        <v>0</v>
      </c>
      <c r="F15" s="176"/>
      <c r="G15" s="176"/>
      <c r="H15" s="176"/>
      <c r="I15" s="177"/>
    </row>
    <row r="16" spans="1:12" ht="18.75" customHeight="1" thickBot="1">
      <c r="A16" s="193"/>
      <c r="B16" s="194"/>
      <c r="C16" s="195"/>
      <c r="D16" s="19" t="s">
        <v>181</v>
      </c>
      <c r="E16" s="187">
        <f>+登録フォーム!B27</f>
        <v>0</v>
      </c>
      <c r="F16" s="188"/>
      <c r="G16" s="188"/>
      <c r="H16" s="188"/>
      <c r="I16" s="189"/>
    </row>
    <row r="17" spans="1:9" ht="7.5" customHeight="1">
      <c r="A17" s="29"/>
      <c r="B17" s="29"/>
      <c r="C17" s="29"/>
      <c r="D17" s="29"/>
      <c r="E17" s="29"/>
      <c r="F17" s="29"/>
      <c r="G17" s="29"/>
      <c r="H17" s="29"/>
      <c r="I17" s="29"/>
    </row>
    <row r="18" spans="1:9" ht="22.5" customHeight="1" thickBot="1">
      <c r="A18" s="21" t="str">
        <f>IF(登録フォーム!B4="男子","＜男子団体戦＞",IF(登録フォーム!B4="女子","＜女子団体戦＞",""))</f>
        <v/>
      </c>
      <c r="B18" s="20"/>
      <c r="C18" s="20"/>
      <c r="D18" s="14" t="s">
        <v>212</v>
      </c>
      <c r="E18" s="68">
        <f>登録フォーム!B19</f>
        <v>0</v>
      </c>
      <c r="F18" s="20" t="s">
        <v>213</v>
      </c>
      <c r="G18" s="20"/>
      <c r="H18" s="20"/>
      <c r="I18" s="20"/>
    </row>
    <row r="19" spans="1:9" ht="12" customHeight="1">
      <c r="A19" s="127" t="s">
        <v>4</v>
      </c>
      <c r="B19" s="201" t="s">
        <v>17</v>
      </c>
      <c r="C19" s="202"/>
      <c r="D19" s="202"/>
      <c r="E19" s="111" t="s">
        <v>5</v>
      </c>
      <c r="F19" s="203" t="s">
        <v>4</v>
      </c>
      <c r="G19" s="201" t="s">
        <v>17</v>
      </c>
      <c r="H19" s="202"/>
      <c r="I19" s="146" t="s">
        <v>5</v>
      </c>
    </row>
    <row r="20" spans="1:9" ht="18.75" customHeight="1">
      <c r="A20" s="128"/>
      <c r="B20" s="207" t="s">
        <v>6</v>
      </c>
      <c r="C20" s="208"/>
      <c r="D20" s="208"/>
      <c r="E20" s="112"/>
      <c r="F20" s="204"/>
      <c r="G20" s="207" t="s">
        <v>7</v>
      </c>
      <c r="H20" s="208"/>
      <c r="I20" s="147"/>
    </row>
    <row r="21" spans="1:9" ht="12" customHeight="1">
      <c r="A21" s="130">
        <v>1</v>
      </c>
      <c r="B21" s="197" t="str">
        <f>IF(登録フォーム!B36="","",登録フォーム!B36)</f>
        <v/>
      </c>
      <c r="C21" s="198"/>
      <c r="D21" s="198"/>
      <c r="E21" s="199" t="str">
        <f>IF(登録フォーム!B37="","",登録フォーム!B37)</f>
        <v/>
      </c>
      <c r="F21" s="183">
        <v>5</v>
      </c>
      <c r="G21" s="185" t="str">
        <f>IF(登録フォーム!B52="","",登録フォーム!B52)</f>
        <v/>
      </c>
      <c r="H21" s="186"/>
      <c r="I21" s="178" t="str">
        <f>IF(登録フォーム!B53="","",登録フォーム!B53)</f>
        <v/>
      </c>
    </row>
    <row r="22" spans="1:9" ht="18.75" customHeight="1">
      <c r="A22" s="131"/>
      <c r="B22" s="181" t="str">
        <f>IF(登録フォーム!B35="","",登録フォーム!B35)</f>
        <v/>
      </c>
      <c r="C22" s="182"/>
      <c r="D22" s="182"/>
      <c r="E22" s="200"/>
      <c r="F22" s="184"/>
      <c r="G22" s="181" t="str">
        <f>IF(登録フォーム!B51="","",登録フォーム!B51)</f>
        <v/>
      </c>
      <c r="H22" s="182"/>
      <c r="I22" s="180"/>
    </row>
    <row r="23" spans="1:9" ht="12" customHeight="1">
      <c r="A23" s="130">
        <v>2</v>
      </c>
      <c r="B23" s="205" t="str">
        <f>IF(登録フォーム!B40="","",登録フォーム!B40)</f>
        <v/>
      </c>
      <c r="C23" s="206"/>
      <c r="D23" s="206"/>
      <c r="E23" s="199" t="str">
        <f>IF(登録フォーム!B41="","",登録フォーム!B41)</f>
        <v/>
      </c>
      <c r="F23" s="183">
        <v>6</v>
      </c>
      <c r="G23" s="185" t="str">
        <f>IF(登録フォーム!B56="","",登録フォーム!B56)</f>
        <v/>
      </c>
      <c r="H23" s="186"/>
      <c r="I23" s="178" t="str">
        <f>IF(登録フォーム!B57="","",登録フォーム!B57)</f>
        <v/>
      </c>
    </row>
    <row r="24" spans="1:9" ht="18.75" customHeight="1">
      <c r="A24" s="131"/>
      <c r="B24" s="181" t="str">
        <f>IF(登録フォーム!B39="","",登録フォーム!B39)</f>
        <v/>
      </c>
      <c r="C24" s="182"/>
      <c r="D24" s="182"/>
      <c r="E24" s="200"/>
      <c r="F24" s="184"/>
      <c r="G24" s="181" t="str">
        <f>IF(登録フォーム!B55="","",登録フォーム!B55)</f>
        <v/>
      </c>
      <c r="H24" s="182"/>
      <c r="I24" s="180"/>
    </row>
    <row r="25" spans="1:9" ht="12" customHeight="1">
      <c r="A25" s="130">
        <v>3</v>
      </c>
      <c r="B25" s="205" t="str">
        <f>IF(登録フォーム!B44="","",登録フォーム!B44)</f>
        <v/>
      </c>
      <c r="C25" s="206"/>
      <c r="D25" s="206"/>
      <c r="E25" s="199" t="str">
        <f>IF(登録フォーム!B45="","",登録フォーム!B45)</f>
        <v/>
      </c>
      <c r="F25" s="183">
        <v>7</v>
      </c>
      <c r="G25" s="185" t="str">
        <f>IF(登録フォーム!B60="","",登録フォーム!B60)</f>
        <v/>
      </c>
      <c r="H25" s="186"/>
      <c r="I25" s="178" t="str">
        <f>IF(登録フォーム!B61="","",登録フォーム!B61)</f>
        <v/>
      </c>
    </row>
    <row r="26" spans="1:9" ht="18" customHeight="1" thickBot="1">
      <c r="A26" s="131"/>
      <c r="B26" s="181" t="str">
        <f>IF(登録フォーム!B43="","",登録フォーム!B43)</f>
        <v/>
      </c>
      <c r="C26" s="182"/>
      <c r="D26" s="182"/>
      <c r="E26" s="200"/>
      <c r="F26" s="196"/>
      <c r="G26" s="173" t="str">
        <f>IF(登録フォーム!B59="","",登録フォーム!B59)</f>
        <v/>
      </c>
      <c r="H26" s="174"/>
      <c r="I26" s="179"/>
    </row>
    <row r="27" spans="1:9" ht="12" customHeight="1">
      <c r="A27" s="130">
        <v>4</v>
      </c>
      <c r="B27" s="205" t="str">
        <f>IF(登録フォーム!B48="","",登録フォーム!B48)</f>
        <v/>
      </c>
      <c r="C27" s="206"/>
      <c r="D27" s="206"/>
      <c r="E27" s="178" t="str">
        <f>IF(登録フォーム!B49="","",登録フォーム!B49)</f>
        <v/>
      </c>
      <c r="F27" s="24"/>
      <c r="G27" s="24"/>
      <c r="H27" s="30"/>
      <c r="I27" s="172"/>
    </row>
    <row r="28" spans="1:9" ht="18.75" customHeight="1" thickBot="1">
      <c r="A28" s="142"/>
      <c r="B28" s="173" t="str">
        <f>IF(登録フォーム!B47="","",登録フォーム!B47)</f>
        <v/>
      </c>
      <c r="C28" s="174"/>
      <c r="D28" s="174"/>
      <c r="E28" s="179"/>
      <c r="G28" s="17" t="s">
        <v>15</v>
      </c>
      <c r="H28" s="31"/>
      <c r="I28" s="172"/>
    </row>
    <row r="29" spans="1:9" ht="9.75" customHeight="1" thickBot="1"/>
    <row r="30" spans="1:9">
      <c r="A30" s="190" t="str">
        <f>IF(登録フォーム!K20="","",登録フォーム!M22)</f>
        <v/>
      </c>
      <c r="B30" s="191"/>
      <c r="C30" s="192"/>
      <c r="D30" s="28" t="s">
        <v>11</v>
      </c>
      <c r="E30" s="175">
        <f>+登録フォーム!K21</f>
        <v>0</v>
      </c>
      <c r="F30" s="176"/>
      <c r="G30" s="176"/>
      <c r="H30" s="176"/>
      <c r="I30" s="177"/>
    </row>
    <row r="31" spans="1:9" ht="18.75" customHeight="1" thickBot="1">
      <c r="A31" s="193"/>
      <c r="B31" s="194"/>
      <c r="C31" s="195"/>
      <c r="D31" s="19" t="s">
        <v>181</v>
      </c>
      <c r="E31" s="187">
        <f>+登録フォーム!K20</f>
        <v>0</v>
      </c>
      <c r="F31" s="188"/>
      <c r="G31" s="188"/>
      <c r="H31" s="188"/>
      <c r="I31" s="189"/>
    </row>
    <row r="32" spans="1:9" ht="11.25" customHeight="1"/>
    <row r="33" spans="1:9" ht="18.75" customHeight="1" thickBot="1">
      <c r="A33" s="126" t="str">
        <f>IF(登録フォーム!B4="男子","＜男子シングルス＞",IF(登録フォーム!B4="女子","＜女子シングルス＞",""))</f>
        <v/>
      </c>
      <c r="B33" s="126"/>
      <c r="C33" s="126"/>
      <c r="D33" s="126"/>
      <c r="E33" s="126"/>
      <c r="F33" s="126"/>
      <c r="G33" s="126"/>
      <c r="H33" s="126"/>
      <c r="I33" s="126"/>
    </row>
    <row r="34" spans="1:9" ht="11.25" customHeight="1">
      <c r="A34" s="127" t="s">
        <v>4</v>
      </c>
      <c r="B34" s="129" t="s">
        <v>17</v>
      </c>
      <c r="C34" s="129"/>
      <c r="D34" s="123"/>
      <c r="E34" s="111" t="s">
        <v>5</v>
      </c>
      <c r="F34" s="127" t="s">
        <v>4</v>
      </c>
      <c r="G34" s="123" t="s">
        <v>17</v>
      </c>
      <c r="H34" s="124"/>
      <c r="I34" s="146" t="s">
        <v>5</v>
      </c>
    </row>
    <row r="35" spans="1:9" ht="18.75" customHeight="1">
      <c r="A35" s="128"/>
      <c r="B35" s="121" t="s">
        <v>6</v>
      </c>
      <c r="C35" s="121"/>
      <c r="D35" s="122"/>
      <c r="E35" s="112"/>
      <c r="F35" s="128"/>
      <c r="G35" s="122" t="s">
        <v>6</v>
      </c>
      <c r="H35" s="125"/>
      <c r="I35" s="147"/>
    </row>
    <row r="36" spans="1:9">
      <c r="A36" s="130">
        <v>1</v>
      </c>
      <c r="B36" s="132" t="str">
        <f>IF(登録フォーム!K37="","",登録フォーム!K37)</f>
        <v/>
      </c>
      <c r="C36" s="132"/>
      <c r="D36" s="133"/>
      <c r="E36" s="119" t="str">
        <f>IF(登録フォーム!K38="","",登録フォーム!K38)</f>
        <v/>
      </c>
      <c r="F36" s="130">
        <v>3</v>
      </c>
      <c r="G36" s="115" t="str">
        <f>IF(登録フォーム!K47="","",登録フォーム!K47)</f>
        <v/>
      </c>
      <c r="H36" s="116"/>
      <c r="I36" s="113" t="str">
        <f>IF(登録フォーム!K48="","",登録フォーム!K48)</f>
        <v/>
      </c>
    </row>
    <row r="37" spans="1:9" ht="18.75" customHeight="1">
      <c r="A37" s="131"/>
      <c r="B37" s="134" t="str">
        <f>IF(登録フォーム!K36="","",登録フォーム!K36)</f>
        <v/>
      </c>
      <c r="C37" s="134"/>
      <c r="D37" s="135"/>
      <c r="E37" s="120"/>
      <c r="F37" s="131"/>
      <c r="G37" s="138" t="str">
        <f>IF(登録フォーム!K46="","",登録フォーム!K46)</f>
        <v/>
      </c>
      <c r="H37" s="139"/>
      <c r="I37" s="148"/>
    </row>
    <row r="38" spans="1:9">
      <c r="A38" s="130">
        <v>2</v>
      </c>
      <c r="B38" s="132" t="str">
        <f>IF(登録フォーム!K42="","",登録フォーム!K42)</f>
        <v/>
      </c>
      <c r="C38" s="132"/>
      <c r="D38" s="133"/>
      <c r="E38" s="119" t="str">
        <f>IF(登録フォーム!K43="","",登録フォーム!K43)</f>
        <v/>
      </c>
      <c r="F38" s="130">
        <v>4</v>
      </c>
      <c r="G38" s="115" t="str">
        <f>IF(登録フォーム!K52="","",登録フォーム!K52)</f>
        <v/>
      </c>
      <c r="H38" s="116"/>
      <c r="I38" s="113" t="str">
        <f>IF(登録フォーム!K53="","",登録フォーム!K53)</f>
        <v/>
      </c>
    </row>
    <row r="39" spans="1:9" ht="18.75" customHeight="1" thickBot="1">
      <c r="A39" s="142"/>
      <c r="B39" s="144" t="str">
        <f>IF(登録フォーム!K41="","",登録フォーム!K41)</f>
        <v/>
      </c>
      <c r="C39" s="144"/>
      <c r="D39" s="145"/>
      <c r="E39" s="143"/>
      <c r="F39" s="142"/>
      <c r="G39" s="117" t="str">
        <f>IF(登録フォーム!K51="","",登録フォーム!K51)</f>
        <v/>
      </c>
      <c r="H39" s="118"/>
      <c r="I39" s="114"/>
    </row>
    <row r="40" spans="1:9" ht="11.25" customHeight="1">
      <c r="A40" s="126" t="str">
        <f>IF(登録フォーム!B12="男子","＜男子シングルス＞",IF(登録フォーム!B12="女子","＜女子シングルス＞",""))</f>
        <v/>
      </c>
      <c r="B40" s="126"/>
      <c r="C40" s="126"/>
      <c r="D40" s="126"/>
      <c r="E40" s="126"/>
      <c r="F40" s="126"/>
      <c r="G40" s="126"/>
      <c r="H40" s="126"/>
      <c r="I40" s="126"/>
    </row>
    <row r="41" spans="1:9" ht="18.75" customHeight="1" thickBot="1">
      <c r="A41" s="126" t="str">
        <f>IF(登録フォーム!B4="男子","＜男子ダブルス＞",IF(登録フォーム!B4="女子","＜女子ダブルス＞",""))</f>
        <v/>
      </c>
      <c r="B41" s="126"/>
      <c r="C41" s="126"/>
      <c r="D41" s="126"/>
      <c r="E41" s="126"/>
      <c r="F41" s="126"/>
      <c r="G41" s="126"/>
      <c r="H41" s="126"/>
      <c r="I41" s="126"/>
    </row>
    <row r="42" spans="1:9" ht="11.25" customHeight="1">
      <c r="A42" s="127" t="s">
        <v>4</v>
      </c>
      <c r="B42" s="129" t="s">
        <v>17</v>
      </c>
      <c r="C42" s="129"/>
      <c r="D42" s="123"/>
      <c r="E42" s="111" t="s">
        <v>5</v>
      </c>
      <c r="F42" s="140"/>
      <c r="G42" s="123" t="s">
        <v>17</v>
      </c>
      <c r="H42" s="124"/>
      <c r="I42" s="111" t="s">
        <v>5</v>
      </c>
    </row>
    <row r="43" spans="1:9" ht="18.75" customHeight="1">
      <c r="A43" s="128"/>
      <c r="B43" s="121" t="s">
        <v>6</v>
      </c>
      <c r="C43" s="121"/>
      <c r="D43" s="122"/>
      <c r="E43" s="112"/>
      <c r="F43" s="141"/>
      <c r="G43" s="122" t="s">
        <v>6</v>
      </c>
      <c r="H43" s="125"/>
      <c r="I43" s="112"/>
    </row>
    <row r="44" spans="1:9" ht="11.25" customHeight="1">
      <c r="A44" s="130">
        <v>1</v>
      </c>
      <c r="B44" s="132" t="str">
        <f>IF(登録フォーム!K58="","",登録フォーム!K58)</f>
        <v/>
      </c>
      <c r="C44" s="132"/>
      <c r="D44" s="133"/>
      <c r="E44" s="119" t="str">
        <f>IF(登録フォーム!K59="","",登録フォーム!K59)</f>
        <v/>
      </c>
      <c r="F44" s="136" t="s">
        <v>205</v>
      </c>
      <c r="G44" s="115" t="str">
        <f>IF(登録フォーム!K61="","",登録フォーム!K61)</f>
        <v/>
      </c>
      <c r="H44" s="116"/>
      <c r="I44" s="119" t="str">
        <f>IF(登録フォーム!K62="","",登録フォーム!K62)</f>
        <v/>
      </c>
    </row>
    <row r="45" spans="1:9" ht="18.75" customHeight="1">
      <c r="A45" s="131"/>
      <c r="B45" s="134" t="str">
        <f>IF(登録フォーム!K57="","",登録フォーム!K57)</f>
        <v/>
      </c>
      <c r="C45" s="134"/>
      <c r="D45" s="135"/>
      <c r="E45" s="120"/>
      <c r="F45" s="137"/>
      <c r="G45" s="138" t="str">
        <f>IF(登録フォーム!K60="","",登録フォーム!K60)</f>
        <v/>
      </c>
      <c r="H45" s="139"/>
      <c r="I45" s="120"/>
    </row>
    <row r="46" spans="1:9" ht="11.25" customHeight="1">
      <c r="A46" s="130">
        <v>2</v>
      </c>
      <c r="B46" s="132" t="str">
        <f>IF(登録フォーム!K66="","",登録フォーム!K66)</f>
        <v/>
      </c>
      <c r="C46" s="132"/>
      <c r="D46" s="133"/>
      <c r="E46" s="119" t="str">
        <f>IF(登録フォーム!K67="","",登録フォーム!K67)</f>
        <v/>
      </c>
      <c r="F46" s="136" t="s">
        <v>205</v>
      </c>
      <c r="G46" s="115" t="str">
        <f>IF(登録フォーム!K69="","",登録フォーム!K69)</f>
        <v/>
      </c>
      <c r="H46" s="116"/>
      <c r="I46" s="119" t="str">
        <f>IF(登録フォーム!K70="","",登録フォーム!K70)</f>
        <v/>
      </c>
    </row>
    <row r="47" spans="1:9" ht="18.75" customHeight="1">
      <c r="A47" s="131"/>
      <c r="B47" s="134" t="str">
        <f>IF(登録フォーム!K65="","",登録フォーム!K65)</f>
        <v/>
      </c>
      <c r="C47" s="134"/>
      <c r="D47" s="135"/>
      <c r="E47" s="120"/>
      <c r="F47" s="137"/>
      <c r="G47" s="138" t="str">
        <f>IF(登録フォーム!K68="","",登録フォーム!K68)</f>
        <v/>
      </c>
      <c r="H47" s="139"/>
      <c r="I47" s="120"/>
    </row>
    <row r="48" spans="1:9" ht="11.25" customHeight="1">
      <c r="A48" s="130">
        <v>3</v>
      </c>
      <c r="B48" s="132" t="str">
        <f>IF(登録フォーム!K74="","",登録フォーム!K74)</f>
        <v/>
      </c>
      <c r="C48" s="132"/>
      <c r="D48" s="133"/>
      <c r="E48" s="119" t="str">
        <f>IF(登録フォーム!K75="","",登録フォーム!K75)</f>
        <v/>
      </c>
      <c r="F48" s="136" t="s">
        <v>205</v>
      </c>
      <c r="G48" s="115" t="str">
        <f>IF(登録フォーム!K77="","",登録フォーム!K77)</f>
        <v/>
      </c>
      <c r="H48" s="116"/>
      <c r="I48" s="119" t="str">
        <f>IF(登録フォーム!K78="","",登録フォーム!K78)</f>
        <v/>
      </c>
    </row>
    <row r="49" spans="1:9" ht="18.75" customHeight="1">
      <c r="A49" s="131"/>
      <c r="B49" s="134" t="str">
        <f>IF(登録フォーム!K73="","",登録フォーム!K73)</f>
        <v/>
      </c>
      <c r="C49" s="134"/>
      <c r="D49" s="135"/>
      <c r="E49" s="120"/>
      <c r="F49" s="137"/>
      <c r="G49" s="138" t="str">
        <f>IF(登録フォーム!K76="","",登録フォーム!K76)</f>
        <v/>
      </c>
      <c r="H49" s="139"/>
      <c r="I49" s="120"/>
    </row>
    <row r="50" spans="1:9" ht="12" customHeight="1">
      <c r="A50" s="130">
        <v>4</v>
      </c>
      <c r="B50" s="132" t="str">
        <f>IF(登録フォーム!K82="","",登録フォーム!K82)</f>
        <v/>
      </c>
      <c r="C50" s="132"/>
      <c r="D50" s="133"/>
      <c r="E50" s="119" t="str">
        <f>IF(登録フォーム!K83="","",登録フォーム!K83)</f>
        <v/>
      </c>
      <c r="F50" s="136" t="s">
        <v>205</v>
      </c>
      <c r="G50" s="115" t="str">
        <f>IF(登録フォーム!K85="","",登録フォーム!K85)</f>
        <v/>
      </c>
      <c r="H50" s="116"/>
      <c r="I50" s="119" t="str">
        <f>IF(登録フォーム!K86="","",登録フォーム!K86)</f>
        <v/>
      </c>
    </row>
    <row r="51" spans="1:9" ht="18.75" customHeight="1">
      <c r="A51" s="131"/>
      <c r="B51" s="134" t="str">
        <f>IF(登録フォーム!K81="","",登録フォーム!K81)</f>
        <v/>
      </c>
      <c r="C51" s="134"/>
      <c r="D51" s="135"/>
      <c r="E51" s="120"/>
      <c r="F51" s="137"/>
      <c r="G51" s="138" t="str">
        <f>IF(登録フォーム!K84="","",登録フォーム!K84)</f>
        <v/>
      </c>
      <c r="H51" s="139"/>
      <c r="I51" s="120"/>
    </row>
    <row r="52" spans="1:9" ht="17.25">
      <c r="A52" s="69"/>
      <c r="B52" s="73" t="s">
        <v>279</v>
      </c>
      <c r="C52" s="70"/>
      <c r="D52" s="70"/>
      <c r="E52" s="71"/>
      <c r="F52" s="75" t="s">
        <v>209</v>
      </c>
      <c r="G52" s="76" t="str">
        <f>登録フォーム!E15</f>
        <v>有</v>
      </c>
      <c r="H52" s="74" t="s">
        <v>210</v>
      </c>
      <c r="I52" s="71"/>
    </row>
    <row r="53" spans="1:9" ht="17.25">
      <c r="A53" s="69"/>
      <c r="B53" s="70"/>
      <c r="C53" s="70"/>
      <c r="D53" s="70"/>
      <c r="E53" s="71"/>
      <c r="F53" s="69"/>
      <c r="G53" s="72"/>
      <c r="H53" s="72"/>
      <c r="I53" s="71"/>
    </row>
  </sheetData>
  <sheetProtection algorithmName="SHA-512" hashValue="Wgi5nAUxAR2nsjxl5JF5CZRtO6kEXINAnbJyN/j++fAxTZXis4Mz8n6oqIoHzH2TSQg2AW77Y1zu5Uvyclc9nQ==" saltValue="+mosghvxcxT0+uoOnOMqBw==" spinCount="100000" sheet="1" objects="1" scenarios="1"/>
  <mergeCells count="135">
    <mergeCell ref="A30:C31"/>
    <mergeCell ref="E30:I30"/>
    <mergeCell ref="E31:I31"/>
    <mergeCell ref="I19:I20"/>
    <mergeCell ref="B20:D20"/>
    <mergeCell ref="G20:H20"/>
    <mergeCell ref="F21:F22"/>
    <mergeCell ref="G21:H21"/>
    <mergeCell ref="A1:I1"/>
    <mergeCell ref="A2:I2"/>
    <mergeCell ref="A3:B3"/>
    <mergeCell ref="C3:I3"/>
    <mergeCell ref="A4:B4"/>
    <mergeCell ref="C4:I4"/>
    <mergeCell ref="A5:B5"/>
    <mergeCell ref="C5:I5"/>
    <mergeCell ref="A6:B8"/>
    <mergeCell ref="C7:I7"/>
    <mergeCell ref="D8:F8"/>
    <mergeCell ref="E6:G6"/>
    <mergeCell ref="H6:I6"/>
    <mergeCell ref="H8:I8"/>
    <mergeCell ref="A27:A28"/>
    <mergeCell ref="B27:D27"/>
    <mergeCell ref="E27:E28"/>
    <mergeCell ref="A23:A24"/>
    <mergeCell ref="B23:D23"/>
    <mergeCell ref="E23:E24"/>
    <mergeCell ref="A25:A26"/>
    <mergeCell ref="B25:D25"/>
    <mergeCell ref="E25:E26"/>
    <mergeCell ref="B26:D26"/>
    <mergeCell ref="B24:D24"/>
    <mergeCell ref="I27:I28"/>
    <mergeCell ref="B28:D28"/>
    <mergeCell ref="E15:I15"/>
    <mergeCell ref="I25:I26"/>
    <mergeCell ref="G26:H26"/>
    <mergeCell ref="I23:I24"/>
    <mergeCell ref="I21:I22"/>
    <mergeCell ref="B22:D22"/>
    <mergeCell ref="G22:H22"/>
    <mergeCell ref="F23:F24"/>
    <mergeCell ref="G23:H23"/>
    <mergeCell ref="G24:H24"/>
    <mergeCell ref="E16:I16"/>
    <mergeCell ref="A15:C16"/>
    <mergeCell ref="F25:F26"/>
    <mergeCell ref="G25:H25"/>
    <mergeCell ref="A21:A22"/>
    <mergeCell ref="B21:D21"/>
    <mergeCell ref="E21:E22"/>
    <mergeCell ref="A19:A20"/>
    <mergeCell ref="B19:D19"/>
    <mergeCell ref="E19:E20"/>
    <mergeCell ref="F19:F20"/>
    <mergeCell ref="G19:H19"/>
    <mergeCell ref="H13:I13"/>
    <mergeCell ref="A10:B10"/>
    <mergeCell ref="C10:I10"/>
    <mergeCell ref="A11:B12"/>
    <mergeCell ref="C11:I11"/>
    <mergeCell ref="C12:E12"/>
    <mergeCell ref="F12:G12"/>
    <mergeCell ref="H12:I12"/>
    <mergeCell ref="A13:B13"/>
    <mergeCell ref="D13:E13"/>
    <mergeCell ref="F13:G13"/>
    <mergeCell ref="F42:F43"/>
    <mergeCell ref="A40:I40"/>
    <mergeCell ref="A38:A39"/>
    <mergeCell ref="B38:D38"/>
    <mergeCell ref="E38:E39"/>
    <mergeCell ref="F38:F39"/>
    <mergeCell ref="B39:D39"/>
    <mergeCell ref="F36:F37"/>
    <mergeCell ref="A33:I33"/>
    <mergeCell ref="A34:A35"/>
    <mergeCell ref="B34:D34"/>
    <mergeCell ref="E34:E35"/>
    <mergeCell ref="B35:D35"/>
    <mergeCell ref="A36:A37"/>
    <mergeCell ref="B36:D36"/>
    <mergeCell ref="E36:E37"/>
    <mergeCell ref="B37:D37"/>
    <mergeCell ref="F34:F35"/>
    <mergeCell ref="G34:H34"/>
    <mergeCell ref="G35:H35"/>
    <mergeCell ref="G36:H36"/>
    <mergeCell ref="G37:H37"/>
    <mergeCell ref="I34:I35"/>
    <mergeCell ref="I36:I37"/>
    <mergeCell ref="G46:H46"/>
    <mergeCell ref="B51:D51"/>
    <mergeCell ref="G50:H50"/>
    <mergeCell ref="I50:I51"/>
    <mergeCell ref="G51:H51"/>
    <mergeCell ref="A50:A51"/>
    <mergeCell ref="B50:D50"/>
    <mergeCell ref="E50:E51"/>
    <mergeCell ref="F50:F51"/>
    <mergeCell ref="A48:A49"/>
    <mergeCell ref="E48:E49"/>
    <mergeCell ref="F48:F49"/>
    <mergeCell ref="B49:D49"/>
    <mergeCell ref="B48:D48"/>
    <mergeCell ref="G48:H48"/>
    <mergeCell ref="I48:I49"/>
    <mergeCell ref="G49:H49"/>
    <mergeCell ref="B47:D47"/>
    <mergeCell ref="G47:H47"/>
    <mergeCell ref="E42:E43"/>
    <mergeCell ref="I38:I39"/>
    <mergeCell ref="G38:H38"/>
    <mergeCell ref="G39:H39"/>
    <mergeCell ref="I44:I45"/>
    <mergeCell ref="I46:I47"/>
    <mergeCell ref="B43:D43"/>
    <mergeCell ref="G42:H42"/>
    <mergeCell ref="I42:I43"/>
    <mergeCell ref="G43:H43"/>
    <mergeCell ref="A41:I41"/>
    <mergeCell ref="A42:A43"/>
    <mergeCell ref="B42:D42"/>
    <mergeCell ref="A44:A45"/>
    <mergeCell ref="B44:D44"/>
    <mergeCell ref="E44:E45"/>
    <mergeCell ref="A46:A47"/>
    <mergeCell ref="B45:D45"/>
    <mergeCell ref="E46:E47"/>
    <mergeCell ref="F46:F47"/>
    <mergeCell ref="F44:F45"/>
    <mergeCell ref="G44:H44"/>
    <mergeCell ref="G45:H45"/>
    <mergeCell ref="B46:D46"/>
  </mergeCells>
  <phoneticPr fontId="7"/>
  <conditionalFormatting sqref="A30 E30:I30">
    <cfRule type="cellIs" dxfId="6" priority="1" operator="equal">
      <formula>0</formula>
    </cfRule>
  </conditionalFormatting>
  <conditionalFormatting sqref="B36:E39">
    <cfRule type="cellIs" dxfId="5" priority="5" operator="equal">
      <formula>0</formula>
    </cfRule>
  </conditionalFormatting>
  <conditionalFormatting sqref="C3 C4:I5 D6:E6 H6 C7:I7 D8:F8 H8 D13 A15 E15:I15 G21:I26 B21:E28">
    <cfRule type="cellIs" dxfId="4" priority="6" operator="equal">
      <formula>0</formula>
    </cfRule>
  </conditionalFormatting>
  <conditionalFormatting sqref="I36:I39">
    <cfRule type="cellIs" dxfId="3" priority="4" operator="equal">
      <formula>0</formula>
    </cfRule>
  </conditionalFormatting>
  <conditionalFormatting sqref="J3 C10:I11 C12 F12 H12 B44:E53 I44:I53">
    <cfRule type="cellIs" dxfId="2" priority="7" operator="equal">
      <formula>0</formula>
    </cfRule>
  </conditionalFormatting>
  <printOptions horizontalCentered="1" verticalCentered="1"/>
  <pageMargins left="0.98425196850393704" right="0.39370078740157483" top="0.59055118110236227" bottom="0.59055118110236227" header="0.31496062992125984" footer="0.27559055118110237"/>
  <pageSetup paperSize="9" orientation="portrait" r:id="rId1"/>
  <headerFooter scaleWithDoc="0" alignWithMargins="0">
    <oddFooter xml:space="preserve">&amp;C&amp;"ＭＳ 明朝,標準"&amp;12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71E3-3624-4C8B-84C5-440E014695BB}">
  <dimension ref="B2:O3"/>
  <sheetViews>
    <sheetView topLeftCell="D1" workbookViewId="0">
      <selection activeCell="H18" sqref="H18"/>
    </sheetView>
  </sheetViews>
  <sheetFormatPr defaultRowHeight="13.5"/>
  <cols>
    <col min="3" max="3" width="19.25" bestFit="1" customWidth="1"/>
    <col min="4" max="4" width="29.75" customWidth="1"/>
    <col min="5" max="5" width="9" bestFit="1" customWidth="1"/>
    <col min="6" max="6" width="22.25" bestFit="1" customWidth="1"/>
    <col min="12" max="12" width="10.25" bestFit="1" customWidth="1"/>
    <col min="13" max="13" width="12.375" bestFit="1" customWidth="1"/>
    <col min="14" max="14" width="15" bestFit="1" customWidth="1"/>
    <col min="15" max="15" width="22" bestFit="1" customWidth="1"/>
  </cols>
  <sheetData>
    <row r="2" spans="2:15">
      <c r="B2" t="s">
        <v>168</v>
      </c>
      <c r="C2" t="s">
        <v>197</v>
      </c>
      <c r="D2" t="s">
        <v>87</v>
      </c>
      <c r="E2" t="s">
        <v>220</v>
      </c>
      <c r="F2" t="s">
        <v>221</v>
      </c>
      <c r="G2" t="s">
        <v>120</v>
      </c>
      <c r="H2" t="s">
        <v>214</v>
      </c>
      <c r="I2" t="s">
        <v>215</v>
      </c>
      <c r="J2" t="s">
        <v>216</v>
      </c>
      <c r="L2" t="s">
        <v>217</v>
      </c>
      <c r="M2" t="s">
        <v>211</v>
      </c>
      <c r="N2" t="s">
        <v>218</v>
      </c>
      <c r="O2" t="s">
        <v>219</v>
      </c>
    </row>
    <row r="3" spans="2:15">
      <c r="B3">
        <f>登録フォーム!B5</f>
        <v>0</v>
      </c>
      <c r="C3">
        <f>登録フォーム!B6</f>
        <v>0</v>
      </c>
      <c r="D3">
        <f>登録フォーム!B7</f>
        <v>0</v>
      </c>
      <c r="E3">
        <f>登録フォーム!B9</f>
        <v>0</v>
      </c>
      <c r="F3">
        <f>登録フォーム!C10</f>
        <v>0</v>
      </c>
      <c r="G3">
        <f>登録フォーム!B4</f>
        <v>0</v>
      </c>
      <c r="H3" t="str">
        <f>IF(登録フォーム!B35="","","○")</f>
        <v/>
      </c>
      <c r="I3" t="str">
        <f>IF(登録フォーム!K36="","","○")</f>
        <v/>
      </c>
      <c r="J3" t="str">
        <f>IF(登録フォーム!K57="","","○")</f>
        <v/>
      </c>
      <c r="L3">
        <f>登録フォーム!B20</f>
        <v>0</v>
      </c>
      <c r="M3">
        <f>登録フォーム!B27</f>
        <v>0</v>
      </c>
      <c r="N3">
        <f>登録フォーム!B24</f>
        <v>0</v>
      </c>
      <c r="O3">
        <f>登録フォーム!B25</f>
        <v>0</v>
      </c>
    </row>
  </sheetData>
  <sheetProtection algorithmName="SHA-512" hashValue="K/RHVQtaPh6/EE15u6kO3Mym5vgnONE3rTnQIeG/l7HVsUZngftlS0R13Wls9kmZdoWLr4dR6g2xmScvexxRlg==" saltValue="J/hnti1dnYWzpvveWZTL9w==" spinCount="100000" sheet="1" objects="1" scenarios="1"/>
  <phoneticPr fontId="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BC5-DF0B-41D0-804C-A23263CDD385}">
  <dimension ref="A1:O41"/>
  <sheetViews>
    <sheetView workbookViewId="0">
      <selection activeCell="C11" sqref="C11:I11"/>
    </sheetView>
  </sheetViews>
  <sheetFormatPr defaultRowHeight="13.5"/>
  <sheetData>
    <row r="1" spans="1:15" ht="14.25">
      <c r="A1" s="40">
        <f>登録フォーム!K6</f>
        <v>0</v>
      </c>
      <c r="B1" s="41">
        <f>+登録フォーム!B5</f>
        <v>0</v>
      </c>
      <c r="C1" s="42"/>
      <c r="D1" s="41">
        <f>+登録フォーム!B6</f>
        <v>0</v>
      </c>
      <c r="E1" s="42"/>
      <c r="F1" s="43"/>
      <c r="G1" s="43"/>
      <c r="H1" s="44"/>
      <c r="I1" s="44"/>
      <c r="J1" s="44"/>
      <c r="K1" s="43"/>
      <c r="L1" s="43"/>
      <c r="M1" s="43"/>
      <c r="N1" s="43"/>
      <c r="O1" s="43"/>
    </row>
    <row r="2" spans="1:15" ht="14.25">
      <c r="A2" s="43"/>
      <c r="B2" s="44"/>
      <c r="C2" s="42"/>
      <c r="D2" s="41"/>
      <c r="E2" s="42"/>
      <c r="F2" s="43"/>
      <c r="G2" s="43"/>
      <c r="H2" s="44"/>
      <c r="I2" s="44"/>
      <c r="J2" s="44"/>
      <c r="K2" s="43"/>
      <c r="L2" s="43"/>
      <c r="M2" s="43"/>
      <c r="N2" s="43"/>
      <c r="O2" s="43"/>
    </row>
    <row r="3" spans="1:15" ht="14.25">
      <c r="A3" s="45" t="s">
        <v>147</v>
      </c>
      <c r="B3" s="41" t="s">
        <v>148</v>
      </c>
      <c r="C3" s="41" t="s">
        <v>149</v>
      </c>
      <c r="D3" s="41" t="s">
        <v>150</v>
      </c>
      <c r="E3" s="41" t="s">
        <v>151</v>
      </c>
      <c r="F3" s="41" t="s">
        <v>152</v>
      </c>
      <c r="G3" s="41" t="s">
        <v>153</v>
      </c>
      <c r="H3" s="41" t="s">
        <v>154</v>
      </c>
      <c r="I3" s="41"/>
      <c r="J3" s="43" t="s">
        <v>77</v>
      </c>
      <c r="K3" s="43" t="s">
        <v>164</v>
      </c>
      <c r="L3" s="43" t="s">
        <v>104</v>
      </c>
      <c r="M3" s="43"/>
      <c r="N3" s="43"/>
      <c r="O3" s="43"/>
    </row>
    <row r="4" spans="1:15" ht="14.25">
      <c r="A4" s="43" t="s">
        <v>155</v>
      </c>
      <c r="B4" s="44">
        <f>+登録フォーム!B35</f>
        <v>0</v>
      </c>
      <c r="C4" s="44">
        <f>+登録フォーム!B39</f>
        <v>0</v>
      </c>
      <c r="D4" s="44">
        <f>+登録フォーム!B43</f>
        <v>0</v>
      </c>
      <c r="E4" s="44">
        <f>+登録フォーム!B47</f>
        <v>0</v>
      </c>
      <c r="F4" s="44">
        <f>+登録フォーム!B51</f>
        <v>0</v>
      </c>
      <c r="G4" s="44">
        <f>+登録フォーム!B55</f>
        <v>0</v>
      </c>
      <c r="H4" s="44">
        <f>+登録フォーム!B59</f>
        <v>0</v>
      </c>
      <c r="I4" s="44"/>
      <c r="J4" s="44">
        <f>+登録フォーム!B20</f>
        <v>0</v>
      </c>
      <c r="K4" s="44" t="str">
        <f>IF(+登録フォーム!D29="外部指導者(コーチ)",","&amp;登録フォーム!B27,"")</f>
        <v/>
      </c>
      <c r="L4" s="44" t="str">
        <f>IF(+登録フォーム!D29="マネージャー(教員)",","&amp;登録フォーム!B27,IF(+登録フォーム!D29="マネージャー(生徒)",","&amp;登録フォーム!B27,""))</f>
        <v/>
      </c>
      <c r="M4" s="43"/>
      <c r="N4" s="43"/>
      <c r="O4" s="43"/>
    </row>
    <row r="5" spans="1:15" ht="14.25">
      <c r="A5" s="43" t="s">
        <v>156</v>
      </c>
      <c r="B5" s="44">
        <f>+登録フォーム!B36</f>
        <v>0</v>
      </c>
      <c r="C5" s="44">
        <f>+登録フォーム!B40</f>
        <v>0</v>
      </c>
      <c r="D5" s="44">
        <f>+登録フォーム!B44</f>
        <v>0</v>
      </c>
      <c r="E5" s="44">
        <f>+登録フォーム!B48</f>
        <v>0</v>
      </c>
      <c r="F5" s="44">
        <f>+登録フォーム!B52</f>
        <v>0</v>
      </c>
      <c r="G5" s="44">
        <f>+登録フォーム!B56</f>
        <v>0</v>
      </c>
      <c r="H5" s="44">
        <f>+登録フォーム!B60</f>
        <v>0</v>
      </c>
      <c r="I5" s="44"/>
      <c r="J5" s="44">
        <f>+登録フォーム!B21</f>
        <v>0</v>
      </c>
      <c r="K5" s="44" t="str">
        <f>IF(K4="","",","&amp;登録フォーム!B28)</f>
        <v/>
      </c>
      <c r="L5" s="44" t="str">
        <f>IF(L4="","",","&amp;登録フォーム!B28)</f>
        <v/>
      </c>
      <c r="M5" s="43"/>
      <c r="N5" s="43"/>
      <c r="O5" s="43"/>
    </row>
    <row r="6" spans="1:15" ht="14.25">
      <c r="A6" s="43"/>
      <c r="B6" s="44"/>
      <c r="C6" s="44"/>
      <c r="D6" s="44"/>
      <c r="E6" s="44"/>
      <c r="F6" s="44"/>
      <c r="G6" s="44"/>
      <c r="H6" s="44"/>
      <c r="I6" s="44"/>
      <c r="J6" s="44"/>
      <c r="K6" s="43"/>
      <c r="L6" s="43"/>
      <c r="M6" s="43"/>
      <c r="N6" s="43"/>
      <c r="O6" s="43"/>
    </row>
    <row r="7" spans="1:15" ht="14.25">
      <c r="A7" s="46" t="str">
        <f>IF(登録フォーム!B4="男子","BT",IF(登録フォーム!B4="女子","GT",""))&amp;","&amp;$A$1&amp;",-1,"</f>
        <v>,0,-1,</v>
      </c>
      <c r="B7" s="47"/>
      <c r="C7" s="47"/>
      <c r="D7" s="47"/>
      <c r="E7" s="47"/>
      <c r="F7" s="47"/>
      <c r="G7" s="48"/>
      <c r="H7" s="48"/>
      <c r="I7" s="48"/>
      <c r="J7" s="48"/>
      <c r="K7" s="48"/>
      <c r="L7" s="48"/>
      <c r="M7" s="48"/>
      <c r="N7" s="48"/>
      <c r="O7" s="48"/>
    </row>
    <row r="8" spans="1:15" ht="14.25">
      <c r="A8" s="43"/>
      <c r="B8" s="44"/>
      <c r="C8" s="44"/>
      <c r="D8" s="44"/>
      <c r="E8" s="44"/>
      <c r="F8" s="44"/>
      <c r="G8" s="44"/>
      <c r="H8" s="44"/>
      <c r="I8" s="44"/>
      <c r="J8" s="44"/>
      <c r="K8" s="43"/>
      <c r="L8" s="43"/>
      <c r="M8" s="43"/>
      <c r="N8" s="43"/>
      <c r="O8" s="43"/>
    </row>
    <row r="9" spans="1:15" ht="14.25">
      <c r="A9" s="46" t="str">
        <f>A3&amp;","&amp;$A$1&amp;"（"&amp;B1&amp;"）"</f>
        <v>団体,0（0）</v>
      </c>
      <c r="B9" s="47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</row>
    <row r="10" spans="1:15" ht="14.25">
      <c r="A10" s="46" t="str">
        <f>+"監督,"&amp;J4</f>
        <v>監督,0</v>
      </c>
      <c r="B10" s="47"/>
      <c r="C10" s="47"/>
      <c r="D10" s="47"/>
      <c r="E10" s="47"/>
      <c r="F10" s="47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14.25">
      <c r="A11" s="46" t="str">
        <f>+"ふりがな,"&amp;J5</f>
        <v>ふりがな,0</v>
      </c>
      <c r="B11" s="47"/>
      <c r="C11" s="47"/>
      <c r="D11" s="47"/>
      <c r="E11" s="47"/>
      <c r="F11" s="47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14.25">
      <c r="A12" s="46" t="str">
        <f>+"コーチ"&amp;K4</f>
        <v>コーチ</v>
      </c>
      <c r="B12" s="47"/>
      <c r="C12" s="47"/>
      <c r="D12" s="47"/>
      <c r="E12" s="47"/>
      <c r="F12" s="47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14.25">
      <c r="A13" s="46" t="str">
        <f>+"ふりがな"&amp;K5</f>
        <v>ふりがな</v>
      </c>
      <c r="B13" s="47"/>
      <c r="C13" s="47"/>
      <c r="D13" s="47"/>
      <c r="E13" s="47"/>
      <c r="F13" s="47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14.25">
      <c r="A14" s="46" t="str">
        <f>+"マネージャー"&amp;L4</f>
        <v>マネージャー</v>
      </c>
      <c r="B14" s="47"/>
      <c r="C14" s="47"/>
      <c r="D14" s="47"/>
      <c r="E14" s="47"/>
      <c r="F14" s="47"/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14.25">
      <c r="A15" s="46" t="str">
        <f>+"ふりがな"&amp;L5</f>
        <v>ふりがな</v>
      </c>
      <c r="B15" s="47"/>
      <c r="C15" s="47"/>
      <c r="D15" s="47"/>
      <c r="E15" s="47"/>
      <c r="F15" s="47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4.25">
      <c r="A16" s="46" t="str">
        <f>+A4&amp;","&amp;B4&amp;","&amp;C4&amp;","&amp;D4&amp;","&amp;E4&amp;","&amp;F4&amp;","&amp;G4&amp;","&amp;H4</f>
        <v>選手,0,0,0,0,0,0,0</v>
      </c>
      <c r="B16" s="47"/>
      <c r="C16" s="47"/>
      <c r="D16" s="47"/>
      <c r="E16" s="47"/>
      <c r="F16" s="47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14.25">
      <c r="A17" s="46" t="str">
        <f>+A5&amp;","&amp;B5&amp;","&amp;C5&amp;","&amp;D5&amp;","&amp;E5&amp;","&amp;F5&amp;","&amp;G5&amp;","&amp;H5</f>
        <v>ふりがな,0,0,0,0,0,0,0</v>
      </c>
      <c r="B17" s="47"/>
      <c r="C17" s="47"/>
      <c r="D17" s="47"/>
      <c r="E17" s="47"/>
      <c r="F17" s="47"/>
      <c r="G17" s="48"/>
      <c r="H17" s="48"/>
      <c r="I17" s="48"/>
      <c r="J17" s="48"/>
      <c r="K17" s="48"/>
      <c r="L17" s="48"/>
      <c r="M17" s="48"/>
      <c r="N17" s="48"/>
      <c r="O17" s="48"/>
    </row>
    <row r="19" spans="1:15" ht="14.25">
      <c r="A19" s="40">
        <f>登録フォーム!K6</f>
        <v>0</v>
      </c>
      <c r="B19" s="41">
        <f>+登録フォーム!B5</f>
        <v>0</v>
      </c>
      <c r="C19">
        <f>+登録フォーム!B6</f>
        <v>0</v>
      </c>
      <c r="F19" t="e">
        <f>LEFT(C19,LEN(C19)-2)</f>
        <v>#VALUE!</v>
      </c>
    </row>
    <row r="21" spans="1:15" ht="14.25">
      <c r="A21" s="49" t="s">
        <v>157</v>
      </c>
      <c r="B21" s="41" t="s">
        <v>158</v>
      </c>
      <c r="C21" s="41" t="s">
        <v>159</v>
      </c>
      <c r="D21" s="41" t="s">
        <v>160</v>
      </c>
      <c r="E21" s="41" t="s">
        <v>160</v>
      </c>
      <c r="F21" s="41" t="s">
        <v>161</v>
      </c>
      <c r="G21" s="41" t="s">
        <v>162</v>
      </c>
      <c r="H21" s="41" t="s">
        <v>163</v>
      </c>
      <c r="I21" s="41"/>
    </row>
    <row r="22" spans="1:15" ht="14.25">
      <c r="A22" s="43" t="str">
        <f>IF(登録フォーム!$B$4="男子","BD",IF(登録フォーム!$B$4="女子","GD",""))</f>
        <v/>
      </c>
      <c r="B22" s="44">
        <f>+登録フォーム!K57</f>
        <v>0</v>
      </c>
      <c r="C22" s="44">
        <f>+登録フォーム!K60</f>
        <v>0</v>
      </c>
      <c r="D22" s="44" t="str">
        <f>登録フォーム!$K$6&amp;"・"&amp;登録フォーム!$B$5</f>
        <v>・</v>
      </c>
      <c r="E22" s="44" t="str">
        <f>登録フォーム!$K$6&amp;"・"&amp;登録フォーム!$B$5</f>
        <v>・</v>
      </c>
      <c r="F22" s="44">
        <v>-1</v>
      </c>
      <c r="G22" s="44">
        <f>+登録フォーム!K58</f>
        <v>0</v>
      </c>
      <c r="H22" s="44">
        <f>+登録フォーム!K61</f>
        <v>0</v>
      </c>
      <c r="I22" s="44"/>
    </row>
    <row r="23" spans="1:15" ht="14.25">
      <c r="A23" s="43" t="str">
        <f>IF(登録フォーム!$B$4="男子","BD",IF(登録フォーム!$B$4="女子","GD",""))</f>
        <v/>
      </c>
      <c r="B23" s="44">
        <f>+登録フォーム!K65</f>
        <v>0</v>
      </c>
      <c r="C23" s="44">
        <f>+登録フォーム!K68</f>
        <v>0</v>
      </c>
      <c r="D23" s="44" t="str">
        <f>登録フォーム!$K$6&amp;"・"&amp;登録フォーム!$B$5</f>
        <v>・</v>
      </c>
      <c r="E23" s="44" t="str">
        <f>登録フォーム!$K$6&amp;"・"&amp;登録フォーム!$B$5</f>
        <v>・</v>
      </c>
      <c r="F23" s="44">
        <v>-1</v>
      </c>
      <c r="G23" s="44">
        <f>+登録フォーム!K66</f>
        <v>0</v>
      </c>
      <c r="H23" s="44">
        <f>+登録フォーム!K69</f>
        <v>0</v>
      </c>
      <c r="I23" s="44"/>
    </row>
    <row r="24" spans="1:15" ht="14.25">
      <c r="A24" s="43" t="str">
        <f>IF(登録フォーム!$B$4="男子","BD",IF(登録フォーム!$B$4="女子","GD",""))</f>
        <v/>
      </c>
      <c r="B24" s="44">
        <f>+登録フォーム!K73</f>
        <v>0</v>
      </c>
      <c r="C24" s="44">
        <f>+登録フォーム!K76</f>
        <v>0</v>
      </c>
      <c r="D24" s="44" t="str">
        <f>登録フォーム!$K$6&amp;"・"&amp;登録フォーム!$B$5</f>
        <v>・</v>
      </c>
      <c r="E24" s="44" t="str">
        <f>登録フォーム!$K$6&amp;"・"&amp;登録フォーム!$B$5</f>
        <v>・</v>
      </c>
      <c r="F24" s="44">
        <v>-1</v>
      </c>
      <c r="G24" s="44">
        <f>+登録フォーム!K74</f>
        <v>0</v>
      </c>
      <c r="H24" s="44">
        <f>+登録フォーム!K77</f>
        <v>0</v>
      </c>
      <c r="I24" s="44"/>
    </row>
    <row r="25" spans="1:15" ht="14.25">
      <c r="A25" s="43" t="str">
        <f>IF(登録フォーム!$B$4="男子","BD",IF(登録フォーム!$B$4="女子","GD",""))</f>
        <v/>
      </c>
      <c r="B25" s="44">
        <f>+登録フォーム!K81</f>
        <v>0</v>
      </c>
      <c r="C25" s="44">
        <f>+登録フォーム!K84</f>
        <v>0</v>
      </c>
      <c r="D25" s="44" t="str">
        <f>登録フォーム!$K$6&amp;"・"&amp;登録フォーム!$B$5</f>
        <v>・</v>
      </c>
      <c r="E25" s="44" t="str">
        <f>登録フォーム!$K$6&amp;"・"&amp;登録フォーム!$B$5</f>
        <v>・</v>
      </c>
      <c r="F25" s="44">
        <v>-1</v>
      </c>
      <c r="G25" s="44">
        <f>+登録フォーム!K82</f>
        <v>0</v>
      </c>
      <c r="H25" s="44">
        <f>+登録フォーム!K85</f>
        <v>0</v>
      </c>
      <c r="I25" s="44"/>
    </row>
    <row r="26" spans="1:15" ht="14.25">
      <c r="A26" s="43"/>
      <c r="B26" s="44"/>
      <c r="C26" s="44"/>
      <c r="D26" s="44"/>
      <c r="E26" s="44"/>
      <c r="F26" s="44"/>
      <c r="G26" s="44"/>
      <c r="H26" s="44"/>
      <c r="I26" s="44"/>
    </row>
    <row r="27" spans="1:15" ht="14.25">
      <c r="A27" s="46" t="str">
        <f>+A22&amp;","&amp;B22&amp;","&amp;C22&amp;","&amp;D22&amp;","&amp;E22&amp;","&amp;F22&amp;","&amp;G22&amp;","&amp;H22</f>
        <v>,0,0,・,・,-1,0,0</v>
      </c>
      <c r="B27" s="47"/>
      <c r="C27" s="47"/>
      <c r="D27" s="47"/>
      <c r="E27" s="47"/>
      <c r="F27" s="47"/>
      <c r="G27" s="47"/>
      <c r="H27" s="47"/>
      <c r="I27" s="47"/>
      <c r="J27" s="65"/>
      <c r="K27" s="65"/>
      <c r="L27" s="65"/>
      <c r="M27" s="65"/>
      <c r="N27" s="65"/>
      <c r="O27" s="65"/>
    </row>
    <row r="28" spans="1:15" ht="14.25">
      <c r="A28" s="46" t="str">
        <f>+A23&amp;","&amp;B23&amp;","&amp;C23&amp;","&amp;D23&amp;","&amp;E23&amp;","&amp;F23&amp;","&amp;G23&amp;","&amp;H23</f>
        <v>,0,0,・,・,-1,0,0</v>
      </c>
      <c r="B28" s="47"/>
      <c r="C28" s="47"/>
      <c r="D28" s="47"/>
      <c r="E28" s="47"/>
      <c r="F28" s="47"/>
      <c r="G28" s="47"/>
      <c r="H28" s="47"/>
      <c r="I28" s="47"/>
      <c r="J28" s="65"/>
      <c r="K28" s="65"/>
      <c r="L28" s="65"/>
      <c r="M28" s="65"/>
      <c r="N28" s="65"/>
      <c r="O28" s="65"/>
    </row>
    <row r="29" spans="1:15" ht="14.25">
      <c r="A29" s="46" t="str">
        <f>+A24&amp;","&amp;B24&amp;","&amp;C24&amp;","&amp;D24&amp;","&amp;E24&amp;","&amp;F24&amp;","&amp;G24&amp;","&amp;H24</f>
        <v>,0,0,・,・,-1,0,0</v>
      </c>
      <c r="B29" s="47"/>
      <c r="C29" s="47"/>
      <c r="D29" s="47"/>
      <c r="E29" s="47"/>
      <c r="F29" s="47"/>
      <c r="G29" s="47"/>
      <c r="H29" s="47"/>
      <c r="I29" s="47"/>
      <c r="J29" s="65"/>
      <c r="K29" s="65"/>
      <c r="L29" s="65"/>
      <c r="M29" s="65"/>
      <c r="N29" s="65"/>
      <c r="O29" s="65"/>
    </row>
    <row r="30" spans="1:15" ht="14.25">
      <c r="A30" s="46" t="str">
        <f>+A25&amp;","&amp;B25&amp;","&amp;C25&amp;","&amp;D25&amp;","&amp;E25&amp;","&amp;F25&amp;","&amp;G25&amp;","&amp;H25</f>
        <v>,0,0,・,・,-1,0,0</v>
      </c>
      <c r="B30" s="47"/>
      <c r="C30" s="47"/>
      <c r="D30" s="47"/>
      <c r="E30" s="47"/>
      <c r="F30" s="47"/>
      <c r="G30" s="47"/>
      <c r="H30" s="47"/>
      <c r="I30" s="47"/>
      <c r="J30" s="65"/>
      <c r="K30" s="65"/>
      <c r="L30" s="65"/>
      <c r="M30" s="65"/>
      <c r="N30" s="65"/>
      <c r="O30" s="65"/>
    </row>
    <row r="31" spans="1:15" ht="14.25">
      <c r="A31" s="43"/>
      <c r="B31" s="44"/>
      <c r="C31" s="44"/>
      <c r="D31" s="44"/>
      <c r="E31" s="44"/>
      <c r="F31" s="44"/>
      <c r="G31" s="44"/>
      <c r="H31" s="44"/>
      <c r="I31" s="44"/>
    </row>
    <row r="32" spans="1:15" ht="14.25">
      <c r="A32" s="50" t="s">
        <v>165</v>
      </c>
      <c r="B32" s="41" t="s">
        <v>166</v>
      </c>
      <c r="C32" s="41" t="s">
        <v>160</v>
      </c>
      <c r="D32" s="41" t="s">
        <v>161</v>
      </c>
      <c r="E32" s="41" t="s">
        <v>156</v>
      </c>
      <c r="F32" s="44"/>
      <c r="G32" s="43"/>
      <c r="H32" s="43"/>
      <c r="I32" s="43"/>
    </row>
    <row r="33" spans="1:14" ht="14.25">
      <c r="A33" s="43" t="str">
        <f>IF(登録フォーム!$B$4="男子","BS",IF(登録フォーム!$B$4="女子","GS",""))</f>
        <v/>
      </c>
      <c r="B33" s="44">
        <f>+登録フォーム!K36</f>
        <v>0</v>
      </c>
      <c r="C33" s="44" t="str">
        <f>登録フォーム!$K$6&amp;"・"&amp;登録フォーム!$B$5</f>
        <v>・</v>
      </c>
      <c r="D33" s="44">
        <v>-1</v>
      </c>
      <c r="E33" s="44">
        <f>+登録フォーム!K37</f>
        <v>0</v>
      </c>
      <c r="F33" s="44"/>
      <c r="G33" s="43"/>
      <c r="H33" s="44"/>
      <c r="I33" s="44"/>
      <c r="L33" t="str">
        <f>+B22&amp;"・"&amp;C22</f>
        <v>0・0</v>
      </c>
      <c r="M33" t="s">
        <v>189</v>
      </c>
      <c r="N33">
        <f>+登録フォーム!K63</f>
        <v>0</v>
      </c>
    </row>
    <row r="34" spans="1:14" ht="14.25">
      <c r="A34" s="43" t="str">
        <f>IF(登録フォーム!$B$4="男子","BS",IF(登録フォーム!$B$4="女子","GS",""))</f>
        <v/>
      </c>
      <c r="B34" s="44">
        <f>+登録フォーム!K41</f>
        <v>0</v>
      </c>
      <c r="C34" s="44" t="str">
        <f>登録フォーム!$K$6&amp;"・"&amp;登録フォーム!$B$5</f>
        <v>・</v>
      </c>
      <c r="D34" s="44">
        <v>-1</v>
      </c>
      <c r="E34" s="44">
        <f>+登録フォーム!K42</f>
        <v>0</v>
      </c>
      <c r="F34" s="44"/>
      <c r="G34" s="43"/>
      <c r="H34" s="44"/>
      <c r="I34" s="44"/>
      <c r="L34" t="str">
        <f>+B23&amp;"・"&amp;C23</f>
        <v>0・0</v>
      </c>
      <c r="M34" t="s">
        <v>189</v>
      </c>
      <c r="N34">
        <f>+登録フォーム!K71</f>
        <v>0</v>
      </c>
    </row>
    <row r="35" spans="1:14" ht="14.25">
      <c r="A35" s="43" t="str">
        <f>IF(登録フォーム!$B$4="男子","BS",IF(登録フォーム!$B$4="女子","GS",""))</f>
        <v/>
      </c>
      <c r="B35" s="44">
        <f>+登録フォーム!K46</f>
        <v>0</v>
      </c>
      <c r="C35" s="44" t="str">
        <f>登録フォーム!$K$6&amp;"・"&amp;登録フォーム!$B$5</f>
        <v>・</v>
      </c>
      <c r="D35" s="44">
        <v>-1</v>
      </c>
      <c r="E35" s="44">
        <f>+登録フォーム!K47</f>
        <v>0</v>
      </c>
      <c r="F35" s="44"/>
      <c r="G35" s="43"/>
      <c r="H35" s="44"/>
      <c r="I35" s="44"/>
      <c r="L35" t="str">
        <f>+B24&amp;"・"&amp;C24</f>
        <v>0・0</v>
      </c>
      <c r="M35" t="s">
        <v>189</v>
      </c>
      <c r="N35">
        <f>+登録フォーム!K79</f>
        <v>0</v>
      </c>
    </row>
    <row r="36" spans="1:14" ht="14.25">
      <c r="A36" s="43" t="str">
        <f>IF(登録フォーム!$B$4="男子","BS",IF(登録フォーム!$B$4="女子","GS",""))</f>
        <v/>
      </c>
      <c r="B36" s="44">
        <f>+登録フォーム!K51</f>
        <v>0</v>
      </c>
      <c r="C36" s="44" t="str">
        <f>登録フォーム!$K$6&amp;"・"&amp;登録フォーム!$B$5</f>
        <v>・</v>
      </c>
      <c r="D36" s="44">
        <v>-1</v>
      </c>
      <c r="E36" s="44">
        <f>+登録フォーム!K52</f>
        <v>0</v>
      </c>
      <c r="F36" s="44"/>
      <c r="G36" s="43"/>
      <c r="H36" s="44"/>
      <c r="I36" s="44"/>
      <c r="L36" t="str">
        <f>+B25&amp;"・"&amp;C25</f>
        <v>0・0</v>
      </c>
      <c r="M36" t="s">
        <v>189</v>
      </c>
      <c r="N36">
        <f>+登録フォーム!K87</f>
        <v>0</v>
      </c>
    </row>
    <row r="37" spans="1:14" ht="14.25">
      <c r="A37" s="43"/>
      <c r="B37" s="44"/>
      <c r="C37" s="44"/>
      <c r="D37" s="44"/>
      <c r="E37" s="44"/>
      <c r="F37" s="44"/>
      <c r="G37" s="51"/>
      <c r="H37" s="44"/>
      <c r="I37" s="44"/>
      <c r="L37">
        <f>+B33</f>
        <v>0</v>
      </c>
      <c r="M37" t="s">
        <v>190</v>
      </c>
      <c r="N37">
        <f>+登録フォーム!K39</f>
        <v>0</v>
      </c>
    </row>
    <row r="38" spans="1:14" ht="14.25">
      <c r="A38" s="46" t="str">
        <f>+A33&amp;","&amp;B33&amp;","&amp;C33&amp;","&amp;D33&amp;","&amp;E33&amp;""</f>
        <v>,0,・,-1,0</v>
      </c>
      <c r="B38" s="52"/>
      <c r="C38" s="52"/>
      <c r="D38" s="52"/>
      <c r="E38" s="52"/>
      <c r="F38" s="47"/>
      <c r="G38" s="48"/>
      <c r="H38" s="48"/>
      <c r="I38" s="48"/>
      <c r="L38">
        <f>+B34</f>
        <v>0</v>
      </c>
      <c r="M38" t="s">
        <v>190</v>
      </c>
      <c r="N38">
        <f>+登録フォーム!K44</f>
        <v>0</v>
      </c>
    </row>
    <row r="39" spans="1:14" ht="14.25">
      <c r="A39" s="46" t="str">
        <f>+A34&amp;","&amp;B34&amp;","&amp;C34&amp;","&amp;D34&amp;","&amp;E34&amp;""</f>
        <v>,0,・,-1,0</v>
      </c>
      <c r="B39" s="47"/>
      <c r="C39" s="47"/>
      <c r="D39" s="47"/>
      <c r="E39" s="47"/>
      <c r="F39" s="47"/>
      <c r="G39" s="48"/>
      <c r="H39" s="47"/>
      <c r="I39" s="47"/>
      <c r="L39">
        <f>+B35</f>
        <v>0</v>
      </c>
      <c r="M39" t="s">
        <v>190</v>
      </c>
      <c r="N39">
        <f>+登録フォーム!K49</f>
        <v>0</v>
      </c>
    </row>
    <row r="40" spans="1:14" ht="14.25">
      <c r="A40" s="46" t="str">
        <f>+A35&amp;","&amp;B35&amp;","&amp;C35&amp;","&amp;D35&amp;","&amp;E35&amp;""</f>
        <v>,0,・,-1,0</v>
      </c>
      <c r="B40" s="47"/>
      <c r="C40" s="47"/>
      <c r="D40" s="47"/>
      <c r="E40" s="47"/>
      <c r="F40" s="47"/>
      <c r="G40" s="48"/>
      <c r="H40" s="47"/>
      <c r="I40" s="47"/>
      <c r="L40">
        <f>+B36</f>
        <v>0</v>
      </c>
      <c r="M40" t="s">
        <v>190</v>
      </c>
      <c r="N40">
        <f>+登録フォーム!K54</f>
        <v>0</v>
      </c>
    </row>
    <row r="41" spans="1:14" ht="14.25">
      <c r="A41" s="46" t="str">
        <f>+A36&amp;","&amp;B36&amp;","&amp;C36&amp;","&amp;D36&amp;","&amp;E36&amp;""</f>
        <v>,0,・,-1,0</v>
      </c>
      <c r="B41" s="47"/>
      <c r="C41" s="47"/>
      <c r="D41" s="47"/>
      <c r="E41" s="47"/>
      <c r="F41" s="47"/>
      <c r="G41" s="48"/>
      <c r="H41" s="47"/>
      <c r="I41" s="47"/>
    </row>
  </sheetData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C9F9-C01D-480D-B603-E858BBED8453}">
  <dimension ref="B1:E23"/>
  <sheetViews>
    <sheetView zoomScale="115" zoomScaleNormal="115" workbookViewId="0">
      <selection activeCell="C11" sqref="C10:I11"/>
    </sheetView>
  </sheetViews>
  <sheetFormatPr defaultRowHeight="15"/>
  <cols>
    <col min="2" max="2" width="8.625" style="63" customWidth="1"/>
    <col min="3" max="3" width="20.625" style="63" customWidth="1"/>
    <col min="4" max="4" width="4.375" style="63" customWidth="1"/>
  </cols>
  <sheetData>
    <row r="1" spans="2:5" ht="28.5">
      <c r="B1" s="61"/>
      <c r="C1" s="61"/>
      <c r="D1" s="61"/>
    </row>
    <row r="2" spans="2:5">
      <c r="B2" s="237" t="str">
        <f>IF(登録フォーム!B19=1,"第１位",IF(登録フォーム!B19=2,"第２位",IF(登録フォーム!B19=3,"第３位",IF(登録フォーム!B19=4,"第３位",""))))</f>
        <v/>
      </c>
      <c r="C2" s="237"/>
      <c r="D2" s="237"/>
      <c r="E2" s="62"/>
    </row>
    <row r="3" spans="2:5">
      <c r="B3" s="237">
        <f>+登録フォーム!B5</f>
        <v>0</v>
      </c>
      <c r="C3" s="237"/>
      <c r="D3" s="237"/>
      <c r="E3" s="58"/>
    </row>
    <row r="4" spans="2:5">
      <c r="B4" s="239">
        <f>+登録フォーム!B7</f>
        <v>0</v>
      </c>
      <c r="C4" s="239"/>
      <c r="D4" s="239"/>
      <c r="E4" s="60"/>
    </row>
    <row r="5" spans="2:5" ht="13.5" customHeight="1">
      <c r="B5" s="240">
        <f>+登録フォーム!B6</f>
        <v>0</v>
      </c>
      <c r="C5" s="240"/>
      <c r="D5" s="240"/>
      <c r="E5" s="57"/>
    </row>
    <row r="6" spans="2:5">
      <c r="B6" s="238" t="s">
        <v>77</v>
      </c>
      <c r="C6" s="243">
        <f>+登録フォーム!B21</f>
        <v>0</v>
      </c>
      <c r="D6" s="243"/>
      <c r="E6" s="60"/>
    </row>
    <row r="7" spans="2:5" ht="13.5" customHeight="1">
      <c r="B7" s="238"/>
      <c r="C7" s="240">
        <f>+登録フォーム!B20</f>
        <v>0</v>
      </c>
      <c r="D7" s="240"/>
      <c r="E7" s="57"/>
    </row>
    <row r="8" spans="2:5" ht="13.15" customHeight="1">
      <c r="B8" s="241" t="str">
        <f>IF(登録フォーム!D29="","",登録フォーム!D29)</f>
        <v/>
      </c>
      <c r="C8" s="243" t="str">
        <f>IF(登録フォーム!B28="","",登録フォーム!B28)</f>
        <v/>
      </c>
      <c r="D8" s="243"/>
      <c r="E8" s="60"/>
    </row>
    <row r="9" spans="2:5" ht="13.5" customHeight="1">
      <c r="B9" s="242"/>
      <c r="C9" s="240" t="str">
        <f>IF(登録フォーム!B27="","",登録フォーム!B27)</f>
        <v/>
      </c>
      <c r="D9" s="240"/>
      <c r="E9" s="57"/>
    </row>
    <row r="10" spans="2:5" ht="13.15" customHeight="1">
      <c r="B10" s="238" t="s">
        <v>173</v>
      </c>
      <c r="C10" s="55">
        <f>+登録フォーム!B36</f>
        <v>0</v>
      </c>
      <c r="D10" s="237">
        <f>+登録フォーム!B37</f>
        <v>0</v>
      </c>
      <c r="E10" s="60"/>
    </row>
    <row r="11" spans="2:5" ht="15.75">
      <c r="B11" s="238"/>
      <c r="C11" s="64">
        <f>+登録フォーム!B35</f>
        <v>0</v>
      </c>
      <c r="D11" s="237"/>
      <c r="E11" s="59"/>
    </row>
    <row r="12" spans="2:5" ht="13.15" customHeight="1">
      <c r="B12" s="238" t="s">
        <v>174</v>
      </c>
      <c r="C12" s="55">
        <f>+登録フォーム!B40</f>
        <v>0</v>
      </c>
      <c r="D12" s="237">
        <f>+登録フォーム!B41</f>
        <v>0</v>
      </c>
      <c r="E12" s="60"/>
    </row>
    <row r="13" spans="2:5" ht="16.149999999999999" customHeight="1">
      <c r="B13" s="238"/>
      <c r="C13" s="64">
        <f>+登録フォーム!B39</f>
        <v>0</v>
      </c>
      <c r="D13" s="237"/>
      <c r="E13" s="59"/>
    </row>
    <row r="14" spans="2:5" ht="13.15" customHeight="1">
      <c r="B14" s="238" t="s">
        <v>175</v>
      </c>
      <c r="C14" s="55">
        <f>+登録フォーム!B44</f>
        <v>0</v>
      </c>
      <c r="D14" s="237">
        <f>+登録フォーム!B45</f>
        <v>0</v>
      </c>
      <c r="E14" s="60"/>
    </row>
    <row r="15" spans="2:5" ht="16.149999999999999" customHeight="1">
      <c r="B15" s="238"/>
      <c r="C15" s="64">
        <f>+登録フォーム!B43</f>
        <v>0</v>
      </c>
      <c r="D15" s="237"/>
      <c r="E15" s="59"/>
    </row>
    <row r="16" spans="2:5" ht="13.15" customHeight="1">
      <c r="B16" s="238" t="s">
        <v>176</v>
      </c>
      <c r="C16" s="55">
        <f>+登録フォーム!B48</f>
        <v>0</v>
      </c>
      <c r="D16" s="237">
        <f>+登録フォーム!B49</f>
        <v>0</v>
      </c>
      <c r="E16" s="60"/>
    </row>
    <row r="17" spans="2:5" ht="16.149999999999999" customHeight="1">
      <c r="B17" s="238"/>
      <c r="C17" s="64">
        <f>+登録フォーム!B47</f>
        <v>0</v>
      </c>
      <c r="D17" s="237"/>
      <c r="E17" s="59"/>
    </row>
    <row r="18" spans="2:5" ht="13.15" customHeight="1">
      <c r="B18" s="238" t="s">
        <v>177</v>
      </c>
      <c r="C18" s="55">
        <f>+登録フォーム!B52</f>
        <v>0</v>
      </c>
      <c r="D18" s="237">
        <f>+登録フォーム!B53</f>
        <v>0</v>
      </c>
      <c r="E18" s="60"/>
    </row>
    <row r="19" spans="2:5" ht="16.149999999999999" customHeight="1">
      <c r="B19" s="238"/>
      <c r="C19" s="64">
        <f>+登録フォーム!B51</f>
        <v>0</v>
      </c>
      <c r="D19" s="237"/>
      <c r="E19" s="59"/>
    </row>
    <row r="20" spans="2:5" ht="13.15" customHeight="1">
      <c r="B20" s="238" t="str">
        <f>IF(登録フォーム!B55="","","選手６")</f>
        <v/>
      </c>
      <c r="C20" s="55" t="str">
        <f>IF(登録フォーム!B56="","",登録フォーム!B56)</f>
        <v/>
      </c>
      <c r="D20" s="237" t="str">
        <f>IF(登録フォーム!B57="","",登録フォーム!B57)</f>
        <v/>
      </c>
      <c r="E20" s="60"/>
    </row>
    <row r="21" spans="2:5" ht="15.75">
      <c r="B21" s="238"/>
      <c r="C21" s="64" t="str">
        <f>IF(登録フォーム!B55="","",登録フォーム!B55)</f>
        <v/>
      </c>
      <c r="D21" s="237"/>
      <c r="E21" s="59"/>
    </row>
    <row r="22" spans="2:5" ht="13.15" customHeight="1">
      <c r="B22" s="238" t="str">
        <f>IF(登録フォーム!B59="","","選手７")</f>
        <v/>
      </c>
      <c r="C22" s="55" t="str">
        <f>IF(登録フォーム!B60="","",登録フォーム!B60)</f>
        <v/>
      </c>
      <c r="D22" s="237" t="str">
        <f>IF(登録フォーム!B61="","",登録フォーム!B61)</f>
        <v/>
      </c>
      <c r="E22" s="60"/>
    </row>
    <row r="23" spans="2:5" ht="15.75">
      <c r="B23" s="238"/>
      <c r="C23" s="64" t="str">
        <f>IF(登録フォーム!B59="","",登録フォーム!B59)</f>
        <v/>
      </c>
      <c r="D23" s="237"/>
      <c r="E23" s="59"/>
    </row>
  </sheetData>
  <sheetProtection algorithmName="SHA-512" hashValue="jpguliCT8VdCljWJV1SErNJS9jkUB5g3Xr4VBq1N46e/j9P8b7K3N7Zlo1DUpjlQs14AgcMRR+BLcBoMMivSLw==" saltValue="H0k8/gwQQzGUxG9N41gdGg==" spinCount="100000" sheet="1" objects="1" scenarios="1"/>
  <mergeCells count="24">
    <mergeCell ref="B2:D2"/>
    <mergeCell ref="B10:B11"/>
    <mergeCell ref="B3:D3"/>
    <mergeCell ref="B4:D4"/>
    <mergeCell ref="B5:D5"/>
    <mergeCell ref="B8:B9"/>
    <mergeCell ref="C6:D6"/>
    <mergeCell ref="C7:D7"/>
    <mergeCell ref="C8:D8"/>
    <mergeCell ref="C9:D9"/>
    <mergeCell ref="D10:D11"/>
    <mergeCell ref="B6:B7"/>
    <mergeCell ref="D12:D13"/>
    <mergeCell ref="B12:B13"/>
    <mergeCell ref="B22:B23"/>
    <mergeCell ref="B20:B21"/>
    <mergeCell ref="B16:B17"/>
    <mergeCell ref="D16:D17"/>
    <mergeCell ref="D18:D19"/>
    <mergeCell ref="D20:D21"/>
    <mergeCell ref="B14:B15"/>
    <mergeCell ref="B18:B19"/>
    <mergeCell ref="D22:D23"/>
    <mergeCell ref="D14:D15"/>
  </mergeCells>
  <phoneticPr fontId="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13AC-CBD1-41B5-BD27-CD351945ADC0}">
  <dimension ref="A1:H32"/>
  <sheetViews>
    <sheetView zoomScale="115" zoomScaleNormal="115" workbookViewId="0">
      <selection activeCell="D5" sqref="D5:D6"/>
    </sheetView>
  </sheetViews>
  <sheetFormatPr defaultRowHeight="13.5"/>
  <cols>
    <col min="2" max="2" width="9.25" bestFit="1" customWidth="1"/>
    <col min="3" max="3" width="20.125" bestFit="1" customWidth="1"/>
    <col min="4" max="4" width="5.25" bestFit="1" customWidth="1"/>
    <col min="5" max="5" width="24.375" bestFit="1" customWidth="1"/>
    <col min="6" max="6" width="10.75" bestFit="1" customWidth="1"/>
    <col min="7" max="7" width="15.75" bestFit="1" customWidth="1"/>
  </cols>
  <sheetData>
    <row r="1" spans="1:8">
      <c r="A1">
        <f>+登録フォーム!B6</f>
        <v>0</v>
      </c>
    </row>
    <row r="3" spans="1:8">
      <c r="A3" t="s">
        <v>167</v>
      </c>
    </row>
    <row r="4" spans="1:8">
      <c r="A4" s="39"/>
      <c r="B4" s="39" t="s">
        <v>168</v>
      </c>
      <c r="C4" s="39" t="s">
        <v>169</v>
      </c>
      <c r="D4" s="39" t="s">
        <v>170</v>
      </c>
      <c r="E4" s="39" t="s">
        <v>86</v>
      </c>
      <c r="F4" s="39" t="s">
        <v>171</v>
      </c>
      <c r="G4" s="39" t="s">
        <v>211</v>
      </c>
      <c r="H4" s="39"/>
    </row>
    <row r="5" spans="1:8">
      <c r="A5" s="244"/>
      <c r="B5" s="244">
        <f>+登録フォーム!B5</f>
        <v>0</v>
      </c>
      <c r="C5" s="55">
        <f>+登録フォーム!K37</f>
        <v>0</v>
      </c>
      <c r="D5" s="245" t="str">
        <f>IF(登録フォーム!K38=1,"１",IF(登録フォーム!K38=2,"２",IF(登録フォーム!K38=3,"３","")))</f>
        <v/>
      </c>
      <c r="E5" s="56">
        <f>+登録フォーム!B7</f>
        <v>0</v>
      </c>
      <c r="F5" s="56">
        <f>登録フォーム!$B$21</f>
        <v>0</v>
      </c>
      <c r="G5" s="56" t="str">
        <f>IF(登録フォーム!K21="","",登録フォーム!K21)</f>
        <v/>
      </c>
      <c r="H5" s="39"/>
    </row>
    <row r="6" spans="1:8" ht="15">
      <c r="A6" s="244"/>
      <c r="B6" s="244"/>
      <c r="C6" s="53">
        <f>+登録フォーム!K36</f>
        <v>0</v>
      </c>
      <c r="D6" s="245"/>
      <c r="E6" s="54">
        <f>+登録フォーム!B6</f>
        <v>0</v>
      </c>
      <c r="F6" s="54">
        <f>登録フォーム!$B$20</f>
        <v>0</v>
      </c>
      <c r="G6" s="54" t="str">
        <f>IF(登録フォーム!K20="","",登録フォーム!K20)</f>
        <v/>
      </c>
      <c r="H6" s="39"/>
    </row>
    <row r="7" spans="1:8">
      <c r="A7" s="244"/>
      <c r="B7" s="244">
        <f>+登録フォーム!B5</f>
        <v>0</v>
      </c>
      <c r="C7" s="55">
        <f>+登録フォーム!K42</f>
        <v>0</v>
      </c>
      <c r="D7" s="245" t="str">
        <f>IF(登録フォーム!K43=1,"１",IF(登録フォーム!K43=2,"２",IF(登録フォーム!K43=3,"３","")))</f>
        <v/>
      </c>
      <c r="E7" s="56">
        <f>+登録フォーム!B7</f>
        <v>0</v>
      </c>
      <c r="F7" s="56">
        <f>登録フォーム!$B$21</f>
        <v>0</v>
      </c>
      <c r="G7" s="56" t="str">
        <f>IF(登録フォーム!K21="","",登録フォーム!K21)</f>
        <v/>
      </c>
    </row>
    <row r="8" spans="1:8" ht="15">
      <c r="A8" s="244"/>
      <c r="B8" s="244"/>
      <c r="C8" s="53">
        <f>+登録フォーム!K41</f>
        <v>0</v>
      </c>
      <c r="D8" s="245"/>
      <c r="E8" s="54">
        <f>+登録フォーム!B6</f>
        <v>0</v>
      </c>
      <c r="F8" s="54">
        <f>登録フォーム!$B$20</f>
        <v>0</v>
      </c>
      <c r="G8" s="54" t="str">
        <f>IF(登録フォーム!K20="","",登録フォーム!K20)</f>
        <v/>
      </c>
    </row>
    <row r="9" spans="1:8">
      <c r="A9" s="244"/>
      <c r="B9" s="244">
        <f>+登録フォーム!B5</f>
        <v>0</v>
      </c>
      <c r="C9" s="55">
        <f>+登録フォーム!K47</f>
        <v>0</v>
      </c>
      <c r="D9" s="245" t="str">
        <f>IF(登録フォーム!K48=1,"１",IF(登録フォーム!K48=2,"２",IF(登録フォーム!K48=3,"３","")))</f>
        <v/>
      </c>
      <c r="E9" s="56">
        <f>+登録フォーム!B7</f>
        <v>0</v>
      </c>
      <c r="F9" s="56">
        <f>登録フォーム!$B$21</f>
        <v>0</v>
      </c>
      <c r="G9" s="56" t="str">
        <f>IF(登録フォーム!K21="","",登録フォーム!K21)</f>
        <v/>
      </c>
    </row>
    <row r="10" spans="1:8" ht="15">
      <c r="A10" s="244"/>
      <c r="B10" s="244"/>
      <c r="C10" s="53">
        <f>+登録フォーム!K46</f>
        <v>0</v>
      </c>
      <c r="D10" s="245"/>
      <c r="E10" s="54">
        <f>+登録フォーム!B6</f>
        <v>0</v>
      </c>
      <c r="F10" s="54">
        <f>登録フォーム!$B$20</f>
        <v>0</v>
      </c>
      <c r="G10" s="54" t="str">
        <f>IF(登録フォーム!K20="","",登録フォーム!K20)</f>
        <v/>
      </c>
    </row>
    <row r="11" spans="1:8">
      <c r="A11" s="244"/>
      <c r="B11" s="244">
        <f>+登録フォーム!B5</f>
        <v>0</v>
      </c>
      <c r="C11" s="55">
        <f>+登録フォーム!K52</f>
        <v>0</v>
      </c>
      <c r="D11" s="245" t="str">
        <f>IF(登録フォーム!K53=1,"１",IF(登録フォーム!K53=2,"２",IF(登録フォーム!K53=3,"３","")))</f>
        <v/>
      </c>
      <c r="E11" s="56">
        <f>+登録フォーム!B7</f>
        <v>0</v>
      </c>
      <c r="F11" s="56">
        <f>登録フォーム!$B$21</f>
        <v>0</v>
      </c>
      <c r="G11" s="56" t="str">
        <f>IF(登録フォーム!K21="","",登録フォーム!K21)</f>
        <v/>
      </c>
    </row>
    <row r="12" spans="1:8" ht="15">
      <c r="A12" s="244"/>
      <c r="B12" s="244"/>
      <c r="C12" s="53">
        <f>+登録フォーム!K51</f>
        <v>0</v>
      </c>
      <c r="D12" s="245"/>
      <c r="E12" s="54">
        <f>+登録フォーム!B6</f>
        <v>0</v>
      </c>
      <c r="F12" s="54">
        <f>登録フォーム!$B$20</f>
        <v>0</v>
      </c>
      <c r="G12" s="54" t="str">
        <f>IF(登録フォーム!K20="","",登録フォーム!K20)</f>
        <v/>
      </c>
    </row>
    <row r="15" spans="1:8">
      <c r="A15" t="s">
        <v>172</v>
      </c>
    </row>
    <row r="16" spans="1:8">
      <c r="A16" s="39"/>
      <c r="B16" s="39" t="s">
        <v>168</v>
      </c>
      <c r="C16" s="39" t="s">
        <v>169</v>
      </c>
      <c r="D16" s="39" t="s">
        <v>170</v>
      </c>
      <c r="E16" s="39" t="s">
        <v>86</v>
      </c>
      <c r="F16" s="39" t="s">
        <v>171</v>
      </c>
      <c r="G16" s="39" t="s">
        <v>211</v>
      </c>
    </row>
    <row r="17" spans="1:7">
      <c r="A17" s="244"/>
      <c r="B17" s="244">
        <f>+登録フォーム!B5</f>
        <v>0</v>
      </c>
      <c r="C17" s="55">
        <f>+登録フォーム!K58</f>
        <v>0</v>
      </c>
      <c r="D17" s="245" t="str">
        <f>IF(登録フォーム!K59=1,"１",IF(登録フォーム!K59=2,"２",IF(登録フォーム!K59=3,"３","")))</f>
        <v/>
      </c>
      <c r="E17" s="243">
        <f>+登録フォーム!B7</f>
        <v>0</v>
      </c>
      <c r="F17" s="243">
        <f>登録フォーム!$B$21</f>
        <v>0</v>
      </c>
      <c r="G17" s="243" t="str">
        <f>IF(登録フォーム!K21="","",登録フォーム!K21)</f>
        <v/>
      </c>
    </row>
    <row r="18" spans="1:7" ht="15">
      <c r="A18" s="244"/>
      <c r="B18" s="244"/>
      <c r="C18" s="53">
        <f>+登録フォーム!K57</f>
        <v>0</v>
      </c>
      <c r="D18" s="245"/>
      <c r="E18" s="243"/>
      <c r="F18" s="243"/>
      <c r="G18" s="243"/>
    </row>
    <row r="19" spans="1:7" ht="13.5" customHeight="1">
      <c r="A19" s="244"/>
      <c r="B19" s="244"/>
      <c r="C19" s="55">
        <f>+登録フォーム!K61</f>
        <v>0</v>
      </c>
      <c r="D19" s="245" t="str">
        <f>IF(登録フォーム!K62=1,"１",IF(登録フォーム!K62=2,"２",IF(登録フォーム!K62=3,"３","")))</f>
        <v/>
      </c>
      <c r="E19" s="246">
        <f>+登録フォーム!B6</f>
        <v>0</v>
      </c>
      <c r="F19" s="246">
        <f>登録フォーム!$B$20</f>
        <v>0</v>
      </c>
      <c r="G19" s="246" t="str">
        <f>IF(登録フォーム!K20="","",登録フォーム!K20)</f>
        <v/>
      </c>
    </row>
    <row r="20" spans="1:7" ht="15">
      <c r="A20" s="244"/>
      <c r="B20" s="244"/>
      <c r="C20" s="53">
        <f>+登録フォーム!K60</f>
        <v>0</v>
      </c>
      <c r="D20" s="245"/>
      <c r="E20" s="246"/>
      <c r="F20" s="246"/>
      <c r="G20" s="246"/>
    </row>
    <row r="21" spans="1:7">
      <c r="A21" s="244"/>
      <c r="B21" s="244">
        <f>+登録フォーム!B5</f>
        <v>0</v>
      </c>
      <c r="C21" s="55">
        <f>+登録フォーム!K66</f>
        <v>0</v>
      </c>
      <c r="D21" s="245" t="str">
        <f>IF(登録フォーム!K67=1,"１",IF(登録フォーム!K67=2,"２",IF(登録フォーム!K67=3,"３","")))</f>
        <v/>
      </c>
      <c r="E21" s="243">
        <f>+登録フォーム!B7</f>
        <v>0</v>
      </c>
      <c r="F21" s="243">
        <f>登録フォーム!$B$21</f>
        <v>0</v>
      </c>
      <c r="G21" s="243" t="str">
        <f>IF(登録フォーム!K21="","",登録フォーム!K21)</f>
        <v/>
      </c>
    </row>
    <row r="22" spans="1:7" ht="15">
      <c r="A22" s="244"/>
      <c r="B22" s="244"/>
      <c r="C22" s="53">
        <f>+登録フォーム!K65</f>
        <v>0</v>
      </c>
      <c r="D22" s="245"/>
      <c r="E22" s="243"/>
      <c r="F22" s="243"/>
      <c r="G22" s="243"/>
    </row>
    <row r="23" spans="1:7">
      <c r="A23" s="244"/>
      <c r="B23" s="244"/>
      <c r="C23" s="55">
        <f>+登録フォーム!K69</f>
        <v>0</v>
      </c>
      <c r="D23" s="245" t="str">
        <f>IF(登録フォーム!K70=1,"１",IF(登録フォーム!K70=2,"２",IF(登録フォーム!K70=3,"３","")))</f>
        <v/>
      </c>
      <c r="E23" s="246">
        <f>+登録フォーム!B6</f>
        <v>0</v>
      </c>
      <c r="F23" s="246">
        <f>登録フォーム!$B$20</f>
        <v>0</v>
      </c>
      <c r="G23" s="246" t="str">
        <f>IF(登録フォーム!K20="","",登録フォーム!K20)</f>
        <v/>
      </c>
    </row>
    <row r="24" spans="1:7" ht="15">
      <c r="A24" s="244"/>
      <c r="B24" s="244"/>
      <c r="C24" s="53">
        <f>+登録フォーム!K68</f>
        <v>0</v>
      </c>
      <c r="D24" s="245"/>
      <c r="E24" s="246"/>
      <c r="F24" s="246"/>
      <c r="G24" s="246"/>
    </row>
    <row r="25" spans="1:7">
      <c r="A25" s="244"/>
      <c r="B25" s="244">
        <f>+登録フォーム!B5</f>
        <v>0</v>
      </c>
      <c r="C25" s="55">
        <f>+登録フォーム!K74</f>
        <v>0</v>
      </c>
      <c r="D25" s="245" t="str">
        <f>IF(登録フォーム!K75=1,"１",IF(登録フォーム!K75=2,"２",IF(登録フォーム!K75=3,"３","")))</f>
        <v/>
      </c>
      <c r="E25" s="243">
        <f>+登録フォーム!B7</f>
        <v>0</v>
      </c>
      <c r="F25" s="243">
        <f>登録フォーム!$B$21</f>
        <v>0</v>
      </c>
      <c r="G25" s="243" t="str">
        <f>IF(登録フォーム!K21="","",登録フォーム!K21)</f>
        <v/>
      </c>
    </row>
    <row r="26" spans="1:7" ht="15">
      <c r="A26" s="244"/>
      <c r="B26" s="244"/>
      <c r="C26" s="53">
        <f>+登録フォーム!K73</f>
        <v>0</v>
      </c>
      <c r="D26" s="245"/>
      <c r="E26" s="243"/>
      <c r="F26" s="243"/>
      <c r="G26" s="243"/>
    </row>
    <row r="27" spans="1:7">
      <c r="A27" s="244"/>
      <c r="B27" s="244"/>
      <c r="C27" s="55">
        <f>+登録フォーム!K77</f>
        <v>0</v>
      </c>
      <c r="D27" s="245" t="str">
        <f>IF(登録フォーム!K78=1,"１",IF(登録フォーム!K78=2,"２",IF(登録フォーム!K78=3,"３","")))</f>
        <v/>
      </c>
      <c r="E27" s="246">
        <f>+登録フォーム!B6</f>
        <v>0</v>
      </c>
      <c r="F27" s="246">
        <f>登録フォーム!$B$20</f>
        <v>0</v>
      </c>
      <c r="G27" s="246" t="str">
        <f>IF(登録フォーム!K20="","",登録フォーム!K20)</f>
        <v/>
      </c>
    </row>
    <row r="28" spans="1:7" ht="15">
      <c r="A28" s="244"/>
      <c r="B28" s="244"/>
      <c r="C28" s="53">
        <f>+登録フォーム!K76</f>
        <v>0</v>
      </c>
      <c r="D28" s="245"/>
      <c r="E28" s="246"/>
      <c r="F28" s="246"/>
      <c r="G28" s="246"/>
    </row>
    <row r="29" spans="1:7">
      <c r="A29" s="244"/>
      <c r="B29" s="244">
        <f>+登録フォーム!B5</f>
        <v>0</v>
      </c>
      <c r="C29" s="55">
        <f>+登録フォーム!K82</f>
        <v>0</v>
      </c>
      <c r="D29" s="245" t="str">
        <f>IF(登録フォーム!K83=1,"１",IF(登録フォーム!K83=2,"２",IF(登録フォーム!K83=3,"３","")))</f>
        <v/>
      </c>
      <c r="E29" s="243">
        <f>+登録フォーム!B7</f>
        <v>0</v>
      </c>
      <c r="F29" s="243">
        <f>登録フォーム!$B$21</f>
        <v>0</v>
      </c>
      <c r="G29" s="243" t="str">
        <f>IF(登録フォーム!K21="","",登録フォーム!K21)</f>
        <v/>
      </c>
    </row>
    <row r="30" spans="1:7" ht="15">
      <c r="A30" s="244"/>
      <c r="B30" s="244"/>
      <c r="C30" s="53">
        <f>+登録フォーム!K81</f>
        <v>0</v>
      </c>
      <c r="D30" s="245"/>
      <c r="E30" s="243"/>
      <c r="F30" s="243"/>
      <c r="G30" s="243"/>
    </row>
    <row r="31" spans="1:7">
      <c r="A31" s="244"/>
      <c r="B31" s="244"/>
      <c r="C31" s="55">
        <f>+登録フォーム!K85</f>
        <v>0</v>
      </c>
      <c r="D31" s="245" t="str">
        <f>IF(登録フォーム!K86=1,"１",IF(登録フォーム!K86=2,"２",IF(登録フォーム!K86=3,"３","")))</f>
        <v/>
      </c>
      <c r="E31" s="246">
        <f>+登録フォーム!B6</f>
        <v>0</v>
      </c>
      <c r="F31" s="246">
        <f>登録フォーム!$B$20</f>
        <v>0</v>
      </c>
      <c r="G31" s="246" t="str">
        <f>IF(登録フォーム!K20="","",登録フォーム!K20)</f>
        <v/>
      </c>
    </row>
    <row r="32" spans="1:7" ht="15">
      <c r="A32" s="244"/>
      <c r="B32" s="244"/>
      <c r="C32" s="53">
        <f>+登録フォーム!K84</f>
        <v>0</v>
      </c>
      <c r="D32" s="245"/>
      <c r="E32" s="246"/>
      <c r="F32" s="246"/>
      <c r="G32" s="246"/>
    </row>
  </sheetData>
  <sheetProtection algorithmName="SHA-512" hashValue="MQ4cgjCT3OFz0AKFh5Bc8RmT5yOtf0smEwGtRfSHN7YvLbECTjTfa7t7IoCYw+7ZWaroam84VcC2C3tx6tcw1Q==" saltValue="W0Q7ce+NnR0yLXyH4gDcew==" spinCount="100000" sheet="1" objects="1" scenarios="1"/>
  <mergeCells count="52">
    <mergeCell ref="A5:A6"/>
    <mergeCell ref="B5:B6"/>
    <mergeCell ref="D5:D6"/>
    <mergeCell ref="A7:A8"/>
    <mergeCell ref="B7:B8"/>
    <mergeCell ref="D7:D8"/>
    <mergeCell ref="A9:A10"/>
    <mergeCell ref="B9:B10"/>
    <mergeCell ref="D9:D10"/>
    <mergeCell ref="A11:A12"/>
    <mergeCell ref="B11:B12"/>
    <mergeCell ref="D11:D12"/>
    <mergeCell ref="D21:D22"/>
    <mergeCell ref="D23:D24"/>
    <mergeCell ref="A21:A24"/>
    <mergeCell ref="B21:B24"/>
    <mergeCell ref="D17:D18"/>
    <mergeCell ref="D19:D20"/>
    <mergeCell ref="A17:A20"/>
    <mergeCell ref="B17:B20"/>
    <mergeCell ref="E17:E18"/>
    <mergeCell ref="F17:F18"/>
    <mergeCell ref="G17:G18"/>
    <mergeCell ref="E19:E20"/>
    <mergeCell ref="F19:F20"/>
    <mergeCell ref="G19:G20"/>
    <mergeCell ref="E21:E22"/>
    <mergeCell ref="F21:F22"/>
    <mergeCell ref="G21:G22"/>
    <mergeCell ref="E23:E24"/>
    <mergeCell ref="F23:F24"/>
    <mergeCell ref="G23:G24"/>
    <mergeCell ref="G25:G26"/>
    <mergeCell ref="D27:D28"/>
    <mergeCell ref="E27:E28"/>
    <mergeCell ref="F27:F28"/>
    <mergeCell ref="G27:G28"/>
    <mergeCell ref="A25:A28"/>
    <mergeCell ref="B25:B28"/>
    <mergeCell ref="D25:D26"/>
    <mergeCell ref="E25:E26"/>
    <mergeCell ref="F25:F26"/>
    <mergeCell ref="G29:G30"/>
    <mergeCell ref="D31:D32"/>
    <mergeCell ref="E31:E32"/>
    <mergeCell ref="F31:F32"/>
    <mergeCell ref="G31:G32"/>
    <mergeCell ref="A29:A32"/>
    <mergeCell ref="B29:B32"/>
    <mergeCell ref="D29:D30"/>
    <mergeCell ref="E29:E30"/>
    <mergeCell ref="F29:F30"/>
  </mergeCells>
  <phoneticPr fontId="7"/>
  <pageMargins left="0.7" right="0.7" top="0.75" bottom="0.75" header="0.3" footer="0.3"/>
  <ignoredErrors>
    <ignoredError sqref="E6:E11 G6:G12 E20:G20 E22:G22 E21 G21 E26:G26 E25 G25 E30:G30 E29 G29 E19 G19 E24:G24 E23 G23 E28:G28 E27 G27 E32:G32 E31 G3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723FEFE8D4F54A89CC918A299D5905" ma:contentTypeVersion="15" ma:contentTypeDescription="新しいドキュメントを作成します。" ma:contentTypeScope="" ma:versionID="ba6eea2996d1a10fff4d9447cfa717cd">
  <xsd:schema xmlns:xsd="http://www.w3.org/2001/XMLSchema" xmlns:xs="http://www.w3.org/2001/XMLSchema" xmlns:p="http://schemas.microsoft.com/office/2006/metadata/properties" xmlns:ns3="552cccd8-6f21-45d0-b705-77d8c22dcc63" xmlns:ns4="40617c44-2ef1-406e-a072-8f1370b96d59" targetNamespace="http://schemas.microsoft.com/office/2006/metadata/properties" ma:root="true" ma:fieldsID="afa25c645eb17f1ce505c08c56b6d183" ns3:_="" ns4:_="">
    <xsd:import namespace="552cccd8-6f21-45d0-b705-77d8c22dcc63"/>
    <xsd:import namespace="40617c44-2ef1-406e-a072-8f1370b96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cccd8-6f21-45d0-b705-77d8c22dc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17c44-2ef1-406e-a072-8f1370b96d5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2cccd8-6f21-45d0-b705-77d8c22dcc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EA9F5-6CA7-4008-A87B-02DD9D32F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2cccd8-6f21-45d0-b705-77d8c22dcc63"/>
    <ds:schemaRef ds:uri="40617c44-2ef1-406e-a072-8f1370b96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C7C06-9C5A-4BB7-9ED5-72FC037AE39A}">
  <ds:schemaRefs>
    <ds:schemaRef ds:uri="http://purl.org/dc/elements/1.1/"/>
    <ds:schemaRef ds:uri="http://schemas.microsoft.com/office/2006/metadata/properties"/>
    <ds:schemaRef ds:uri="552cccd8-6f21-45d0-b705-77d8c22dcc63"/>
    <ds:schemaRef ds:uri="http://purl.org/dc/terms/"/>
    <ds:schemaRef ds:uri="http://schemas.microsoft.com/office/2006/documentManagement/types"/>
    <ds:schemaRef ds:uri="http://purl.org/dc/dcmitype/"/>
    <ds:schemaRef ds:uri="40617c44-2ef1-406e-a072-8f1370b96d5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E4B09A-ED1F-4FC5-9500-E5B5218C5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6</vt:i4>
      </vt:variant>
    </vt:vector>
  </HeadingPairs>
  <TitlesOfParts>
    <vt:vector size="22" baseType="lpstr">
      <vt:lpstr>記入上の注意</vt:lpstr>
      <vt:lpstr>登録フォーム (見本)</vt:lpstr>
      <vt:lpstr>登録フォーム</vt:lpstr>
      <vt:lpstr>Sheet2</vt:lpstr>
      <vt:lpstr>申込書</vt:lpstr>
      <vt:lpstr>事務局用</vt:lpstr>
      <vt:lpstr>アサミ</vt:lpstr>
      <vt:lpstr>団体（プロ）</vt:lpstr>
      <vt:lpstr>個人（プロ）</vt:lpstr>
      <vt:lpstr>（男子団体）</vt:lpstr>
      <vt:lpstr>（女子団体）</vt:lpstr>
      <vt:lpstr>（個人男単）</vt:lpstr>
      <vt:lpstr>（個人女単）</vt:lpstr>
      <vt:lpstr>（個人男複）</vt:lpstr>
      <vt:lpstr>（個人女複）</vt:lpstr>
      <vt:lpstr>Sheet1</vt:lpstr>
      <vt:lpstr>記入上の注意!Print_Area</vt:lpstr>
      <vt:lpstr>申込書!Print_Area</vt:lpstr>
      <vt:lpstr>マネージャー</vt:lpstr>
      <vt:lpstr>引率者の身分</vt:lpstr>
      <vt:lpstr>順位</vt:lpstr>
      <vt:lpstr>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</dc:creator>
  <cp:lastModifiedBy>政谷 泰俊</cp:lastModifiedBy>
  <cp:lastPrinted>2024-01-26T02:08:27Z</cp:lastPrinted>
  <dcterms:created xsi:type="dcterms:W3CDTF">2012-01-24T12:04:45Z</dcterms:created>
  <dcterms:modified xsi:type="dcterms:W3CDTF">2025-02-04T05:19:14Z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0x01010028723FEFE8D4F54A89CC918A299D5905</vt:lpwstr>
  </property>
</Properties>
</file>