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Default Assumptions" sheetId="2" r:id="rId5"/>
    <sheet state="hidden" name="Discounting" sheetId="3" r:id="rId6"/>
    <sheet state="hidden" name="Biomes" sheetId="4" r:id="rId7"/>
    <sheet state="hidden" name="Wildlife Mix" sheetId="5" r:id="rId8"/>
  </sheets>
  <definedNames/>
  <calcPr/>
  <extLst>
    <ext uri="GoogleSheetsCustomDataVersion2">
      <go:sheetsCustomData xmlns:go="http://customooxmlschemas.google.com/" r:id="rId9" roundtripDataChecksum="CfBy11I6zO7x7SwvNScBykAS/92lUGfI1i08N+sYmmo="/>
    </ext>
  </extLst>
</workbook>
</file>

<file path=xl/sharedStrings.xml><?xml version="1.0" encoding="utf-8"?>
<sst xmlns="http://schemas.openxmlformats.org/spreadsheetml/2006/main" count="117" uniqueCount="93">
  <si>
    <t>Category</t>
  </si>
  <si>
    <t>Value</t>
  </si>
  <si>
    <t>Value of a Passenger Death Prevented (VSL)</t>
  </si>
  <si>
    <t>Number of Fewer Collisions (per structure, per year)</t>
  </si>
  <si>
    <t>Current Number of Animal Collisions (within a 10mi radius)</t>
  </si>
  <si>
    <t>Ecosystem Service Valuation (per acre)</t>
  </si>
  <si>
    <t>Animal Collision Reduction Rate</t>
  </si>
  <si>
    <t>Injury Rate</t>
  </si>
  <si>
    <t>Number of Collisions Avoided</t>
  </si>
  <si>
    <t>Passenger Death Rate per Collision</t>
  </si>
  <si>
    <t>Number of Human Injuries Avoided</t>
  </si>
  <si>
    <t>Marginal Excess Tax Burden (MEBT)</t>
  </si>
  <si>
    <t>Number of Human Lives Saved</t>
  </si>
  <si>
    <t>Discount Rate</t>
  </si>
  <si>
    <t>Number of Animal Lives Saved</t>
  </si>
  <si>
    <t>Number of Nature Acres Preserved</t>
  </si>
  <si>
    <t>Construction Cost</t>
  </si>
  <si>
    <t>Maintenance Cost</t>
  </si>
  <si>
    <t>Medical Expenses Avoided</t>
  </si>
  <si>
    <t>Maintenance Frequency (number of years)</t>
  </si>
  <si>
    <t>Value of Statistical Life Saved</t>
  </si>
  <si>
    <t>Number of Wildlife Crossings Built</t>
  </si>
  <si>
    <t>Vehicle Damage Avoided</t>
  </si>
  <si>
    <t>Wildlife Crossing Lifespan</t>
  </si>
  <si>
    <t>Roadkill Disposal Costs Avoided</t>
  </si>
  <si>
    <t>Towing and Police Costs Avoided</t>
  </si>
  <si>
    <t>Percentage of Deer Collisions</t>
  </si>
  <si>
    <t>Value of Animal Lives Saved</t>
  </si>
  <si>
    <t>Percentage of Elk Collisions</t>
  </si>
  <si>
    <t>Ecosystem Services Generated</t>
  </si>
  <si>
    <t>Percentage of Moose Collisions</t>
  </si>
  <si>
    <t>Cost of Construction MEBT</t>
  </si>
  <si>
    <t>Adjustment Time (years)</t>
  </si>
  <si>
    <t>Cost of Maintenance MEBT</t>
  </si>
  <si>
    <t>Biome</t>
  </si>
  <si>
    <t>Rangeland, natural grasslands &amp; savannas</t>
  </si>
  <si>
    <t>Total Benefits</t>
  </si>
  <si>
    <t>Total Costs</t>
  </si>
  <si>
    <t>NPV, without Ecosystem Benefits or Animal Lives</t>
  </si>
  <si>
    <t>NPV, without Ecosystem Benefits</t>
  </si>
  <si>
    <t>NPV</t>
  </si>
  <si>
    <t>VSL</t>
  </si>
  <si>
    <t>Human Mortality Rate</t>
  </si>
  <si>
    <t>MEBT</t>
  </si>
  <si>
    <t>Crossing Lifespan</t>
  </si>
  <si>
    <t>Percentage of Deer</t>
  </si>
  <si>
    <t>Percentage of Elk</t>
  </si>
  <si>
    <t>Percentage of Moose</t>
  </si>
  <si>
    <t>Year</t>
  </si>
  <si>
    <t>Injuries Prevented</t>
  </si>
  <si>
    <t>Medical Expenses Prevented</t>
  </si>
  <si>
    <t>Discounted</t>
  </si>
  <si>
    <t>Lives Saved</t>
  </si>
  <si>
    <t>VSL Lives Saved</t>
  </si>
  <si>
    <t xml:space="preserve">Discounted </t>
  </si>
  <si>
    <t>Vehicle Damage Prevented</t>
  </si>
  <si>
    <t>Roadkill Disposal Prevented</t>
  </si>
  <si>
    <t>Towing and Police Costs Prevented</t>
  </si>
  <si>
    <t>Animal Lives Saved</t>
  </si>
  <si>
    <t>Value of Animal Life</t>
  </si>
  <si>
    <t>Value of Animal Life Saved</t>
  </si>
  <si>
    <t>Number of 100% Ecosystem Service Acres</t>
  </si>
  <si>
    <t>Value of Ecosystem Service Acres</t>
  </si>
  <si>
    <t>Discounted Value of Ecosystem Service Acres</t>
  </si>
  <si>
    <t>Cost to Build</t>
  </si>
  <si>
    <t>Discounted Cost to Build</t>
  </si>
  <si>
    <t>Maintenance</t>
  </si>
  <si>
    <t>Discounted Maint</t>
  </si>
  <si>
    <t>Alt Maint</t>
  </si>
  <si>
    <t>Alt Discounted Maint</t>
  </si>
  <si>
    <t>Economic Valuation (per ha)</t>
  </si>
  <si>
    <t>per acre</t>
  </si>
  <si>
    <t>inflation adjusted</t>
  </si>
  <si>
    <t>Costal systems</t>
  </si>
  <si>
    <t>Mangroves</t>
  </si>
  <si>
    <t>Inland wetlands</t>
  </si>
  <si>
    <t>Tropical and sub-tropical forests</t>
  </si>
  <si>
    <t>Temperate forest and woodland</t>
  </si>
  <si>
    <t>Boreal and montane forests &amp; woodland</t>
  </si>
  <si>
    <t>Shrubland and shrubby woodland</t>
  </si>
  <si>
    <t>Polar alpine</t>
  </si>
  <si>
    <t>Unknown (omit)</t>
  </si>
  <si>
    <t>Animal</t>
  </si>
  <si>
    <t>Medical Expenses</t>
  </si>
  <si>
    <t>Vehicle Damage</t>
  </si>
  <si>
    <t>Removal Cost</t>
  </si>
  <si>
    <t>Towing Cost</t>
  </si>
  <si>
    <t>Animal Life</t>
  </si>
  <si>
    <t>Wildlife Mix</t>
  </si>
  <si>
    <t>Total</t>
  </si>
  <si>
    <t>Deer</t>
  </si>
  <si>
    <t>Elk</t>
  </si>
  <si>
    <t>Moose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</si>
</sst>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0.0000"/>
    <numFmt numFmtId="166" formatCode="&quot;$&quot;#,##0.00"/>
  </numFmts>
  <fonts count="5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u/>
      <sz val="10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3" fillId="0" fontId="1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5" fillId="2" fontId="2" numFmtId="164" xfId="0" applyAlignment="1" applyBorder="1" applyFill="1" applyFont="1" applyNumberFormat="1">
      <alignment horizontal="center"/>
    </xf>
    <xf borderId="5" fillId="3" fontId="2" numFmtId="164" xfId="0" applyAlignment="1" applyBorder="1" applyFill="1" applyFont="1" applyNumberFormat="1">
      <alignment horizontal="center"/>
    </xf>
    <xf borderId="5" fillId="3" fontId="1" numFmtId="1" xfId="0" applyAlignment="1" applyBorder="1" applyFont="1" applyNumberFormat="1">
      <alignment horizontal="center"/>
    </xf>
    <xf borderId="6" fillId="2" fontId="2" numFmtId="3" xfId="0" applyAlignment="1" applyBorder="1" applyFont="1" applyNumberFormat="1">
      <alignment horizontal="center"/>
    </xf>
    <xf borderId="7" fillId="3" fontId="2" numFmtId="3" xfId="0" applyAlignment="1" applyBorder="1" applyFont="1" applyNumberFormat="1">
      <alignment horizontal="center"/>
    </xf>
    <xf borderId="7" fillId="3" fontId="1" numFmtId="164" xfId="0" applyAlignment="1" applyBorder="1" applyFont="1" applyNumberFormat="1">
      <alignment horizontal="center"/>
    </xf>
    <xf borderId="6" fillId="2" fontId="2" numFmtId="9" xfId="0" applyAlignment="1" applyBorder="1" applyFont="1" applyNumberFormat="1">
      <alignment horizontal="center"/>
    </xf>
    <xf borderId="8" fillId="0" fontId="2" numFmtId="9" xfId="0" applyAlignment="1" applyBorder="1" applyFont="1" applyNumberFormat="1">
      <alignment horizontal="center"/>
    </xf>
    <xf borderId="8" fillId="0" fontId="1" numFmtId="0" xfId="0" applyAlignment="1" applyBorder="1" applyFont="1">
      <alignment horizontal="center"/>
    </xf>
    <xf borderId="5" fillId="3" fontId="2" numFmtId="0" xfId="0" applyAlignment="1" applyBorder="1" applyFont="1">
      <alignment horizontal="center"/>
    </xf>
    <xf borderId="5" fillId="3" fontId="1" numFmtId="3" xfId="0" applyAlignment="1" applyBorder="1" applyFont="1" applyNumberFormat="1">
      <alignment horizontal="center"/>
    </xf>
    <xf borderId="6" fillId="2" fontId="2" numFmtId="10" xfId="0" applyAlignment="1" applyBorder="1" applyFont="1" applyNumberFormat="1">
      <alignment horizontal="center"/>
    </xf>
    <xf borderId="6" fillId="3" fontId="2" numFmtId="0" xfId="0" applyAlignment="1" applyBorder="1" applyFont="1">
      <alignment horizontal="center"/>
    </xf>
    <xf borderId="6" fillId="3" fontId="1" numFmtId="4" xfId="0" applyAlignment="1" applyBorder="1" applyFont="1" applyNumberFormat="1">
      <alignment horizontal="center"/>
    </xf>
    <xf borderId="9" fillId="0" fontId="2" numFmtId="0" xfId="0" applyAlignment="1" applyBorder="1" applyFont="1">
      <alignment horizontal="center"/>
    </xf>
    <xf borderId="7" fillId="2" fontId="2" numFmtId="9" xfId="0" applyAlignment="1" applyBorder="1" applyFont="1" applyNumberFormat="1">
      <alignment horizontal="center"/>
    </xf>
    <xf borderId="6" fillId="3" fontId="1" numFmtId="3" xfId="0" applyAlignment="1" applyBorder="1" applyFont="1" applyNumberFormat="1">
      <alignment horizontal="center"/>
    </xf>
    <xf borderId="8" fillId="0" fontId="2" numFmtId="0" xfId="0" applyAlignment="1" applyBorder="1" applyFont="1">
      <alignment horizontal="center"/>
    </xf>
    <xf borderId="7" fillId="3" fontId="2" numFmtId="0" xfId="0" applyAlignment="1" applyBorder="1" applyFont="1">
      <alignment horizontal="center"/>
    </xf>
    <xf borderId="7" fillId="3" fontId="1" numFmtId="0" xfId="0" applyAlignment="1" applyBorder="1" applyFont="1">
      <alignment horizontal="center"/>
    </xf>
    <xf borderId="10" fillId="0" fontId="2" numFmtId="0" xfId="0" applyAlignment="1" applyBorder="1" applyFont="1">
      <alignment horizontal="center"/>
    </xf>
    <xf borderId="8" fillId="0" fontId="2" numFmtId="164" xfId="0" applyAlignment="1" applyBorder="1" applyFont="1" applyNumberFormat="1">
      <alignment horizontal="center"/>
    </xf>
    <xf borderId="6" fillId="2" fontId="2" numFmtId="164" xfId="0" applyAlignment="1" applyBorder="1" applyFont="1" applyNumberFormat="1">
      <alignment horizontal="center"/>
    </xf>
    <xf borderId="5" fillId="3" fontId="1" numFmtId="164" xfId="0" applyAlignment="1" applyBorder="1" applyFont="1" applyNumberFormat="1">
      <alignment horizontal="center"/>
    </xf>
    <xf borderId="6" fillId="2" fontId="2" numFmtId="0" xfId="0" applyAlignment="1" applyBorder="1" applyFont="1">
      <alignment horizontal="center"/>
    </xf>
    <xf borderId="6" fillId="3" fontId="1" numFmtId="164" xfId="0" applyAlignment="1" applyBorder="1" applyFont="1" applyNumberFormat="1">
      <alignment horizontal="center"/>
    </xf>
    <xf borderId="7" fillId="2" fontId="2" numFmtId="1" xfId="0" applyAlignment="1" applyBorder="1" applyFont="1" applyNumberFormat="1">
      <alignment horizontal="center"/>
    </xf>
    <xf borderId="5" fillId="2" fontId="2" numFmtId="9" xfId="0" applyAlignment="1" applyBorder="1" applyFont="1" applyNumberFormat="1">
      <alignment horizontal="center"/>
    </xf>
    <xf borderId="7" fillId="2" fontId="2" numFmtId="0" xfId="0" applyAlignment="1" applyBorder="1" applyFont="1">
      <alignment horizontal="center"/>
    </xf>
    <xf borderId="0" fillId="0" fontId="1" numFmtId="49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1" numFmtId="3" xfId="0" applyAlignment="1" applyFont="1" applyNumberFormat="1">
      <alignment horizontal="center"/>
    </xf>
    <xf borderId="0" fillId="0" fontId="1" numFmtId="2" xfId="0" applyAlignment="1" applyFont="1" applyNumberFormat="1">
      <alignment horizontal="center"/>
    </xf>
    <xf borderId="0" fillId="0" fontId="3" numFmtId="0" xfId="0" applyFont="1"/>
    <xf borderId="8" fillId="0" fontId="2" numFmtId="3" xfId="0" applyAlignment="1" applyBorder="1" applyFont="1" applyNumberFormat="1">
      <alignment horizontal="center"/>
    </xf>
    <xf borderId="8" fillId="0" fontId="2" numFmtId="165" xfId="0" applyAlignment="1" applyBorder="1" applyFont="1" applyNumberFormat="1">
      <alignment horizontal="center"/>
    </xf>
    <xf borderId="11" fillId="0" fontId="2" numFmtId="9" xfId="0" applyAlignment="1" applyBorder="1" applyFont="1" applyNumberFormat="1">
      <alignment horizontal="center"/>
    </xf>
    <xf borderId="8" fillId="0" fontId="2" numFmtId="0" xfId="0" applyBorder="1" applyFont="1"/>
    <xf borderId="3" fillId="0" fontId="2" numFmtId="164" xfId="0" applyAlignment="1" applyBorder="1" applyFont="1" applyNumberFormat="1">
      <alignment horizontal="center"/>
    </xf>
    <xf borderId="11" fillId="0" fontId="2" numFmtId="1" xfId="0" applyAlignment="1" applyBorder="1" applyFont="1" applyNumberFormat="1">
      <alignment horizontal="center"/>
    </xf>
    <xf borderId="8" fillId="0" fontId="2" numFmtId="9" xfId="0" applyBorder="1" applyFont="1" applyNumberFormat="1"/>
    <xf borderId="3" fillId="0" fontId="2" numFmtId="9" xfId="0" applyAlignment="1" applyBorder="1" applyFont="1" applyNumberFormat="1">
      <alignment horizontal="center"/>
    </xf>
    <xf borderId="11" fillId="0" fontId="2" numFmtId="0" xfId="0" applyAlignment="1" applyBorder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1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0" fillId="0" fontId="1" numFmtId="0" xfId="0" applyFont="1"/>
    <xf borderId="0" fillId="0" fontId="4" numFmtId="0" xfId="0" applyFont="1"/>
    <xf borderId="0" fillId="0" fontId="2" numFmtId="0" xfId="0" applyFont="1"/>
    <xf borderId="0" fillId="0" fontId="2" numFmtId="164" xfId="0" applyFont="1" applyNumberFormat="1"/>
    <xf borderId="0" fillId="0" fontId="2" numFmtId="166" xfId="0" applyFont="1" applyNumberFormat="1"/>
    <xf borderId="0" fillId="0" fontId="2" numFmtId="165" xfId="0" applyFont="1" applyNumberFormat="1"/>
    <xf borderId="0" fillId="0" fontId="2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ciencedirect.com/science/article/pii/S2212041624000123?ref=pdf_download&amp;fr=RR-2&amp;rr=90d8b285aa51cebc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4.5"/>
    <col customWidth="1" min="2" max="2" width="39.63"/>
    <col customWidth="1" min="3" max="3" width="12.63"/>
    <col customWidth="1" min="4" max="4" width="39.5"/>
    <col customWidth="1" min="5" max="25" width="12.63"/>
  </cols>
  <sheetData>
    <row r="1" ht="15.75" customHeight="1">
      <c r="A1" s="1" t="s">
        <v>0</v>
      </c>
      <c r="B1" s="2" t="s">
        <v>1</v>
      </c>
      <c r="C1" s="3"/>
      <c r="D1" s="4" t="s">
        <v>0</v>
      </c>
      <c r="E1" s="4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5" t="s">
        <v>2</v>
      </c>
      <c r="B2" s="6">
        <v>1.353E7</v>
      </c>
      <c r="C2" s="3"/>
      <c r="D2" s="7" t="s">
        <v>3</v>
      </c>
      <c r="E2" s="8">
        <f>B3*B4</f>
        <v>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4</v>
      </c>
      <c r="B3" s="9">
        <v>22.2222222222</v>
      </c>
      <c r="C3" s="3"/>
      <c r="D3" s="10" t="s">
        <v>5</v>
      </c>
      <c r="E3" s="11">
        <f t="array" ref="E3">INDEX(Biomes!D2:D11, MATCH(B20, Biomes!A2:A11, 0))</f>
        <v>2909.19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5" t="s">
        <v>6</v>
      </c>
      <c r="B4" s="12">
        <v>0.9</v>
      </c>
      <c r="C4" s="3"/>
      <c r="D4" s="13"/>
      <c r="E4" s="1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5" t="s">
        <v>7</v>
      </c>
      <c r="B5" s="12">
        <v>0.04</v>
      </c>
      <c r="C5" s="3"/>
      <c r="D5" s="15" t="s">
        <v>8</v>
      </c>
      <c r="E5" s="16">
        <f>E2*B14*B13</f>
        <v>1400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5" t="s">
        <v>9</v>
      </c>
      <c r="B6" s="17">
        <f>1/950</f>
        <v>0.001052631579</v>
      </c>
      <c r="C6" s="3"/>
      <c r="D6" s="18" t="s">
        <v>10</v>
      </c>
      <c r="E6" s="19">
        <f>SUM(INDIRECT("Discounting!B2:B" &amp; B14 + 2)) * B13</f>
        <v>59.55555556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5" t="s">
        <v>11</v>
      </c>
      <c r="B7" s="17">
        <v>0.185</v>
      </c>
      <c r="C7" s="3"/>
      <c r="D7" s="18" t="s">
        <v>12</v>
      </c>
      <c r="E7" s="19">
        <f>SUM(INDIRECT("Discounting!E2:E" &amp; B14 + 2)) * B13</f>
        <v>1.410526316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20" t="s">
        <v>13</v>
      </c>
      <c r="B8" s="21">
        <v>0.03</v>
      </c>
      <c r="C8" s="3"/>
      <c r="D8" s="18" t="s">
        <v>14</v>
      </c>
      <c r="E8" s="22">
        <f>SUM(INDIRECT("Discounting!O2:O" &amp; B14 + 2)) * B13</f>
        <v>1226.1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5"/>
      <c r="B9" s="23"/>
      <c r="C9" s="3"/>
      <c r="D9" s="24" t="s">
        <v>15</v>
      </c>
      <c r="E9" s="25">
        <f>Discounting!S7*B13</f>
        <v>28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26" t="s">
        <v>16</v>
      </c>
      <c r="B10" s="6">
        <f>8200000</f>
        <v>8200000</v>
      </c>
      <c r="C10" s="3"/>
      <c r="D10" s="27"/>
      <c r="E10" s="1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5" t="s">
        <v>17</v>
      </c>
      <c r="B11" s="28">
        <v>154615.2</v>
      </c>
      <c r="C11" s="3"/>
      <c r="D11" s="15" t="s">
        <v>18</v>
      </c>
      <c r="E11" s="29">
        <f>SUM(INDIRECT("Discounting!D2:D" &amp; B14 + 2)) * B13</f>
        <v>2549471.941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5" t="s">
        <v>19</v>
      </c>
      <c r="B12" s="30">
        <v>20.0</v>
      </c>
      <c r="C12" s="3"/>
      <c r="D12" s="18" t="s">
        <v>20</v>
      </c>
      <c r="E12" s="31">
        <f>SUM(INDIRECT("Discounting!H2:H" &amp; B14 + 2)) * B13</f>
        <v>7489869.037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5" t="s">
        <v>21</v>
      </c>
      <c r="B13" s="30">
        <v>1.0</v>
      </c>
      <c r="C13" s="3"/>
      <c r="D13" s="18" t="s">
        <v>22</v>
      </c>
      <c r="E13" s="31">
        <f>SUM(INDIRECT("Discounting!J2:J" &amp; B14 + 2)) * B13</f>
        <v>1577347.819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20" t="s">
        <v>23</v>
      </c>
      <c r="B14" s="32">
        <v>70.0</v>
      </c>
      <c r="C14" s="3"/>
      <c r="D14" s="18" t="s">
        <v>24</v>
      </c>
      <c r="E14" s="31">
        <f>SUM(INDIRECT("Discounting!L2:L" &amp; B14 + 2)) * B13</f>
        <v>43247.5999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5"/>
      <c r="B15" s="13"/>
      <c r="C15" s="3"/>
      <c r="D15" s="18" t="s">
        <v>25</v>
      </c>
      <c r="E15" s="31">
        <f>SUM(INDIRECT("Discounting!N2:N" &amp; B14 + 2)) * B13</f>
        <v>122862.4997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26" t="s">
        <v>26</v>
      </c>
      <c r="B16" s="33">
        <v>0.9</v>
      </c>
      <c r="C16" s="3"/>
      <c r="D16" s="18" t="s">
        <v>27</v>
      </c>
      <c r="E16" s="31">
        <f>SUM(INDIRECT("Discounting!R2:R" &amp; B14 + 2)) * B13</f>
        <v>1474929.872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5" t="s">
        <v>28</v>
      </c>
      <c r="B17" s="12">
        <v>0.05</v>
      </c>
      <c r="C17" s="3"/>
      <c r="D17" s="18" t="s">
        <v>29</v>
      </c>
      <c r="E17" s="31">
        <f>SUM(INDIRECT("Discounting!U2:U" &amp; B14 + 2)) * B13</f>
        <v>2069530.979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5" t="s">
        <v>30</v>
      </c>
      <c r="B18" s="12">
        <v>0.05</v>
      </c>
      <c r="C18" s="3"/>
      <c r="D18" s="18" t="s">
        <v>31</v>
      </c>
      <c r="E18" s="31">
        <f>SUM(INDIRECT("Discounting!W2:W" &amp; B14 + 2)) * B13 * B7</f>
        <v>1517000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5" t="s">
        <v>32</v>
      </c>
      <c r="B19" s="30">
        <v>3.0</v>
      </c>
      <c r="C19" s="3"/>
      <c r="D19" s="24" t="s">
        <v>33</v>
      </c>
      <c r="E19" s="11">
        <f>SUM(INDIRECT("Discounting!Y2:Y" &amp; B14 + 1)) * B13 * B7</f>
        <v>29460.94482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20" t="s">
        <v>34</v>
      </c>
      <c r="B20" s="34" t="s">
        <v>35</v>
      </c>
      <c r="C20" s="3"/>
      <c r="D20" s="23"/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5"/>
      <c r="C21" s="3"/>
      <c r="D21" s="15" t="s">
        <v>36</v>
      </c>
      <c r="E21" s="29">
        <f>SUM(E11:E17)</f>
        <v>15327259.75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5"/>
      <c r="C22" s="3"/>
      <c r="D22" s="18" t="s">
        <v>37</v>
      </c>
      <c r="E22" s="31">
        <f>E18+E19</f>
        <v>1546460.945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6"/>
      <c r="C23" s="3"/>
      <c r="D23" s="18" t="s">
        <v>38</v>
      </c>
      <c r="E23" s="31">
        <f t="shared" ref="E23:E24" si="1">E24-E16</f>
        <v>10236337.95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6"/>
      <c r="C24" s="3"/>
      <c r="D24" s="18" t="s">
        <v>39</v>
      </c>
      <c r="E24" s="31">
        <f t="shared" si="1"/>
        <v>11711267.82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7"/>
      <c r="C25" s="3"/>
      <c r="D25" s="24" t="s">
        <v>40</v>
      </c>
      <c r="E25" s="11">
        <f>E21-E22</f>
        <v>13780798.8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ht="15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ht="15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ht="15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ht="15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ht="15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ht="15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ht="15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ht="15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ht="15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ht="15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ht="15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ht="15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ht="15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ht="15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ht="15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ht="15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ht="15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ht="15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ht="15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ht="15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ht="15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ht="15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ht="15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ht="15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ht="15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ht="15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ht="15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ht="15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ht="15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ht="15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ht="15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ht="15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ht="15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ht="15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ht="15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ht="15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ht="15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ht="15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ht="15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ht="15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ht="15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ht="15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ht="15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ht="15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ht="15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ht="15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ht="15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ht="15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ht="15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ht="15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ht="15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ht="15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ht="15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ht="15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ht="15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ht="15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ht="15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ht="15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ht="15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ht="15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ht="15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ht="15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ht="15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ht="15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ht="15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ht="15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ht="15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ht="15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ht="15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ht="15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ht="15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ht="15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ht="15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ht="15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ht="15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ht="15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ht="15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ht="15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ht="15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ht="15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ht="15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ht="15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ht="15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ht="15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ht="15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ht="15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ht="15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ht="15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ht="15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ht="15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ht="15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ht="15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ht="15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ht="15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ht="15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ht="15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ht="15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ht="15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ht="15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ht="15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ht="15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ht="15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ht="15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ht="15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ht="15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ht="15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ht="15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ht="15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ht="15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ht="15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ht="15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ht="15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ht="15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ht="15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ht="15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ht="15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ht="15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ht="15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ht="15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ht="15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ht="15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ht="15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ht="15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ht="15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ht="15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ht="15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ht="15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ht="15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ht="15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ht="15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ht="15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ht="15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ht="15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ht="15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ht="15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ht="15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ht="15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ht="15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ht="15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ht="15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ht="15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ht="15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ht="15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ht="15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ht="15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ht="15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ht="15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ht="15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ht="15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ht="15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ht="15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ht="15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ht="15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ht="15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ht="15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ht="15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ht="15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ht="15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ht="15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ht="15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ht="15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ht="15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ht="15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ht="15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ht="15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ht="15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ht="15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ht="15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ht="15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ht="15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ht="15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ht="15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ht="15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ht="15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ht="15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ht="15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ht="15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ht="15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ht="15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ht="15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ht="15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ht="15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ht="15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ht="15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ht="15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ht="15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ht="15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ht="15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ht="15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ht="15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ht="15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ht="15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ht="15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ht="15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ht="15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ht="15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ht="15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ht="15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ht="15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ht="15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ht="15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ht="15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ht="15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ht="15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ht="15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ht="15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ht="15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ht="15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ht="15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ht="15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ht="15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ht="15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ht="15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ht="15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ht="15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ht="15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ht="15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ht="15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ht="15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ht="15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ht="15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ht="15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ht="15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ht="15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ht="15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ht="15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ht="15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ht="15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ht="15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ht="15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ht="15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ht="15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ht="15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ht="15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ht="15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ht="15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ht="15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ht="15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ht="15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ht="15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ht="15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ht="15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ht="15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ht="15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ht="15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ht="15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ht="15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ht="15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ht="15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ht="15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ht="15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ht="15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ht="15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ht="15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ht="15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ht="15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ht="15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ht="15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ht="15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ht="15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ht="15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ht="15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ht="15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ht="15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ht="15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ht="15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ht="15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ht="15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ht="15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ht="15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ht="15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ht="15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ht="15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ht="15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ht="15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ht="15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ht="15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ht="15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ht="15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ht="15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ht="15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ht="15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ht="15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ht="15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ht="15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ht="15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ht="15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ht="15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ht="15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ht="15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ht="15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ht="15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ht="15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ht="15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ht="15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ht="15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ht="15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ht="15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ht="15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ht="15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ht="15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ht="15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ht="15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ht="15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ht="15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ht="15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ht="15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ht="15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ht="15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ht="15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ht="15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ht="15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ht="15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ht="15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ht="15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ht="15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ht="15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ht="15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ht="15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ht="15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ht="15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ht="15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ht="15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ht="15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ht="15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ht="15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ht="15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ht="15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ht="15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ht="15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ht="15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ht="15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ht="15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ht="15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ht="15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ht="15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ht="15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ht="15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ht="15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ht="15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ht="15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ht="15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ht="15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ht="15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ht="15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ht="15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ht="15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ht="15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ht="15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ht="15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ht="15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ht="15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ht="15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ht="15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ht="15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ht="15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ht="15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ht="15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ht="15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ht="15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ht="15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ht="15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ht="15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ht="15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ht="15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ht="15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ht="15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ht="15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ht="15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ht="15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ht="15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ht="15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ht="15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ht="15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ht="15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ht="15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ht="15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ht="15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ht="15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ht="15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ht="15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ht="15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ht="15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ht="15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ht="15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ht="15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ht="15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ht="15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ht="15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ht="15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ht="15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ht="15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ht="15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ht="15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ht="15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ht="15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ht="15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ht="15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ht="15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ht="15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ht="15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ht="15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ht="15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ht="15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ht="15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ht="15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ht="15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ht="15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ht="15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ht="15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ht="15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ht="15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ht="15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ht="15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ht="15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ht="15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ht="15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ht="15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ht="15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ht="15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ht="15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ht="15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ht="15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ht="15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ht="15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ht="15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ht="15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ht="15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ht="15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ht="15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ht="15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ht="15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ht="15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ht="15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ht="15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ht="15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ht="15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ht="15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ht="15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ht="15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ht="15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ht="15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ht="15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ht="15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ht="15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ht="15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ht="15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ht="15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ht="15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ht="15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ht="15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ht="15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ht="15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ht="15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ht="15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ht="15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ht="15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ht="15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ht="15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ht="15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ht="15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ht="15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ht="15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ht="15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ht="15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ht="15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ht="15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ht="15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ht="15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ht="15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ht="15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ht="15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ht="15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ht="15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ht="15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ht="15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ht="15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ht="15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ht="15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ht="15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ht="15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ht="15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ht="15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ht="15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ht="15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ht="15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ht="15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ht="15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ht="15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ht="15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ht="15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ht="15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ht="15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ht="15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ht="15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ht="15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ht="15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ht="15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ht="15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ht="15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ht="15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ht="15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ht="15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ht="15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ht="15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ht="15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ht="15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ht="15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ht="15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ht="15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ht="15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ht="15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ht="15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ht="15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ht="15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ht="15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ht="15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ht="15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ht="15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ht="15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ht="15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ht="15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ht="15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ht="15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ht="15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ht="15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ht="15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ht="15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ht="15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ht="15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ht="15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ht="15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ht="15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ht="15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ht="15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ht="15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ht="15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ht="15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ht="15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ht="15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ht="15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ht="15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ht="15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ht="15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ht="15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ht="15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ht="15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ht="15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ht="15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ht="15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ht="15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ht="15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ht="15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ht="15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ht="15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ht="15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ht="15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ht="15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ht="15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ht="15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ht="15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ht="15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ht="15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ht="15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ht="15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ht="15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ht="15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ht="15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ht="15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ht="15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ht="15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ht="15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ht="15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ht="15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ht="15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ht="15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ht="15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ht="15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ht="15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ht="15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ht="15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ht="15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ht="15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ht="15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ht="15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ht="15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ht="15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ht="15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ht="15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ht="15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ht="15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ht="15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ht="15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ht="15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ht="15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ht="15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ht="15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ht="15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ht="15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ht="15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ht="15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ht="15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ht="15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ht="15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ht="15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ht="15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ht="15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ht="15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ht="15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ht="15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ht="15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ht="15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ht="15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ht="15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ht="15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ht="15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ht="15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ht="15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ht="15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ht="15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ht="15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ht="15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ht="15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ht="15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ht="15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ht="15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ht="15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ht="15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ht="15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ht="15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ht="15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ht="15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ht="15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ht="15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ht="15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ht="15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ht="15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ht="15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ht="15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ht="15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ht="15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ht="15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ht="15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ht="15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ht="15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ht="15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ht="15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ht="15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ht="15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ht="15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ht="15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ht="15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ht="15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ht="15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ht="15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ht="15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ht="15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ht="15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ht="15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ht="15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ht="15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ht="15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ht="15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ht="15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ht="15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ht="15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ht="15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ht="15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ht="15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ht="15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ht="15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ht="15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ht="15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ht="15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ht="15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ht="15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ht="15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ht="15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ht="15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ht="15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ht="15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ht="15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ht="15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ht="15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ht="15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ht="15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ht="15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ht="15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ht="15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ht="15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ht="15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ht="15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ht="15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ht="15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ht="15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ht="15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ht="15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ht="15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ht="15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ht="15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ht="15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ht="15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ht="15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ht="15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ht="15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ht="15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ht="15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ht="15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ht="15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ht="15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ht="15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ht="15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ht="15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ht="15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ht="15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ht="15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ht="15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ht="15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ht="15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ht="15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ht="15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ht="15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ht="15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ht="15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ht="15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ht="15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ht="15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ht="15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ht="15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ht="15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ht="15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ht="15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ht="15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ht="15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ht="15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ht="15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ht="15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ht="15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ht="15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ht="15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ht="15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ht="15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ht="15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ht="15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ht="15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ht="15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ht="15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ht="15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ht="15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ht="15.7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ht="15.7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ht="15.7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ht="15.7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ht="15.7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ht="15.7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ht="15.7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ht="15.7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ht="15.7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ht="15.7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ht="15.7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ht="15.7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ht="15.7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ht="15.7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ht="15.7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ht="15.7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ht="15.7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ht="15.7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ht="15.7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ht="15.7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ht="15.7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ht="15.7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ht="15.7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ht="15.7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</sheetData>
  <dataValidations>
    <dataValidation type="decimal" allowBlank="1" showDropDown="1" sqref="B19">
      <formula1>0.0</formula1>
      <formula2>B14</formula2>
    </dataValidation>
    <dataValidation type="list" allowBlank="1" showErrorMessage="1" sqref="B20">
      <formula1>Biomes!$A$2:$A$11</formula1>
    </dataValidation>
    <dataValidation type="decimal" allowBlank="1" showDropDown="1" sqref="B4 B16:B18">
      <formula1>0.0</formula1>
      <formula2>1.0</formula2>
    </dataValidation>
    <dataValidation type="decimal" allowBlank="1" showDropDown="1" sqref="B14">
      <formula1>1.0</formula1>
      <formula2>200.0</formula2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4.13"/>
    <col customWidth="1" min="2" max="2" width="37.63"/>
    <col customWidth="1" min="3" max="6" width="12.63"/>
  </cols>
  <sheetData>
    <row r="1" ht="15.75" customHeight="1">
      <c r="A1" s="1" t="s">
        <v>0</v>
      </c>
      <c r="B1" s="2" t="s">
        <v>1</v>
      </c>
    </row>
    <row r="2" ht="15.75" customHeight="1">
      <c r="A2" s="5" t="s">
        <v>41</v>
      </c>
      <c r="B2" s="27">
        <f>13.2*1000000*1.025</f>
        <v>13530000</v>
      </c>
    </row>
    <row r="3" ht="15.75" customHeight="1">
      <c r="A3" s="5" t="s">
        <v>4</v>
      </c>
      <c r="B3" s="40">
        <v>22.2222222222222</v>
      </c>
    </row>
    <row r="4" ht="15.75" customHeight="1">
      <c r="A4" s="5" t="s">
        <v>6</v>
      </c>
      <c r="B4" s="13">
        <v>0.9</v>
      </c>
    </row>
    <row r="5" ht="15.75" customHeight="1">
      <c r="A5" s="5" t="s">
        <v>7</v>
      </c>
      <c r="B5" s="13">
        <v>0.04</v>
      </c>
    </row>
    <row r="6" ht="15.75" customHeight="1">
      <c r="A6" s="5" t="s">
        <v>42</v>
      </c>
      <c r="B6" s="41">
        <f>1/950</f>
        <v>0.001052631579</v>
      </c>
    </row>
    <row r="7" ht="15.75" customHeight="1">
      <c r="A7" s="5" t="s">
        <v>43</v>
      </c>
      <c r="B7" s="23">
        <v>0.185</v>
      </c>
    </row>
    <row r="8" ht="15.75" customHeight="1">
      <c r="A8" s="20" t="s">
        <v>13</v>
      </c>
      <c r="B8" s="42">
        <v>0.03</v>
      </c>
    </row>
    <row r="9" ht="15.75" customHeight="1">
      <c r="A9" s="5"/>
      <c r="B9" s="43"/>
    </row>
    <row r="10" ht="15.75" customHeight="1">
      <c r="A10" s="26" t="s">
        <v>16</v>
      </c>
      <c r="B10" s="44">
        <f>8200000</f>
        <v>8200000</v>
      </c>
    </row>
    <row r="11" ht="15.75" customHeight="1">
      <c r="A11" s="5" t="s">
        <v>17</v>
      </c>
      <c r="B11" s="27">
        <v>154615.2</v>
      </c>
    </row>
    <row r="12" ht="15.75" customHeight="1">
      <c r="A12" s="5" t="s">
        <v>19</v>
      </c>
      <c r="B12" s="23">
        <v>20.0</v>
      </c>
    </row>
    <row r="13" ht="15.75" customHeight="1">
      <c r="A13" s="5" t="s">
        <v>21</v>
      </c>
      <c r="B13" s="23">
        <v>1.0</v>
      </c>
    </row>
    <row r="14" ht="15.75" customHeight="1">
      <c r="A14" s="20" t="s">
        <v>44</v>
      </c>
      <c r="B14" s="45">
        <v>70.0</v>
      </c>
    </row>
    <row r="15" ht="15.75" customHeight="1">
      <c r="A15" s="5"/>
      <c r="B15" s="46"/>
    </row>
    <row r="16" ht="15.75" customHeight="1">
      <c r="A16" s="26" t="s">
        <v>45</v>
      </c>
      <c r="B16" s="47">
        <v>0.9</v>
      </c>
    </row>
    <row r="17" ht="15.75" customHeight="1">
      <c r="A17" s="5" t="s">
        <v>46</v>
      </c>
      <c r="B17" s="13">
        <v>0.05</v>
      </c>
    </row>
    <row r="18" ht="15.75" customHeight="1">
      <c r="A18" s="5" t="s">
        <v>47</v>
      </c>
      <c r="B18" s="13">
        <v>0.05</v>
      </c>
    </row>
    <row r="19" ht="15.75" customHeight="1">
      <c r="A19" s="5" t="s">
        <v>32</v>
      </c>
      <c r="B19" s="23">
        <v>3.0</v>
      </c>
    </row>
    <row r="20" ht="15.75" customHeight="1">
      <c r="A20" s="20" t="s">
        <v>34</v>
      </c>
      <c r="B20" s="48" t="s">
        <v>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0">
      <formula1>Biomes!$A$2:$A$11</formula1>
    </dataValidation>
    <dataValidation type="decimal" allowBlank="1" showDropDown="1" sqref="B14">
      <formula1>1.0</formula1>
      <formula2>200.0</formula2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6.63"/>
    <col customWidth="1" min="2" max="2" width="14.38"/>
    <col customWidth="1" min="3" max="3" width="22.88"/>
    <col customWidth="1" min="4" max="4" width="10.13"/>
    <col customWidth="1" min="5" max="6" width="12.63"/>
    <col customWidth="1" min="7" max="7" width="13.63"/>
    <col customWidth="1" min="8" max="8" width="9.88"/>
    <col customWidth="1" min="9" max="9" width="21.38"/>
    <col customWidth="1" min="10" max="10" width="9.88"/>
    <col customWidth="1" min="11" max="11" width="22.13"/>
    <col customWidth="1" min="12" max="12" width="9.63"/>
    <col customWidth="1" min="13" max="13" width="27.63"/>
    <col customWidth="1" min="14" max="14" width="9.88"/>
    <col customWidth="1" min="15" max="15" width="16.0"/>
    <col customWidth="1" min="16" max="16" width="16.38"/>
    <col customWidth="1" min="17" max="17" width="20.88"/>
    <col customWidth="1" min="18" max="18" width="9.63"/>
    <col customWidth="1" min="19" max="19" width="32.88"/>
    <col customWidth="1" min="20" max="20" width="26.63"/>
    <col customWidth="1" min="21" max="21" width="35.13"/>
    <col customWidth="1" min="23" max="23" width="19.13"/>
    <col customWidth="1" min="24" max="24" width="10.88"/>
    <col customWidth="1" min="25" max="25" width="12.88"/>
    <col customWidth="1" hidden="1" min="26" max="27" width="12.63"/>
  </cols>
  <sheetData>
    <row r="1" ht="15.75" customHeight="1">
      <c r="A1" s="3" t="s">
        <v>48</v>
      </c>
      <c r="B1" s="3" t="s">
        <v>49</v>
      </c>
      <c r="C1" s="3" t="s">
        <v>50</v>
      </c>
      <c r="D1" s="3" t="s">
        <v>51</v>
      </c>
      <c r="E1" s="3" t="s">
        <v>52</v>
      </c>
      <c r="F1" s="3" t="s">
        <v>41</v>
      </c>
      <c r="G1" s="3" t="s">
        <v>53</v>
      </c>
      <c r="H1" s="3" t="s">
        <v>54</v>
      </c>
      <c r="I1" s="3" t="s">
        <v>55</v>
      </c>
      <c r="J1" s="3" t="s">
        <v>51</v>
      </c>
      <c r="K1" s="3" t="s">
        <v>56</v>
      </c>
      <c r="L1" s="3" t="s">
        <v>51</v>
      </c>
      <c r="M1" s="3" t="s">
        <v>57</v>
      </c>
      <c r="N1" s="3" t="s">
        <v>51</v>
      </c>
      <c r="O1" s="3" t="s">
        <v>58</v>
      </c>
      <c r="P1" s="3" t="s">
        <v>59</v>
      </c>
      <c r="Q1" s="3" t="s">
        <v>60</v>
      </c>
      <c r="R1" s="3" t="s">
        <v>51</v>
      </c>
      <c r="S1" s="3" t="s">
        <v>61</v>
      </c>
      <c r="T1" s="3" t="s">
        <v>62</v>
      </c>
      <c r="U1" s="3" t="s">
        <v>63</v>
      </c>
      <c r="V1" s="3" t="s">
        <v>64</v>
      </c>
      <c r="W1" s="3" t="s">
        <v>65</v>
      </c>
      <c r="X1" s="3" t="s">
        <v>66</v>
      </c>
      <c r="Y1" s="3" t="s">
        <v>67</v>
      </c>
      <c r="Z1" s="3" t="s">
        <v>68</v>
      </c>
      <c r="AA1" s="3" t="s">
        <v>69</v>
      </c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ht="15.75" customHeight="1">
      <c r="A2" s="3">
        <v>0.0</v>
      </c>
      <c r="B2" s="3">
        <v>0.0</v>
      </c>
      <c r="C2" s="49">
        <f>0</f>
        <v>0</v>
      </c>
      <c r="D2" s="49">
        <f>C2*1/(1+Summary!$B$8)^$A3</f>
        <v>0</v>
      </c>
      <c r="E2" s="3">
        <v>0.0</v>
      </c>
      <c r="F2" s="49">
        <f>Summary!$B$2</f>
        <v>13530000</v>
      </c>
      <c r="G2" s="49">
        <f t="shared" ref="G2:G202" si="1">E2*F2</f>
        <v>0</v>
      </c>
      <c r="H2" s="49">
        <f>G2*1/(1+Summary!$B$8)^$A2</f>
        <v>0</v>
      </c>
      <c r="I2" s="49">
        <v>0.0</v>
      </c>
      <c r="J2" s="49">
        <f>I2*1/(1+Summary!$B$8)^$A2</f>
        <v>0</v>
      </c>
      <c r="K2" s="49">
        <v>0.0</v>
      </c>
      <c r="L2" s="49">
        <f>K2*1/(1+Summary!$B$8)^$A2</f>
        <v>0</v>
      </c>
      <c r="M2" s="49">
        <v>0.0</v>
      </c>
      <c r="N2" s="49">
        <f>M2*1/(1+Summary!$B$8)^$A2</f>
        <v>0</v>
      </c>
      <c r="O2" s="3">
        <v>0.0</v>
      </c>
      <c r="P2" s="49">
        <f>'Wildlife Mix'!$F$5</f>
        <v>3065.1395</v>
      </c>
      <c r="Q2" s="49">
        <f t="shared" ref="Q2:Q202" si="2">O2*P2</f>
        <v>0</v>
      </c>
      <c r="R2" s="49">
        <f>Q2*1/(1+Summary!$B$8)^$A2</f>
        <v>0</v>
      </c>
      <c r="S2" s="3">
        <v>0.0</v>
      </c>
      <c r="T2" s="49">
        <f>S2*Summary!$E$3</f>
        <v>0</v>
      </c>
      <c r="U2" s="49">
        <f>T2*1/(1+Summary!$B$8)^$A2</f>
        <v>0</v>
      </c>
      <c r="V2" s="49">
        <f>Summary!$B$10</f>
        <v>8200000</v>
      </c>
      <c r="W2" s="49">
        <f>V2*1/(1+Summary!$B$8)^$A2</f>
        <v>8200000</v>
      </c>
      <c r="X2" s="49">
        <v>0.0</v>
      </c>
      <c r="Y2" s="49">
        <f>X2*1/(1+Summary!$B$8)^$A2</f>
        <v>0</v>
      </c>
      <c r="Z2" s="49" t="str">
        <f t="shared" ref="Z2:Z72" si="3">#REF!*-1</f>
        <v>#REF!</v>
      </c>
      <c r="AA2" s="49" t="str">
        <f>Z2*1/(1+Summary!$B$8)^$A2</f>
        <v>#REF!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ht="15.75" customHeight="1">
      <c r="A3" s="50">
        <v>1.0</v>
      </c>
      <c r="B3" s="51">
        <f>IF(Summary!$B$19 &gt;= A3, 0, Summary!$B$5*Summary!$B$3)</f>
        <v>0</v>
      </c>
      <c r="C3" s="49">
        <f>IF(Summary!$B$19 &gt;= A3, 0, 'Wildlife Mix'!$B$5*Summary!$E$2)</f>
        <v>0</v>
      </c>
      <c r="D3" s="49">
        <f>C3*1/(1+Summary!$B$8)^$A3</f>
        <v>0</v>
      </c>
      <c r="E3" s="51">
        <f>IF(Summary!$B$19 &gt;= A3, 0, Summary!$E$2 * Summary!$B$6)</f>
        <v>0</v>
      </c>
      <c r="F3" s="49">
        <f>Summary!$B$2</f>
        <v>13530000</v>
      </c>
      <c r="G3" s="49">
        <f t="shared" si="1"/>
        <v>0</v>
      </c>
      <c r="H3" s="49">
        <f>G3*1/(1+Summary!$B$8)^$A3</f>
        <v>0</v>
      </c>
      <c r="I3" s="49">
        <f>IF(Summary!$B$19 &gt;= A3, 0, 'Wildlife Mix'!$C$5*Summary!$E$2)</f>
        <v>0</v>
      </c>
      <c r="J3" s="49">
        <f>I3*1/(1+Summary!$B$8)^$A3</f>
        <v>0</v>
      </c>
      <c r="K3" s="49">
        <f>IF(Summary!$B$19 &gt;= A3, 0, 'Wildlife Mix'!$D$5*Summary!$E$2)</f>
        <v>0</v>
      </c>
      <c r="L3" s="49">
        <f>K3*1/(1+Summary!$B$8)^$A3</f>
        <v>0</v>
      </c>
      <c r="M3" s="49">
        <f>IF(Summary!$B$19 &gt;= A3, 0, 'Wildlife Mix'!$E$5*Summary!$E$2)</f>
        <v>0</v>
      </c>
      <c r="N3" s="49">
        <f>M3*1/(1+Summary!$B$8)^$A3</f>
        <v>0</v>
      </c>
      <c r="O3" s="3">
        <f>IF(Summary!$B$19 &gt;= A3, 0, 0.915*Summary!$E$2)</f>
        <v>0</v>
      </c>
      <c r="P3" s="49">
        <f>'Wildlife Mix'!$F$5</f>
        <v>3065.1395</v>
      </c>
      <c r="Q3" s="49">
        <f t="shared" si="2"/>
        <v>0</v>
      </c>
      <c r="R3" s="49">
        <f>Q3*1/(1+Summary!$B$8)^$A3</f>
        <v>0</v>
      </c>
      <c r="S3" s="3">
        <v>0.0</v>
      </c>
      <c r="T3" s="49">
        <f>S3*Summary!$E$3</f>
        <v>0</v>
      </c>
      <c r="U3" s="49">
        <f>T3*1/(1+Summary!$B$8)^$A3</f>
        <v>0</v>
      </c>
      <c r="V3" s="49">
        <v>0.0</v>
      </c>
      <c r="W3" s="49">
        <f>V3*1/(1+Summary!$B$8)^$A3</f>
        <v>0</v>
      </c>
      <c r="X3" s="52">
        <f t="array" ref="X3:X202">IF(MOD(ROW(A1:A200), Summary!$B$12) = 0, Summary!$B$11, 0)</f>
        <v>0</v>
      </c>
      <c r="Y3" s="49">
        <f>X3*1/(1+Summary!$B$8)^$A3</f>
        <v>0</v>
      </c>
      <c r="Z3" s="49" t="str">
        <f t="shared" si="3"/>
        <v>#REF!</v>
      </c>
      <c r="AA3" s="49" t="str">
        <f>Z3*1/(1+Summary!$B$8)^$A3</f>
        <v>#REF!</v>
      </c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ht="15.75" customHeight="1">
      <c r="A4" s="50">
        <v>2.0</v>
      </c>
      <c r="B4" s="51">
        <f>IF(Summary!$B$19 &gt;= A4, 0, Summary!$B$5*Summary!$B$3)</f>
        <v>0</v>
      </c>
      <c r="C4" s="49">
        <f>IF(Summary!$B$19 &gt;= A4, 0, 'Wildlife Mix'!$B$5*Summary!$E$2)</f>
        <v>0</v>
      </c>
      <c r="D4" s="49">
        <f>C4*1/(1+Summary!$B$8)^$A4</f>
        <v>0</v>
      </c>
      <c r="E4" s="51">
        <f>IF(Summary!$B$19 &gt;= A4, 0, Summary!$E$2 * Summary!$B$6)</f>
        <v>0</v>
      </c>
      <c r="F4" s="49">
        <f>Summary!$B$2</f>
        <v>13530000</v>
      </c>
      <c r="G4" s="49">
        <f t="shared" si="1"/>
        <v>0</v>
      </c>
      <c r="H4" s="49">
        <f>G4*1/(1+Summary!$B$8)^A4</f>
        <v>0</v>
      </c>
      <c r="I4" s="49">
        <f>IF(Summary!$B$19 &gt;= A4, 0, 'Wildlife Mix'!$C$5*Summary!$E$2)</f>
        <v>0</v>
      </c>
      <c r="J4" s="49">
        <f>I4*1/(1+Summary!$B$8)^$A4</f>
        <v>0</v>
      </c>
      <c r="K4" s="49">
        <f>IF(Summary!$B$19 &gt;= A4, 0, 'Wildlife Mix'!$D$5*Summary!$E$2)</f>
        <v>0</v>
      </c>
      <c r="L4" s="49">
        <f>K4*1/(1+Summary!$B$8)^$A4</f>
        <v>0</v>
      </c>
      <c r="M4" s="49">
        <f>IF(Summary!$B$19 &gt;= A4, 0, 'Wildlife Mix'!$E$5*Summary!$E$2)</f>
        <v>0</v>
      </c>
      <c r="N4" s="49">
        <f>M4*1/(1+Summary!$B$8)^$A4</f>
        <v>0</v>
      </c>
      <c r="O4" s="3">
        <f>IF(Summary!$B$19 &gt;= A4, 0, 0.915*Summary!$E$2)</f>
        <v>0</v>
      </c>
      <c r="P4" s="49">
        <f>'Wildlife Mix'!$F$5</f>
        <v>3065.1395</v>
      </c>
      <c r="Q4" s="49">
        <f t="shared" si="2"/>
        <v>0</v>
      </c>
      <c r="R4" s="49">
        <f>Q4*1/(1+Summary!$B$8)^$A4</f>
        <v>0</v>
      </c>
      <c r="S4" s="3">
        <v>0.0</v>
      </c>
      <c r="T4" s="49">
        <f>S4*Summary!$E$3</f>
        <v>0</v>
      </c>
      <c r="U4" s="49">
        <f>T4*1/(1+Summary!$B$8)^$A4</f>
        <v>0</v>
      </c>
      <c r="V4" s="49">
        <v>0.0</v>
      </c>
      <c r="W4" s="49">
        <f>V4*1/(1+Summary!$B$8)^$A4</f>
        <v>0</v>
      </c>
      <c r="X4" s="49">
        <v>0.0</v>
      </c>
      <c r="Y4" s="49">
        <f>X4*1/(1+Summary!$B$8)^$A4</f>
        <v>0</v>
      </c>
      <c r="Z4" s="49" t="str">
        <f t="shared" si="3"/>
        <v>#REF!</v>
      </c>
      <c r="AA4" s="49" t="str">
        <f>Z4*1/(1+Summary!$B$8)^$A4</f>
        <v>#REF!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ht="15.75" customHeight="1">
      <c r="A5" s="50">
        <v>3.0</v>
      </c>
      <c r="B5" s="51">
        <f>IF(Summary!$B$19 &gt;= A5, 0, Summary!$B$5*Summary!$B$3)</f>
        <v>0</v>
      </c>
      <c r="C5" s="49">
        <f>IF(Summary!$B$19 &gt;= A5, 0, 'Wildlife Mix'!$B$5*Summary!$E$2)</f>
        <v>0</v>
      </c>
      <c r="D5" s="49">
        <f>C5*1/(1+Summary!$B$8)^$A5</f>
        <v>0</v>
      </c>
      <c r="E5" s="51">
        <f>IF(Summary!$B$19 &gt;= A5, 0, Summary!$E$2 * Summary!$B$6)</f>
        <v>0</v>
      </c>
      <c r="F5" s="49">
        <f>Summary!$B$2</f>
        <v>13530000</v>
      </c>
      <c r="G5" s="49">
        <f t="shared" si="1"/>
        <v>0</v>
      </c>
      <c r="H5" s="49">
        <f>G5*1/(1+Summary!$B$8)^A5</f>
        <v>0</v>
      </c>
      <c r="I5" s="49">
        <f>IF(Summary!$B$19 &gt;= A5, 0, 'Wildlife Mix'!$C$5*Summary!$E$2)</f>
        <v>0</v>
      </c>
      <c r="J5" s="49">
        <f>I5*1/(1+Summary!$B$8)^$A5</f>
        <v>0</v>
      </c>
      <c r="K5" s="49">
        <f>IF(Summary!$B$19 &gt;= A5, 0, 'Wildlife Mix'!$D$5*Summary!$E$2)</f>
        <v>0</v>
      </c>
      <c r="L5" s="49">
        <f>K5*1/(1+Summary!$B$8)^$A5</f>
        <v>0</v>
      </c>
      <c r="M5" s="49">
        <f>IF(Summary!$B$19 &gt;= A5, 0, 'Wildlife Mix'!$E$5*Summary!$E$2)</f>
        <v>0</v>
      </c>
      <c r="N5" s="49">
        <f>M5*1/(1+Summary!$B$8)^$A5</f>
        <v>0</v>
      </c>
      <c r="O5" s="3">
        <f>IF(Summary!$B$19 &gt;= A5, 0, 0.915*Summary!$E$2)</f>
        <v>0</v>
      </c>
      <c r="P5" s="49">
        <f>'Wildlife Mix'!$F$5</f>
        <v>3065.1395</v>
      </c>
      <c r="Q5" s="49">
        <f t="shared" si="2"/>
        <v>0</v>
      </c>
      <c r="R5" s="49">
        <f>Q5*1/(1+Summary!$B$8)^$A5</f>
        <v>0</v>
      </c>
      <c r="S5" s="3">
        <v>0.0</v>
      </c>
      <c r="T5" s="49">
        <f>S5*Summary!$E$3</f>
        <v>0</v>
      </c>
      <c r="U5" s="49">
        <f>T5*1/(1+Summary!$B$8)^$A5</f>
        <v>0</v>
      </c>
      <c r="V5" s="49">
        <v>0.0</v>
      </c>
      <c r="W5" s="49">
        <f>V5*1/(1+Summary!$B$8)^$A5</f>
        <v>0</v>
      </c>
      <c r="X5" s="49">
        <v>0.0</v>
      </c>
      <c r="Y5" s="49">
        <f>X5*1/(1+Summary!$B$8)^$A5</f>
        <v>0</v>
      </c>
      <c r="Z5" s="49" t="str">
        <f t="shared" si="3"/>
        <v>#REF!</v>
      </c>
      <c r="AA5" s="49" t="str">
        <f>Z5*1/(1+Summary!$B$8)^$A5</f>
        <v>#REF!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ht="15.75" customHeight="1">
      <c r="A6" s="50">
        <v>4.0</v>
      </c>
      <c r="B6" s="51">
        <f>IF(Summary!$B$19 &gt;= A6, 0, Summary!$B$5*Summary!$B$3)</f>
        <v>0.8888888889</v>
      </c>
      <c r="C6" s="49">
        <f>IF(Summary!$B$19 &gt;= A6, 0, 'Wildlife Mix'!$B$5*Summary!$E$2)</f>
        <v>96957.23</v>
      </c>
      <c r="D6" s="49">
        <f>C6*1/(1+Summary!$B$8)^$A6</f>
        <v>86145.24306</v>
      </c>
      <c r="E6" s="51">
        <f>IF(Summary!$B$19 &gt;= A6, 0, Summary!$E$2 * Summary!$B$6)</f>
        <v>0.02105263158</v>
      </c>
      <c r="F6" s="49">
        <f>Summary!$B$2</f>
        <v>13530000</v>
      </c>
      <c r="G6" s="49">
        <f t="shared" si="1"/>
        <v>284842.1053</v>
      </c>
      <c r="H6" s="49">
        <f>G6*1/(1+Summary!$B$8)^A6</f>
        <v>253078.5212</v>
      </c>
      <c r="I6" s="49">
        <f>IF(Summary!$B$19 &gt;= A6, 0, 'Wildlife Mix'!$C$5*Summary!$E$2)</f>
        <v>59987.04</v>
      </c>
      <c r="J6" s="49">
        <f>I6*1/(1+Summary!$B$8)^$A6</f>
        <v>53297.70808</v>
      </c>
      <c r="K6" s="49">
        <f>IF(Summary!$B$19 &gt;= A6, 0, 'Wildlife Mix'!$D$5*Summary!$E$2)</f>
        <v>1644.72</v>
      </c>
      <c r="L6" s="49">
        <f>K6*1/(1+Summary!$B$8)^$A6</f>
        <v>1461.312417</v>
      </c>
      <c r="M6" s="49">
        <f>IF(Summary!$B$19 &gt;= A6, 0, 'Wildlife Mix'!$E$5*Summary!$E$2)</f>
        <v>4672.5</v>
      </c>
      <c r="N6" s="49">
        <f>M6*1/(1+Summary!$B$8)^$A6</f>
        <v>4151.455731</v>
      </c>
      <c r="O6" s="3">
        <f>IF(Summary!$B$19 &gt;= A6, 0, 0.915*Summary!$E$2)</f>
        <v>18.3</v>
      </c>
      <c r="P6" s="49">
        <f>'Wildlife Mix'!$F$5</f>
        <v>3065.1395</v>
      </c>
      <c r="Q6" s="49">
        <f t="shared" si="2"/>
        <v>56092.05285</v>
      </c>
      <c r="R6" s="49">
        <f>Q6*1/(1+Summary!$B$8)^$A6</f>
        <v>49837.06245</v>
      </c>
      <c r="S6" s="3">
        <v>0.0</v>
      </c>
      <c r="T6" s="49">
        <f>S6*Summary!$E$3</f>
        <v>0</v>
      </c>
      <c r="U6" s="49">
        <f>T6*1/(1+Summary!$B$8)^$A6</f>
        <v>0</v>
      </c>
      <c r="V6" s="49">
        <v>0.0</v>
      </c>
      <c r="W6" s="49">
        <f>V6*1/(1+Summary!$B$8)^$A6</f>
        <v>0</v>
      </c>
      <c r="X6" s="49">
        <v>0.0</v>
      </c>
      <c r="Y6" s="49">
        <f>X6*1/(1+Summary!$B$8)^$A6</f>
        <v>0</v>
      </c>
      <c r="Z6" s="49" t="str">
        <f t="shared" si="3"/>
        <v>#REF!</v>
      </c>
      <c r="AA6" s="49" t="str">
        <f>Z6*1/(1+Summary!$B$8)^$A6</f>
        <v>#REF!</v>
      </c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ht="15.75" customHeight="1">
      <c r="A7" s="50">
        <v>5.0</v>
      </c>
      <c r="B7" s="51">
        <f>IF(Summary!$B$19 &gt;= A7, 0, Summary!$B$5*Summary!$B$3)</f>
        <v>0.8888888889</v>
      </c>
      <c r="C7" s="49">
        <f>IF(Summary!$B$19 &gt;= A7, 0, 'Wildlife Mix'!$B$5*Summary!$E$2)</f>
        <v>96957.23</v>
      </c>
      <c r="D7" s="49">
        <f>C7*1/(1+Summary!$B$8)^$A7</f>
        <v>83636.15831</v>
      </c>
      <c r="E7" s="51">
        <f>IF(Summary!$B$19 &gt;= A7, 0, Summary!$E$2 * Summary!$B$6)</f>
        <v>0.02105263158</v>
      </c>
      <c r="F7" s="49">
        <f>Summary!$B$2</f>
        <v>13530000</v>
      </c>
      <c r="G7" s="49">
        <f t="shared" si="1"/>
        <v>284842.1053</v>
      </c>
      <c r="H7" s="49">
        <f>G7*1/(1+Summary!$B$8)^A7</f>
        <v>245707.3022</v>
      </c>
      <c r="I7" s="49">
        <f>IF(Summary!$B$19 &gt;= A7, 0, 'Wildlife Mix'!$C$5*Summary!$E$2)</f>
        <v>59987.04</v>
      </c>
      <c r="J7" s="49">
        <f>I7*1/(1+Summary!$B$8)^$A7</f>
        <v>51745.34765</v>
      </c>
      <c r="K7" s="49">
        <f>IF(Summary!$B$19 &gt;= A7, 0, 'Wildlife Mix'!$D$5*Summary!$E$2)</f>
        <v>1644.72</v>
      </c>
      <c r="L7" s="49">
        <f>K7*1/(1+Summary!$B$8)^$A7</f>
        <v>1418.74992</v>
      </c>
      <c r="M7" s="49">
        <f>IF(Summary!$B$19 &gt;= A7, 0, 'Wildlife Mix'!$E$5*Summary!$E$2)</f>
        <v>4672.5</v>
      </c>
      <c r="N7" s="49">
        <f>M7*1/(1+Summary!$B$8)^$A7</f>
        <v>4030.539545</v>
      </c>
      <c r="O7" s="3">
        <f>IF(Summary!$B$19 &gt;= A7, 0, 0.915*Summary!$E$2)</f>
        <v>18.3</v>
      </c>
      <c r="P7" s="49">
        <f>'Wildlife Mix'!$F$5</f>
        <v>3065.1395</v>
      </c>
      <c r="Q7" s="49">
        <f t="shared" si="2"/>
        <v>56092.05285</v>
      </c>
      <c r="R7" s="49">
        <f>Q7*1/(1+Summary!$B$8)^$A7</f>
        <v>48385.49752</v>
      </c>
      <c r="S7" s="3">
        <v>28.0</v>
      </c>
      <c r="T7" s="49">
        <f>S7*Summary!$E$3</f>
        <v>81457.32</v>
      </c>
      <c r="U7" s="49">
        <f>T7*1/(1+Summary!$B$8)^$A7</f>
        <v>70265.79978</v>
      </c>
      <c r="V7" s="49">
        <v>0.0</v>
      </c>
      <c r="W7" s="49">
        <f>V7*1/(1+Summary!$B$8)^$A7</f>
        <v>0</v>
      </c>
      <c r="X7" s="49">
        <v>0.0</v>
      </c>
      <c r="Y7" s="49">
        <f>X7*1/(1+Summary!$B$8)^$A7</f>
        <v>0</v>
      </c>
      <c r="Z7" s="49" t="str">
        <f t="shared" si="3"/>
        <v>#REF!</v>
      </c>
      <c r="AA7" s="49" t="str">
        <f>Z7*1/(1+Summary!$B$8)^$A7</f>
        <v>#REF!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ht="15.75" customHeight="1">
      <c r="A8" s="50">
        <v>6.0</v>
      </c>
      <c r="B8" s="51">
        <f>IF(Summary!$B$19 &gt;= A8, 0, Summary!$B$5*Summary!$B$3)</f>
        <v>0.8888888889</v>
      </c>
      <c r="C8" s="49">
        <f>IF(Summary!$B$19 &gt;= A8, 0, 'Wildlife Mix'!$B$5*Summary!$E$2)</f>
        <v>96957.23</v>
      </c>
      <c r="D8" s="49">
        <f>C8*1/(1+Summary!$B$8)^$A8</f>
        <v>81200.1537</v>
      </c>
      <c r="E8" s="51">
        <f>IF(Summary!$B$19 &gt;= A8, 0, Summary!$E$2 * Summary!$B$6)</f>
        <v>0.02105263158</v>
      </c>
      <c r="F8" s="49">
        <f>Summary!$B$2</f>
        <v>13530000</v>
      </c>
      <c r="G8" s="49">
        <f t="shared" si="1"/>
        <v>284842.1053</v>
      </c>
      <c r="H8" s="49">
        <f>G8*1/(1+Summary!$B$8)^A8</f>
        <v>238550.7788</v>
      </c>
      <c r="I8" s="49">
        <f>IF(Summary!$B$19 &gt;= A8, 0, 'Wildlife Mix'!$C$5*Summary!$E$2)</f>
        <v>59987.04</v>
      </c>
      <c r="J8" s="49">
        <f>I8*1/(1+Summary!$B$8)^$A8</f>
        <v>50238.20161</v>
      </c>
      <c r="K8" s="49">
        <f>IF(Summary!$B$19 &gt;= A8, 0, 'Wildlife Mix'!$D$5*Summary!$E$2)</f>
        <v>1644.72</v>
      </c>
      <c r="L8" s="49">
        <f>K8*1/(1+Summary!$B$8)^$A8</f>
        <v>1377.427107</v>
      </c>
      <c r="M8" s="49">
        <f>IF(Summary!$B$19 &gt;= A8, 0, 'Wildlife Mix'!$E$5*Summary!$E$2)</f>
        <v>4672.5</v>
      </c>
      <c r="N8" s="49">
        <f>M8*1/(1+Summary!$B$8)^$A8</f>
        <v>3913.145189</v>
      </c>
      <c r="O8" s="3">
        <f>IF(Summary!$B$19 &gt;= A8, 0, 0.915*Summary!$E$2)</f>
        <v>18.3</v>
      </c>
      <c r="P8" s="49">
        <f>'Wildlife Mix'!$F$5</f>
        <v>3065.1395</v>
      </c>
      <c r="Q8" s="49">
        <f t="shared" si="2"/>
        <v>56092.05285</v>
      </c>
      <c r="R8" s="49">
        <f>Q8*1/(1+Summary!$B$8)^$A8</f>
        <v>46976.21119</v>
      </c>
      <c r="S8" s="3">
        <v>28.0</v>
      </c>
      <c r="T8" s="49">
        <f>S8*Summary!$E$3</f>
        <v>81457.32</v>
      </c>
      <c r="U8" s="49">
        <f>T8*1/(1+Summary!$B$8)^$A8</f>
        <v>68219.22309</v>
      </c>
      <c r="V8" s="49">
        <v>0.0</v>
      </c>
      <c r="W8" s="49">
        <f>V8*1/(1+Summary!$B$8)^$A8</f>
        <v>0</v>
      </c>
      <c r="X8" s="49">
        <v>0.0</v>
      </c>
      <c r="Y8" s="49">
        <f>X8*1/(1+Summary!$B$8)^$A8</f>
        <v>0</v>
      </c>
      <c r="Z8" s="49" t="str">
        <f t="shared" si="3"/>
        <v>#REF!</v>
      </c>
      <c r="AA8" s="49" t="str">
        <f>Z8*1/(1+Summary!$B$8)^$A8</f>
        <v>#REF!</v>
      </c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ht="15.75" customHeight="1">
      <c r="A9" s="50">
        <v>7.0</v>
      </c>
      <c r="B9" s="51">
        <f>IF(Summary!$B$19 &gt;= A9, 0, Summary!$B$5*Summary!$B$3)</f>
        <v>0.8888888889</v>
      </c>
      <c r="C9" s="49">
        <f>IF(Summary!$B$19 &gt;= A9, 0, 'Wildlife Mix'!$B$5*Summary!$E$2)</f>
        <v>96957.23</v>
      </c>
      <c r="D9" s="49">
        <f>C9*1/(1+Summary!$B$8)^$A9</f>
        <v>78835.10068</v>
      </c>
      <c r="E9" s="51">
        <f>IF(Summary!$B$19 &gt;= A9, 0, Summary!$E$2 * Summary!$B$6)</f>
        <v>0.02105263158</v>
      </c>
      <c r="F9" s="49">
        <f>Summary!$B$2</f>
        <v>13530000</v>
      </c>
      <c r="G9" s="49">
        <f t="shared" si="1"/>
        <v>284842.1053</v>
      </c>
      <c r="H9" s="49">
        <f>G9*1/(1+Summary!$B$8)^A9</f>
        <v>231602.6979</v>
      </c>
      <c r="I9" s="49">
        <f>IF(Summary!$B$19 &gt;= A9, 0, 'Wildlife Mix'!$C$5*Summary!$E$2)</f>
        <v>59987.04</v>
      </c>
      <c r="J9" s="49">
        <f>I9*1/(1+Summary!$B$8)^$A9</f>
        <v>48774.95301</v>
      </c>
      <c r="K9" s="49">
        <f>IF(Summary!$B$19 &gt;= A9, 0, 'Wildlife Mix'!$D$5*Summary!$E$2)</f>
        <v>1644.72</v>
      </c>
      <c r="L9" s="49">
        <f>K9*1/(1+Summary!$B$8)^$A9</f>
        <v>1337.307871</v>
      </c>
      <c r="M9" s="49">
        <f>IF(Summary!$B$19 &gt;= A9, 0, 'Wildlife Mix'!$E$5*Summary!$E$2)</f>
        <v>4672.5</v>
      </c>
      <c r="N9" s="49">
        <f>M9*1/(1+Summary!$B$8)^$A9</f>
        <v>3799.170087</v>
      </c>
      <c r="O9" s="3">
        <f>IF(Summary!$B$19 &gt;= A9, 0, 0.915*Summary!$E$2)</f>
        <v>18.3</v>
      </c>
      <c r="P9" s="49">
        <f>'Wildlife Mix'!$F$5</f>
        <v>3065.1395</v>
      </c>
      <c r="Q9" s="49">
        <f t="shared" si="2"/>
        <v>56092.05285</v>
      </c>
      <c r="R9" s="49">
        <f>Q9*1/(1+Summary!$B$8)^$A9</f>
        <v>45607.97203</v>
      </c>
      <c r="S9" s="3">
        <v>28.0</v>
      </c>
      <c r="T9" s="49">
        <f>S9*Summary!$E$3</f>
        <v>81457.32</v>
      </c>
      <c r="U9" s="49">
        <f>T9*1/(1+Summary!$B$8)^$A9</f>
        <v>66232.25543</v>
      </c>
      <c r="V9" s="49">
        <v>0.0</v>
      </c>
      <c r="W9" s="49">
        <f>V9*1/(1+Summary!$B$8)^$A9</f>
        <v>0</v>
      </c>
      <c r="X9" s="49">
        <v>0.0</v>
      </c>
      <c r="Y9" s="49">
        <f>X9*1/(1+Summary!$B$8)^$A9</f>
        <v>0</v>
      </c>
      <c r="Z9" s="49" t="str">
        <f t="shared" si="3"/>
        <v>#REF!</v>
      </c>
      <c r="AA9" s="49" t="str">
        <f>Z9*1/(1+Summary!$B$8)^$A9</f>
        <v>#REF!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ht="15.75" customHeight="1">
      <c r="A10" s="50">
        <v>8.0</v>
      </c>
      <c r="B10" s="51">
        <f>IF(Summary!$B$19 &gt;= A10, 0, Summary!$B$5*Summary!$B$3)</f>
        <v>0.8888888889</v>
      </c>
      <c r="C10" s="49">
        <f>IF(Summary!$B$19 &gt;= A10, 0, 'Wildlife Mix'!$B$5*Summary!$E$2)</f>
        <v>96957.23</v>
      </c>
      <c r="D10" s="49">
        <f>C10*1/(1+Summary!$B$8)^$A10</f>
        <v>76538.9327</v>
      </c>
      <c r="E10" s="51">
        <f>IF(Summary!$B$19 &gt;= A10, 0, Summary!$E$2 * Summary!$B$6)</f>
        <v>0.02105263158</v>
      </c>
      <c r="F10" s="49">
        <f>Summary!$B$2</f>
        <v>13530000</v>
      </c>
      <c r="G10" s="49">
        <f t="shared" si="1"/>
        <v>284842.1053</v>
      </c>
      <c r="H10" s="49">
        <f>G10*1/(1+Summary!$B$8)^A10</f>
        <v>224856.9882</v>
      </c>
      <c r="I10" s="49">
        <f>IF(Summary!$B$19 &gt;= A10, 0, 'Wildlife Mix'!$C$5*Summary!$E$2)</f>
        <v>59987.04</v>
      </c>
      <c r="J10" s="49">
        <f>I10*1/(1+Summary!$B$8)^$A10</f>
        <v>47354.32332</v>
      </c>
      <c r="K10" s="49">
        <f>IF(Summary!$B$19 &gt;= A10, 0, 'Wildlife Mix'!$D$5*Summary!$E$2)</f>
        <v>1644.72</v>
      </c>
      <c r="L10" s="49">
        <f>K10*1/(1+Summary!$B$8)^$A10</f>
        <v>1298.357156</v>
      </c>
      <c r="M10" s="49">
        <f>IF(Summary!$B$19 &gt;= A10, 0, 'Wildlife Mix'!$E$5*Summary!$E$2)</f>
        <v>4672.5</v>
      </c>
      <c r="N10" s="49">
        <f>M10*1/(1+Summary!$B$8)^$A10</f>
        <v>3688.514647</v>
      </c>
      <c r="O10" s="3">
        <f>IF(Summary!$B$19 &gt;= A10, 0, 0.915*Summary!$E$2)</f>
        <v>18.3</v>
      </c>
      <c r="P10" s="49">
        <f>'Wildlife Mix'!$F$5</f>
        <v>3065.1395</v>
      </c>
      <c r="Q10" s="49">
        <f t="shared" si="2"/>
        <v>56092.05285</v>
      </c>
      <c r="R10" s="49">
        <f>Q10*1/(1+Summary!$B$8)^$A10</f>
        <v>44279.58449</v>
      </c>
      <c r="S10" s="3">
        <v>28.0</v>
      </c>
      <c r="T10" s="49">
        <f>S10*Summary!$E$3</f>
        <v>81457.32</v>
      </c>
      <c r="U10" s="49">
        <f>T10*1/(1+Summary!$B$8)^$A10</f>
        <v>64303.16061</v>
      </c>
      <c r="V10" s="49">
        <v>0.0</v>
      </c>
      <c r="W10" s="49">
        <f>V10*1/(1+Summary!$B$8)^$A10</f>
        <v>0</v>
      </c>
      <c r="X10" s="49">
        <v>0.0</v>
      </c>
      <c r="Y10" s="49">
        <f>X10*1/(1+Summary!$B$8)^$A10</f>
        <v>0</v>
      </c>
      <c r="Z10" s="49" t="str">
        <f t="shared" si="3"/>
        <v>#REF!</v>
      </c>
      <c r="AA10" s="49" t="str">
        <f>Z10*1/(1+Summary!$B$8)^$A10</f>
        <v>#REF!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ht="15.75" customHeight="1">
      <c r="A11" s="50">
        <v>9.0</v>
      </c>
      <c r="B11" s="51">
        <f>IF(Summary!$B$19 &gt;= A11, 0, Summary!$B$5*Summary!$B$3)</f>
        <v>0.8888888889</v>
      </c>
      <c r="C11" s="49">
        <f>IF(Summary!$B$19 &gt;= A11, 0, 'Wildlife Mix'!$B$5*Summary!$E$2)</f>
        <v>96957.23</v>
      </c>
      <c r="D11" s="49">
        <f>C11*1/(1+Summary!$B$8)^$A11</f>
        <v>74309.64339</v>
      </c>
      <c r="E11" s="51">
        <f>IF(Summary!$B$19 &gt;= A11, 0, Summary!$E$2 * Summary!$B$6)</f>
        <v>0.02105263158</v>
      </c>
      <c r="F11" s="49">
        <f>Summary!$B$2</f>
        <v>13530000</v>
      </c>
      <c r="G11" s="49">
        <f t="shared" si="1"/>
        <v>284842.1053</v>
      </c>
      <c r="H11" s="49">
        <f>G11*1/(1+Summary!$B$8)^A11</f>
        <v>218307.7555</v>
      </c>
      <c r="I11" s="49">
        <f>IF(Summary!$B$19 &gt;= A11, 0, 'Wildlife Mix'!$C$5*Summary!$E$2)</f>
        <v>59987.04</v>
      </c>
      <c r="J11" s="49">
        <f>I11*1/(1+Summary!$B$8)^$A11</f>
        <v>45975.07118</v>
      </c>
      <c r="K11" s="49">
        <f>IF(Summary!$B$19 &gt;= A11, 0, 'Wildlife Mix'!$D$5*Summary!$E$2)</f>
        <v>1644.72</v>
      </c>
      <c r="L11" s="49">
        <f>K11*1/(1+Summary!$B$8)^$A11</f>
        <v>1260.540928</v>
      </c>
      <c r="M11" s="49">
        <f>IF(Summary!$B$19 &gt;= A11, 0, 'Wildlife Mix'!$E$5*Summary!$E$2)</f>
        <v>4672.5</v>
      </c>
      <c r="N11" s="49">
        <f>M11*1/(1+Summary!$B$8)^$A11</f>
        <v>3581.082182</v>
      </c>
      <c r="O11" s="3">
        <f>IF(Summary!$B$19 &gt;= A11, 0, 0.915*Summary!$E$2)</f>
        <v>18.3</v>
      </c>
      <c r="P11" s="49">
        <f>'Wildlife Mix'!$F$5</f>
        <v>3065.1395</v>
      </c>
      <c r="Q11" s="49">
        <f t="shared" si="2"/>
        <v>56092.05285</v>
      </c>
      <c r="R11" s="49">
        <f>Q11*1/(1+Summary!$B$8)^$A11</f>
        <v>42989.88786</v>
      </c>
      <c r="S11" s="3">
        <v>28.0</v>
      </c>
      <c r="T11" s="49">
        <f>S11*Summary!$E$3</f>
        <v>81457.32</v>
      </c>
      <c r="U11" s="49">
        <f>T11*1/(1+Summary!$B$8)^$A11</f>
        <v>62430.25302</v>
      </c>
      <c r="V11" s="49">
        <v>0.0</v>
      </c>
      <c r="W11" s="49">
        <f>V11*1/(1+Summary!$B$8)^$A11</f>
        <v>0</v>
      </c>
      <c r="X11" s="49">
        <v>0.0</v>
      </c>
      <c r="Y11" s="49">
        <f>X11*1/(1+Summary!$B$8)^$A11</f>
        <v>0</v>
      </c>
      <c r="Z11" s="49" t="str">
        <f t="shared" si="3"/>
        <v>#REF!</v>
      </c>
      <c r="AA11" s="49" t="str">
        <f>Z11*1/(1+Summary!$B$8)^$A11</f>
        <v>#REF!</v>
      </c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ht="15.75" customHeight="1">
      <c r="A12" s="50">
        <v>10.0</v>
      </c>
      <c r="B12" s="51">
        <f>IF(Summary!$B$19 &gt;= A12, 0, Summary!$B$5*Summary!$B$3)</f>
        <v>0.8888888889</v>
      </c>
      <c r="C12" s="49">
        <f>IF(Summary!$B$19 &gt;= A12, 0, 'Wildlife Mix'!$B$5*Summary!$E$2)</f>
        <v>96957.23</v>
      </c>
      <c r="D12" s="49">
        <f>C12*1/(1+Summary!$B$8)^$A12</f>
        <v>72145.28485</v>
      </c>
      <c r="E12" s="51">
        <f>IF(Summary!$B$19 &gt;= A12, 0, Summary!$E$2 * Summary!$B$6)</f>
        <v>0.02105263158</v>
      </c>
      <c r="F12" s="49">
        <f>Summary!$B$2</f>
        <v>13530000</v>
      </c>
      <c r="G12" s="49">
        <f t="shared" si="1"/>
        <v>284842.1053</v>
      </c>
      <c r="H12" s="49">
        <f>G12*1/(1+Summary!$B$8)^A12</f>
        <v>211949.2772</v>
      </c>
      <c r="I12" s="49">
        <f>IF(Summary!$B$19 &gt;= A12, 0, 'Wildlife Mix'!$C$5*Summary!$E$2)</f>
        <v>59987.04</v>
      </c>
      <c r="J12" s="49">
        <f>I12*1/(1+Summary!$B$8)^$A12</f>
        <v>44635.99144</v>
      </c>
      <c r="K12" s="49">
        <f>IF(Summary!$B$19 &gt;= A12, 0, 'Wildlife Mix'!$D$5*Summary!$E$2)</f>
        <v>1644.72</v>
      </c>
      <c r="L12" s="49">
        <f>K12*1/(1+Summary!$B$8)^$A12</f>
        <v>1223.826144</v>
      </c>
      <c r="M12" s="49">
        <f>IF(Summary!$B$19 &gt;= A12, 0, 'Wildlife Mix'!$E$5*Summary!$E$2)</f>
        <v>4672.5</v>
      </c>
      <c r="N12" s="49">
        <f>M12*1/(1+Summary!$B$8)^$A12</f>
        <v>3476.778817</v>
      </c>
      <c r="O12" s="3">
        <f>IF(Summary!$B$19 &gt;= A12, 0, 0.915*Summary!$E$2)</f>
        <v>18.3</v>
      </c>
      <c r="P12" s="49">
        <f>'Wildlife Mix'!$F$5</f>
        <v>3065.1395</v>
      </c>
      <c r="Q12" s="49">
        <f t="shared" si="2"/>
        <v>56092.05285</v>
      </c>
      <c r="R12" s="49">
        <f>Q12*1/(1+Summary!$B$8)^$A12</f>
        <v>41737.7552</v>
      </c>
      <c r="S12" s="3">
        <v>28.0</v>
      </c>
      <c r="T12" s="49">
        <f>S12*Summary!$E$3</f>
        <v>81457.32</v>
      </c>
      <c r="U12" s="49">
        <f>T12*1/(1+Summary!$B$8)^$A12</f>
        <v>60611.89614</v>
      </c>
      <c r="V12" s="49">
        <v>0.0</v>
      </c>
      <c r="W12" s="49">
        <f>V12*1/(1+Summary!$B$8)^$A12</f>
        <v>0</v>
      </c>
      <c r="X12" s="49">
        <v>0.0</v>
      </c>
      <c r="Y12" s="49">
        <f>X12*1/(1+Summary!$B$8)^$A12</f>
        <v>0</v>
      </c>
      <c r="Z12" s="49" t="str">
        <f t="shared" si="3"/>
        <v>#REF!</v>
      </c>
      <c r="AA12" s="49" t="str">
        <f>Z12*1/(1+Summary!$B$8)^$A12</f>
        <v>#REF!</v>
      </c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ht="15.75" customHeight="1">
      <c r="A13" s="50">
        <v>11.0</v>
      </c>
      <c r="B13" s="51">
        <f>IF(Summary!$B$19 &gt;= A13, 0, Summary!$B$5*Summary!$B$3)</f>
        <v>0.8888888889</v>
      </c>
      <c r="C13" s="49">
        <f>IF(Summary!$B$19 &gt;= A13, 0, 'Wildlife Mix'!$B$5*Summary!$E$2)</f>
        <v>96957.23</v>
      </c>
      <c r="D13" s="49">
        <f>C13*1/(1+Summary!$B$8)^$A13</f>
        <v>70043.96587</v>
      </c>
      <c r="E13" s="51">
        <f>IF(Summary!$B$19 &gt;= A13, 0, Summary!$E$2 * Summary!$B$6)</f>
        <v>0.02105263158</v>
      </c>
      <c r="F13" s="49">
        <f>Summary!$B$2</f>
        <v>13530000</v>
      </c>
      <c r="G13" s="49">
        <f t="shared" si="1"/>
        <v>284842.1053</v>
      </c>
      <c r="H13" s="49">
        <f>G13*1/(1+Summary!$B$8)^A13</f>
        <v>205775.9973</v>
      </c>
      <c r="I13" s="49">
        <f>IF(Summary!$B$19 &gt;= A13, 0, 'Wildlife Mix'!$C$5*Summary!$E$2)</f>
        <v>59987.04</v>
      </c>
      <c r="J13" s="49">
        <f>I13*1/(1+Summary!$B$8)^$A13</f>
        <v>43335.91402</v>
      </c>
      <c r="K13" s="49">
        <f>IF(Summary!$B$19 &gt;= A13, 0, 'Wildlife Mix'!$D$5*Summary!$E$2)</f>
        <v>1644.72</v>
      </c>
      <c r="L13" s="49">
        <f>K13*1/(1+Summary!$B$8)^$A13</f>
        <v>1188.180722</v>
      </c>
      <c r="M13" s="49">
        <f>IF(Summary!$B$19 &gt;= A13, 0, 'Wildlife Mix'!$E$5*Summary!$E$2)</f>
        <v>4672.5</v>
      </c>
      <c r="N13" s="49">
        <f>M13*1/(1+Summary!$B$8)^$A13</f>
        <v>3375.513415</v>
      </c>
      <c r="O13" s="3">
        <f>IF(Summary!$B$19 &gt;= A13, 0, 0.915*Summary!$E$2)</f>
        <v>18.3</v>
      </c>
      <c r="P13" s="49">
        <f>'Wildlife Mix'!$F$5</f>
        <v>3065.1395</v>
      </c>
      <c r="Q13" s="49">
        <f t="shared" si="2"/>
        <v>56092.05285</v>
      </c>
      <c r="R13" s="49">
        <f>Q13*1/(1+Summary!$B$8)^$A13</f>
        <v>40522.09243</v>
      </c>
      <c r="S13" s="3">
        <v>28.0</v>
      </c>
      <c r="T13" s="49">
        <f>S13*Summary!$E$3</f>
        <v>81457.32</v>
      </c>
      <c r="U13" s="49">
        <f>T13*1/(1+Summary!$B$8)^$A13</f>
        <v>58846.5011</v>
      </c>
      <c r="V13" s="49">
        <v>0.0</v>
      </c>
      <c r="W13" s="49">
        <f>V13*1/(1+Summary!$B$8)^$A13</f>
        <v>0</v>
      </c>
      <c r="X13" s="49">
        <v>0.0</v>
      </c>
      <c r="Y13" s="49">
        <f>X13*1/(1+Summary!$B$8)^$A13</f>
        <v>0</v>
      </c>
      <c r="Z13" s="49" t="str">
        <f t="shared" si="3"/>
        <v>#REF!</v>
      </c>
      <c r="AA13" s="49" t="str">
        <f>Z13*1/(1+Summary!$B$8)^$A13</f>
        <v>#REF!</v>
      </c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ht="15.75" customHeight="1">
      <c r="A14" s="50">
        <v>12.0</v>
      </c>
      <c r="B14" s="51">
        <f>IF(Summary!$B$19 &gt;= A14, 0, Summary!$B$5*Summary!$B$3)</f>
        <v>0.8888888889</v>
      </c>
      <c r="C14" s="49">
        <f>IF(Summary!$B$19 &gt;= A14, 0, 'Wildlife Mix'!$B$5*Summary!$E$2)</f>
        <v>96957.23</v>
      </c>
      <c r="D14" s="49">
        <f>C14*1/(1+Summary!$B$8)^$A14</f>
        <v>68003.85036</v>
      </c>
      <c r="E14" s="51">
        <f>IF(Summary!$B$19 &gt;= A14, 0, Summary!$E$2 * Summary!$B$6)</f>
        <v>0.02105263158</v>
      </c>
      <c r="F14" s="49">
        <f>Summary!$B$2</f>
        <v>13530000</v>
      </c>
      <c r="G14" s="49">
        <f t="shared" si="1"/>
        <v>284842.1053</v>
      </c>
      <c r="H14" s="49">
        <f>G14*1/(1+Summary!$B$8)^A14</f>
        <v>199782.5217</v>
      </c>
      <c r="I14" s="49">
        <f>IF(Summary!$B$19 &gt;= A14, 0, 'Wildlife Mix'!$C$5*Summary!$E$2)</f>
        <v>59987.04</v>
      </c>
      <c r="J14" s="49">
        <f>I14*1/(1+Summary!$B$8)^$A14</f>
        <v>42073.70293</v>
      </c>
      <c r="K14" s="49">
        <f>IF(Summary!$B$19 &gt;= A14, 0, 'Wildlife Mix'!$D$5*Summary!$E$2)</f>
        <v>1644.72</v>
      </c>
      <c r="L14" s="49">
        <f>K14*1/(1+Summary!$B$8)^$A14</f>
        <v>1153.573517</v>
      </c>
      <c r="M14" s="49">
        <f>IF(Summary!$B$19 &gt;= A14, 0, 'Wildlife Mix'!$E$5*Summary!$E$2)</f>
        <v>4672.5</v>
      </c>
      <c r="N14" s="49">
        <f>M14*1/(1+Summary!$B$8)^$A14</f>
        <v>3277.19749</v>
      </c>
      <c r="O14" s="3">
        <f>IF(Summary!$B$19 &gt;= A14, 0, 0.915*Summary!$E$2)</f>
        <v>18.3</v>
      </c>
      <c r="P14" s="49">
        <f>'Wildlife Mix'!$F$5</f>
        <v>3065.1395</v>
      </c>
      <c r="Q14" s="49">
        <f t="shared" si="2"/>
        <v>56092.05285</v>
      </c>
      <c r="R14" s="49">
        <f>Q14*1/(1+Summary!$B$8)^$A14</f>
        <v>39341.83731</v>
      </c>
      <c r="S14" s="3">
        <v>28.0</v>
      </c>
      <c r="T14" s="49">
        <f>S14*Summary!$E$3</f>
        <v>81457.32</v>
      </c>
      <c r="U14" s="49">
        <f>T14*1/(1+Summary!$B$8)^$A14</f>
        <v>57132.52534</v>
      </c>
      <c r="V14" s="49">
        <v>0.0</v>
      </c>
      <c r="W14" s="49">
        <f>V14*1/(1+Summary!$B$8)^$A14</f>
        <v>0</v>
      </c>
      <c r="X14" s="49">
        <v>0.0</v>
      </c>
      <c r="Y14" s="49">
        <f>X14*1/(1+Summary!$B$8)^$A14</f>
        <v>0</v>
      </c>
      <c r="Z14" s="49" t="str">
        <f t="shared" si="3"/>
        <v>#REF!</v>
      </c>
      <c r="AA14" s="49" t="str">
        <f>Z14*1/(1+Summary!$B$8)^$A14</f>
        <v>#REF!</v>
      </c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ht="15.75" customHeight="1">
      <c r="A15" s="50">
        <v>13.0</v>
      </c>
      <c r="B15" s="51">
        <f>IF(Summary!$B$19 &gt;= A15, 0, Summary!$B$5*Summary!$B$3)</f>
        <v>0.8888888889</v>
      </c>
      <c r="C15" s="49">
        <f>IF(Summary!$B$19 &gt;= A15, 0, 'Wildlife Mix'!$B$5*Summary!$E$2)</f>
        <v>96957.23</v>
      </c>
      <c r="D15" s="49">
        <f>C15*1/(1+Summary!$B$8)^$A15</f>
        <v>66023.15569</v>
      </c>
      <c r="E15" s="51">
        <f>IF(Summary!$B$19 &gt;= A15, 0, Summary!$E$2 * Summary!$B$6)</f>
        <v>0.02105263158</v>
      </c>
      <c r="F15" s="49">
        <f>Summary!$B$2</f>
        <v>13530000</v>
      </c>
      <c r="G15" s="49">
        <f t="shared" si="1"/>
        <v>284842.1053</v>
      </c>
      <c r="H15" s="49">
        <f>G15*1/(1+Summary!$B$8)^A15</f>
        <v>193963.6133</v>
      </c>
      <c r="I15" s="49">
        <f>IF(Summary!$B$19 &gt;= A15, 0, 'Wildlife Mix'!$C$5*Summary!$E$2)</f>
        <v>59987.04</v>
      </c>
      <c r="J15" s="49">
        <f>I15*1/(1+Summary!$B$8)^$A15</f>
        <v>40848.25527</v>
      </c>
      <c r="K15" s="49">
        <f>IF(Summary!$B$19 &gt;= A15, 0, 'Wildlife Mix'!$D$5*Summary!$E$2)</f>
        <v>1644.72</v>
      </c>
      <c r="L15" s="49">
        <f>K15*1/(1+Summary!$B$8)^$A15</f>
        <v>1119.974288</v>
      </c>
      <c r="M15" s="49">
        <f>IF(Summary!$B$19 &gt;= A15, 0, 'Wildlife Mix'!$E$5*Summary!$E$2)</f>
        <v>4672.5</v>
      </c>
      <c r="N15" s="49">
        <f>M15*1/(1+Summary!$B$8)^$A15</f>
        <v>3181.745136</v>
      </c>
      <c r="O15" s="3">
        <f>IF(Summary!$B$19 &gt;= A15, 0, 0.915*Summary!$E$2)</f>
        <v>18.3</v>
      </c>
      <c r="P15" s="49">
        <f>'Wildlife Mix'!$F$5</f>
        <v>3065.1395</v>
      </c>
      <c r="Q15" s="49">
        <f t="shared" si="2"/>
        <v>56092.05285</v>
      </c>
      <c r="R15" s="49">
        <f>Q15*1/(1+Summary!$B$8)^$A15</f>
        <v>38195.95855</v>
      </c>
      <c r="S15" s="3">
        <v>28.0</v>
      </c>
      <c r="T15" s="49">
        <f>S15*Summary!$E$3</f>
        <v>81457.32</v>
      </c>
      <c r="U15" s="49">
        <f>T15*1/(1+Summary!$B$8)^$A15</f>
        <v>55468.47121</v>
      </c>
      <c r="V15" s="49">
        <v>0.0</v>
      </c>
      <c r="W15" s="49">
        <f>V15*1/(1+Summary!$B$8)^$A15</f>
        <v>0</v>
      </c>
      <c r="X15" s="49">
        <v>0.0</v>
      </c>
      <c r="Y15" s="49">
        <f>X15*1/(1+Summary!$B$8)^$A15</f>
        <v>0</v>
      </c>
      <c r="Z15" s="49" t="str">
        <f t="shared" si="3"/>
        <v>#REF!</v>
      </c>
      <c r="AA15" s="49" t="str">
        <f>Z15*1/(1+Summary!$B$8)^$A15</f>
        <v>#REF!</v>
      </c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ht="15.75" customHeight="1">
      <c r="A16" s="50">
        <v>14.0</v>
      </c>
      <c r="B16" s="51">
        <f>IF(Summary!$B$19 &gt;= A16, 0, Summary!$B$5*Summary!$B$3)</f>
        <v>0.8888888889</v>
      </c>
      <c r="C16" s="49">
        <f>IF(Summary!$B$19 &gt;= A16, 0, 'Wildlife Mix'!$B$5*Summary!$E$2)</f>
        <v>96957.23</v>
      </c>
      <c r="D16" s="49">
        <f>C16*1/(1+Summary!$B$8)^$A16</f>
        <v>64100.15116</v>
      </c>
      <c r="E16" s="51">
        <f>IF(Summary!$B$19 &gt;= A16, 0, Summary!$E$2 * Summary!$B$6)</f>
        <v>0.02105263158</v>
      </c>
      <c r="F16" s="49">
        <f>Summary!$B$2</f>
        <v>13530000</v>
      </c>
      <c r="G16" s="49">
        <f t="shared" si="1"/>
        <v>284842.1053</v>
      </c>
      <c r="H16" s="49">
        <f>G16*1/(1+Summary!$B$8)^A16</f>
        <v>188314.1876</v>
      </c>
      <c r="I16" s="49">
        <f>IF(Summary!$B$19 &gt;= A16, 0, 'Wildlife Mix'!$C$5*Summary!$E$2)</f>
        <v>59987.04</v>
      </c>
      <c r="J16" s="49">
        <f>I16*1/(1+Summary!$B$8)^$A16</f>
        <v>39658.50026</v>
      </c>
      <c r="K16" s="49">
        <f>IF(Summary!$B$19 &gt;= A16, 0, 'Wildlife Mix'!$D$5*Summary!$E$2)</f>
        <v>1644.72</v>
      </c>
      <c r="L16" s="49">
        <f>K16*1/(1+Summary!$B$8)^$A16</f>
        <v>1087.353678</v>
      </c>
      <c r="M16" s="49">
        <f>IF(Summary!$B$19 &gt;= A16, 0, 'Wildlife Mix'!$E$5*Summary!$E$2)</f>
        <v>4672.5</v>
      </c>
      <c r="N16" s="49">
        <f>M16*1/(1+Summary!$B$8)^$A16</f>
        <v>3089.072948</v>
      </c>
      <c r="O16" s="3">
        <f>IF(Summary!$B$19 &gt;= A16, 0, 0.915*Summary!$E$2)</f>
        <v>18.3</v>
      </c>
      <c r="P16" s="49">
        <f>'Wildlife Mix'!$F$5</f>
        <v>3065.1395</v>
      </c>
      <c r="Q16" s="49">
        <f t="shared" si="2"/>
        <v>56092.05285</v>
      </c>
      <c r="R16" s="49">
        <f>Q16*1/(1+Summary!$B$8)^$A16</f>
        <v>37083.4549</v>
      </c>
      <c r="S16" s="3">
        <v>28.0</v>
      </c>
      <c r="T16" s="49">
        <f>S16*Summary!$E$3</f>
        <v>81457.32</v>
      </c>
      <c r="U16" s="49">
        <f>T16*1/(1+Summary!$B$8)^$A16</f>
        <v>53852.88467</v>
      </c>
      <c r="V16" s="49">
        <v>0.0</v>
      </c>
      <c r="W16" s="49">
        <f>V16*1/(1+Summary!$B$8)^$A16</f>
        <v>0</v>
      </c>
      <c r="X16" s="49">
        <v>0.0</v>
      </c>
      <c r="Y16" s="49">
        <f>X16*1/(1+Summary!$B$8)^$A16</f>
        <v>0</v>
      </c>
      <c r="Z16" s="49" t="str">
        <f t="shared" si="3"/>
        <v>#REF!</v>
      </c>
      <c r="AA16" s="49" t="str">
        <f>Z16*1/(1+Summary!$B$8)^$A16</f>
        <v>#REF!</v>
      </c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ht="15.75" customHeight="1">
      <c r="A17" s="50">
        <v>15.0</v>
      </c>
      <c r="B17" s="51">
        <f>IF(Summary!$B$19 &gt;= A17, 0, Summary!$B$5*Summary!$B$3)</f>
        <v>0.8888888889</v>
      </c>
      <c r="C17" s="49">
        <f>IF(Summary!$B$19 &gt;= A17, 0, 'Wildlife Mix'!$B$5*Summary!$E$2)</f>
        <v>96957.23</v>
      </c>
      <c r="D17" s="49">
        <f>C17*1/(1+Summary!$B$8)^$A17</f>
        <v>62233.15646</v>
      </c>
      <c r="E17" s="51">
        <f>IF(Summary!$B$19 &gt;= A17, 0, Summary!$E$2 * Summary!$B$6)</f>
        <v>0.02105263158</v>
      </c>
      <c r="F17" s="49">
        <f>Summary!$B$2</f>
        <v>13530000</v>
      </c>
      <c r="G17" s="49">
        <f t="shared" si="1"/>
        <v>284842.1053</v>
      </c>
      <c r="H17" s="49">
        <f>G17*1/(1+Summary!$B$8)^A17</f>
        <v>182829.3084</v>
      </c>
      <c r="I17" s="49">
        <f>IF(Summary!$B$19 &gt;= A17, 0, 'Wildlife Mix'!$C$5*Summary!$E$2)</f>
        <v>59987.04</v>
      </c>
      <c r="J17" s="49">
        <f>I17*1/(1+Summary!$B$8)^$A17</f>
        <v>38503.39831</v>
      </c>
      <c r="K17" s="49">
        <f>IF(Summary!$B$19 &gt;= A17, 0, 'Wildlife Mix'!$D$5*Summary!$E$2)</f>
        <v>1644.72</v>
      </c>
      <c r="L17" s="49">
        <f>K17*1/(1+Summary!$B$8)^$A17</f>
        <v>1055.683182</v>
      </c>
      <c r="M17" s="49">
        <f>IF(Summary!$B$19 &gt;= A17, 0, 'Wildlife Mix'!$E$5*Summary!$E$2)</f>
        <v>4672.5</v>
      </c>
      <c r="N17" s="49">
        <f>M17*1/(1+Summary!$B$8)^$A17</f>
        <v>2999.099949</v>
      </c>
      <c r="O17" s="3">
        <f>IF(Summary!$B$19 &gt;= A17, 0, 0.915*Summary!$E$2)</f>
        <v>18.3</v>
      </c>
      <c r="P17" s="49">
        <f>'Wildlife Mix'!$F$5</f>
        <v>3065.1395</v>
      </c>
      <c r="Q17" s="49">
        <f t="shared" si="2"/>
        <v>56092.05285</v>
      </c>
      <c r="R17" s="49">
        <f>Q17*1/(1+Summary!$B$8)^$A17</f>
        <v>36003.35428</v>
      </c>
      <c r="S17" s="3">
        <v>28.0</v>
      </c>
      <c r="T17" s="49">
        <f>S17*Summary!$E$3</f>
        <v>81457.32</v>
      </c>
      <c r="U17" s="49">
        <f>T17*1/(1+Summary!$B$8)^$A17</f>
        <v>52284.35404</v>
      </c>
      <c r="V17" s="49">
        <v>0.0</v>
      </c>
      <c r="W17" s="49">
        <f>V17*1/(1+Summary!$B$8)^$A17</f>
        <v>0</v>
      </c>
      <c r="X17" s="49">
        <v>0.0</v>
      </c>
      <c r="Y17" s="49">
        <f>X17*1/(1+Summary!$B$8)^$A17</f>
        <v>0</v>
      </c>
      <c r="Z17" s="49" t="str">
        <f t="shared" si="3"/>
        <v>#REF!</v>
      </c>
      <c r="AA17" s="49" t="str">
        <f>Z17*1/(1+Summary!$B$8)^$A17</f>
        <v>#REF!</v>
      </c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ht="15.75" customHeight="1">
      <c r="A18" s="50">
        <v>16.0</v>
      </c>
      <c r="B18" s="51">
        <f>IF(Summary!$B$19 &gt;= A18, 0, Summary!$B$5*Summary!$B$3)</f>
        <v>0.8888888889</v>
      </c>
      <c r="C18" s="49">
        <f>IF(Summary!$B$19 &gt;= A18, 0, 'Wildlife Mix'!$B$5*Summary!$E$2)</f>
        <v>96957.23</v>
      </c>
      <c r="D18" s="49">
        <f>C18*1/(1+Summary!$B$8)^$A18</f>
        <v>60420.54025</v>
      </c>
      <c r="E18" s="51">
        <f>IF(Summary!$B$19 &gt;= A18, 0, Summary!$E$2 * Summary!$B$6)</f>
        <v>0.02105263158</v>
      </c>
      <c r="F18" s="49">
        <f>Summary!$B$2</f>
        <v>13530000</v>
      </c>
      <c r="G18" s="49">
        <f t="shared" si="1"/>
        <v>284842.1053</v>
      </c>
      <c r="H18" s="49">
        <f>G18*1/(1+Summary!$B$8)^A18</f>
        <v>177504.1829</v>
      </c>
      <c r="I18" s="49">
        <f>IF(Summary!$B$19 &gt;= A18, 0, 'Wildlife Mix'!$C$5*Summary!$E$2)</f>
        <v>59987.04</v>
      </c>
      <c r="J18" s="49">
        <f>I18*1/(1+Summary!$B$8)^$A18</f>
        <v>37381.94011</v>
      </c>
      <c r="K18" s="49">
        <f>IF(Summary!$B$19 &gt;= A18, 0, 'Wildlife Mix'!$D$5*Summary!$E$2)</f>
        <v>1644.72</v>
      </c>
      <c r="L18" s="49">
        <f>K18*1/(1+Summary!$B$8)^$A18</f>
        <v>1024.935128</v>
      </c>
      <c r="M18" s="49">
        <f>IF(Summary!$B$19 &gt;= A18, 0, 'Wildlife Mix'!$E$5*Summary!$E$2)</f>
        <v>4672.5</v>
      </c>
      <c r="N18" s="49">
        <f>M18*1/(1+Summary!$B$8)^$A18</f>
        <v>2911.747524</v>
      </c>
      <c r="O18" s="3">
        <f>IF(Summary!$B$19 &gt;= A18, 0, 0.915*Summary!$E$2)</f>
        <v>18.3</v>
      </c>
      <c r="P18" s="49">
        <f>'Wildlife Mix'!$F$5</f>
        <v>3065.1395</v>
      </c>
      <c r="Q18" s="49">
        <f t="shared" si="2"/>
        <v>56092.05285</v>
      </c>
      <c r="R18" s="49">
        <f>Q18*1/(1+Summary!$B$8)^$A18</f>
        <v>34954.71289</v>
      </c>
      <c r="S18" s="3">
        <v>28.0</v>
      </c>
      <c r="T18" s="49">
        <f>S18*Summary!$E$3</f>
        <v>81457.32</v>
      </c>
      <c r="U18" s="49">
        <f>T18*1/(1+Summary!$B$8)^$A18</f>
        <v>50761.50878</v>
      </c>
      <c r="V18" s="49">
        <v>0.0</v>
      </c>
      <c r="W18" s="49">
        <f>V18*1/(1+Summary!$B$8)^$A18</f>
        <v>0</v>
      </c>
      <c r="X18" s="49">
        <v>0.0</v>
      </c>
      <c r="Y18" s="49">
        <f>X18*1/(1+Summary!$B$8)^$A18</f>
        <v>0</v>
      </c>
      <c r="Z18" s="49" t="str">
        <f t="shared" si="3"/>
        <v>#REF!</v>
      </c>
      <c r="AA18" s="49" t="str">
        <f>Z18*1/(1+Summary!$B$8)^$A18</f>
        <v>#REF!</v>
      </c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ht="15.75" customHeight="1">
      <c r="A19" s="50">
        <v>17.0</v>
      </c>
      <c r="B19" s="51">
        <f>IF(Summary!$B$19 &gt;= A19, 0, Summary!$B$5*Summary!$B$3)</f>
        <v>0.8888888889</v>
      </c>
      <c r="C19" s="49">
        <f>IF(Summary!$B$19 &gt;= A19, 0, 'Wildlife Mix'!$B$5*Summary!$E$2)</f>
        <v>96957.23</v>
      </c>
      <c r="D19" s="49">
        <f>C19*1/(1+Summary!$B$8)^$A19</f>
        <v>58660.71869</v>
      </c>
      <c r="E19" s="51">
        <f>IF(Summary!$B$19 &gt;= A19, 0, Summary!$E$2 * Summary!$B$6)</f>
        <v>0.02105263158</v>
      </c>
      <c r="F19" s="49">
        <f>Summary!$B$2</f>
        <v>13530000</v>
      </c>
      <c r="G19" s="49">
        <f t="shared" si="1"/>
        <v>284842.1053</v>
      </c>
      <c r="H19" s="49">
        <f>G19*1/(1+Summary!$B$8)^A19</f>
        <v>172334.1582</v>
      </c>
      <c r="I19" s="49">
        <f>IF(Summary!$B$19 &gt;= A19, 0, 'Wildlife Mix'!$C$5*Summary!$E$2)</f>
        <v>59987.04</v>
      </c>
      <c r="J19" s="49">
        <f>I19*1/(1+Summary!$B$8)^$A19</f>
        <v>36293.14574</v>
      </c>
      <c r="K19" s="49">
        <f>IF(Summary!$B$19 &gt;= A19, 0, 'Wildlife Mix'!$D$5*Summary!$E$2)</f>
        <v>1644.72</v>
      </c>
      <c r="L19" s="49">
        <f>K19*1/(1+Summary!$B$8)^$A19</f>
        <v>995.0826488</v>
      </c>
      <c r="M19" s="49">
        <f>IF(Summary!$B$19 &gt;= A19, 0, 'Wildlife Mix'!$E$5*Summary!$E$2)</f>
        <v>4672.5</v>
      </c>
      <c r="N19" s="49">
        <f>M19*1/(1+Summary!$B$8)^$A19</f>
        <v>2826.939343</v>
      </c>
      <c r="O19" s="3">
        <f>IF(Summary!$B$19 &gt;= A19, 0, 0.915*Summary!$E$2)</f>
        <v>18.3</v>
      </c>
      <c r="P19" s="49">
        <f>'Wildlife Mix'!$F$5</f>
        <v>3065.1395</v>
      </c>
      <c r="Q19" s="49">
        <f t="shared" si="2"/>
        <v>56092.05285</v>
      </c>
      <c r="R19" s="49">
        <f>Q19*1/(1+Summary!$B$8)^$A19</f>
        <v>33936.61446</v>
      </c>
      <c r="S19" s="3">
        <v>28.0</v>
      </c>
      <c r="T19" s="49">
        <f>S19*Summary!$E$3</f>
        <v>81457.32</v>
      </c>
      <c r="U19" s="49">
        <f>T19*1/(1+Summary!$B$8)^$A19</f>
        <v>49283.01823</v>
      </c>
      <c r="V19" s="49">
        <v>0.0</v>
      </c>
      <c r="W19" s="49">
        <f>V19*1/(1+Summary!$B$8)^$A19</f>
        <v>0</v>
      </c>
      <c r="X19" s="49">
        <v>0.0</v>
      </c>
      <c r="Y19" s="49">
        <f>X19*1/(1+Summary!$B$8)^$A19</f>
        <v>0</v>
      </c>
      <c r="Z19" s="49" t="str">
        <f t="shared" si="3"/>
        <v>#REF!</v>
      </c>
      <c r="AA19" s="49" t="str">
        <f>Z19*1/(1+Summary!$B$8)^$A19</f>
        <v>#REF!</v>
      </c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ht="15.75" customHeight="1">
      <c r="A20" s="50">
        <v>18.0</v>
      </c>
      <c r="B20" s="51">
        <f>IF(Summary!$B$19 &gt;= A20, 0, Summary!$B$5*Summary!$B$3)</f>
        <v>0.8888888889</v>
      </c>
      <c r="C20" s="49">
        <f>IF(Summary!$B$19 &gt;= A20, 0, 'Wildlife Mix'!$B$5*Summary!$E$2)</f>
        <v>96957.23</v>
      </c>
      <c r="D20" s="49">
        <f>C20*1/(1+Summary!$B$8)^$A20</f>
        <v>56952.15407</v>
      </c>
      <c r="E20" s="51">
        <f>IF(Summary!$B$19 &gt;= A20, 0, Summary!$E$2 * Summary!$B$6)</f>
        <v>0.02105263158</v>
      </c>
      <c r="F20" s="49">
        <f>Summary!$B$2</f>
        <v>13530000</v>
      </c>
      <c r="G20" s="49">
        <f t="shared" si="1"/>
        <v>284842.1053</v>
      </c>
      <c r="H20" s="49">
        <f>G20*1/(1+Summary!$B$8)^A20</f>
        <v>167314.7167</v>
      </c>
      <c r="I20" s="49">
        <f>IF(Summary!$B$19 &gt;= A20, 0, 'Wildlife Mix'!$C$5*Summary!$E$2)</f>
        <v>59987.04</v>
      </c>
      <c r="J20" s="49">
        <f>I20*1/(1+Summary!$B$8)^$A20</f>
        <v>35236.06382</v>
      </c>
      <c r="K20" s="49">
        <f>IF(Summary!$B$19 &gt;= A20, 0, 'Wildlife Mix'!$D$5*Summary!$E$2)</f>
        <v>1644.72</v>
      </c>
      <c r="L20" s="49">
        <f>K20*1/(1+Summary!$B$8)^$A20</f>
        <v>966.099659</v>
      </c>
      <c r="M20" s="49">
        <f>IF(Summary!$B$19 &gt;= A20, 0, 'Wildlife Mix'!$E$5*Summary!$E$2)</f>
        <v>4672.5</v>
      </c>
      <c r="N20" s="49">
        <f>M20*1/(1+Summary!$B$8)^$A20</f>
        <v>2744.601304</v>
      </c>
      <c r="O20" s="3">
        <f>IF(Summary!$B$19 &gt;= A20, 0, 0.915*Summary!$E$2)</f>
        <v>18.3</v>
      </c>
      <c r="P20" s="49">
        <f>'Wildlife Mix'!$F$5</f>
        <v>3065.1395</v>
      </c>
      <c r="Q20" s="49">
        <f t="shared" si="2"/>
        <v>56092.05285</v>
      </c>
      <c r="R20" s="49">
        <f>Q20*1/(1+Summary!$B$8)^$A20</f>
        <v>32948.16937</v>
      </c>
      <c r="S20" s="3">
        <v>28.0</v>
      </c>
      <c r="T20" s="49">
        <f>S20*Summary!$E$3</f>
        <v>81457.32</v>
      </c>
      <c r="U20" s="49">
        <f>T20*1/(1+Summary!$B$8)^$A20</f>
        <v>47847.59052</v>
      </c>
      <c r="V20" s="49">
        <v>0.0</v>
      </c>
      <c r="W20" s="49">
        <f>V20*1/(1+Summary!$B$8)^$A20</f>
        <v>0</v>
      </c>
      <c r="X20" s="49">
        <v>0.0</v>
      </c>
      <c r="Y20" s="49">
        <f>X20*1/(1+Summary!$B$8)^$A20</f>
        <v>0</v>
      </c>
      <c r="Z20" s="49" t="str">
        <f t="shared" si="3"/>
        <v>#REF!</v>
      </c>
      <c r="AA20" s="49" t="str">
        <f>Z20*1/(1+Summary!$B$8)^$A20</f>
        <v>#REF!</v>
      </c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ht="15.75" customHeight="1">
      <c r="A21" s="50">
        <v>19.0</v>
      </c>
      <c r="B21" s="51">
        <f>IF(Summary!$B$19 &gt;= A21, 0, Summary!$B$5*Summary!$B$3)</f>
        <v>0.8888888889</v>
      </c>
      <c r="C21" s="49">
        <f>IF(Summary!$B$19 &gt;= A21, 0, 'Wildlife Mix'!$B$5*Summary!$E$2)</f>
        <v>96957.23</v>
      </c>
      <c r="D21" s="49">
        <f>C21*1/(1+Summary!$B$8)^$A21</f>
        <v>55293.35347</v>
      </c>
      <c r="E21" s="51">
        <f>IF(Summary!$B$19 &gt;= A21, 0, Summary!$E$2 * Summary!$B$6)</f>
        <v>0.02105263158</v>
      </c>
      <c r="F21" s="49">
        <f>Summary!$B$2</f>
        <v>13530000</v>
      </c>
      <c r="G21" s="49">
        <f t="shared" si="1"/>
        <v>284842.1053</v>
      </c>
      <c r="H21" s="49">
        <f>G21*1/(1+Summary!$B$8)^A21</f>
        <v>162441.4725</v>
      </c>
      <c r="I21" s="49">
        <f>IF(Summary!$B$19 &gt;= A21, 0, 'Wildlife Mix'!$C$5*Summary!$E$2)</f>
        <v>59987.04</v>
      </c>
      <c r="J21" s="49">
        <f>I21*1/(1+Summary!$B$8)^$A21</f>
        <v>34209.7707</v>
      </c>
      <c r="K21" s="49">
        <f>IF(Summary!$B$19 &gt;= A21, 0, 'Wildlife Mix'!$D$5*Summary!$E$2)</f>
        <v>1644.72</v>
      </c>
      <c r="L21" s="49">
        <f>K21*1/(1+Summary!$B$8)^$A21</f>
        <v>937.960834</v>
      </c>
      <c r="M21" s="49">
        <f>IF(Summary!$B$19 &gt;= A21, 0, 'Wildlife Mix'!$E$5*Summary!$E$2)</f>
        <v>4672.5</v>
      </c>
      <c r="N21" s="49">
        <f>M21*1/(1+Summary!$B$8)^$A21</f>
        <v>2664.66146</v>
      </c>
      <c r="O21" s="3">
        <f>IF(Summary!$B$19 &gt;= A21, 0, 0.915*Summary!$E$2)</f>
        <v>18.3</v>
      </c>
      <c r="P21" s="49">
        <f>'Wildlife Mix'!$F$5</f>
        <v>3065.1395</v>
      </c>
      <c r="Q21" s="49">
        <f t="shared" si="2"/>
        <v>56092.05285</v>
      </c>
      <c r="R21" s="49">
        <f>Q21*1/(1+Summary!$B$8)^$A21</f>
        <v>31988.51396</v>
      </c>
      <c r="S21" s="3">
        <v>28.0</v>
      </c>
      <c r="T21" s="49">
        <f>S21*Summary!$E$3</f>
        <v>81457.32</v>
      </c>
      <c r="U21" s="49">
        <f>T21*1/(1+Summary!$B$8)^$A21</f>
        <v>46453.97138</v>
      </c>
      <c r="V21" s="49">
        <v>0.0</v>
      </c>
      <c r="W21" s="49">
        <f>V21*1/(1+Summary!$B$8)^$A21</f>
        <v>0</v>
      </c>
      <c r="X21" s="49">
        <v>0.0</v>
      </c>
      <c r="Y21" s="49">
        <f>X21*1/(1+Summary!$B$8)^$A21</f>
        <v>0</v>
      </c>
      <c r="Z21" s="49" t="str">
        <f t="shared" si="3"/>
        <v>#REF!</v>
      </c>
      <c r="AA21" s="49" t="str">
        <f>Z21*1/(1+Summary!$B$8)^$A21</f>
        <v>#REF!</v>
      </c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ht="15.75" customHeight="1">
      <c r="A22" s="50">
        <v>20.0</v>
      </c>
      <c r="B22" s="51">
        <f>IF(Summary!$B$19 &gt;= A22, 0, Summary!$B$5*Summary!$B$3)</f>
        <v>0.8888888889</v>
      </c>
      <c r="C22" s="49">
        <f>IF(Summary!$B$19 &gt;= A22, 0, 'Wildlife Mix'!$B$5*Summary!$E$2)</f>
        <v>96957.23</v>
      </c>
      <c r="D22" s="49">
        <f>C22*1/(1+Summary!$B$8)^$A22</f>
        <v>53682.86744</v>
      </c>
      <c r="E22" s="51">
        <f>IF(Summary!$B$19 &gt;= A22, 0, Summary!$E$2 * Summary!$B$6)</f>
        <v>0.02105263158</v>
      </c>
      <c r="F22" s="49">
        <f>Summary!$B$2</f>
        <v>13530000</v>
      </c>
      <c r="G22" s="49">
        <f t="shared" si="1"/>
        <v>284842.1053</v>
      </c>
      <c r="H22" s="49">
        <f>G22*1/(1+Summary!$B$8)^A22</f>
        <v>157710.1675</v>
      </c>
      <c r="I22" s="49">
        <f>IF(Summary!$B$19 &gt;= A22, 0, 'Wildlife Mix'!$C$5*Summary!$E$2)</f>
        <v>59987.04</v>
      </c>
      <c r="J22" s="49">
        <f>I22*1/(1+Summary!$B$8)^$A22</f>
        <v>33213.36961</v>
      </c>
      <c r="K22" s="49">
        <f>IF(Summary!$B$19 &gt;= A22, 0, 'Wildlife Mix'!$D$5*Summary!$E$2)</f>
        <v>1644.72</v>
      </c>
      <c r="L22" s="49">
        <f>K22*1/(1+Summary!$B$8)^$A22</f>
        <v>910.6415864</v>
      </c>
      <c r="M22" s="49">
        <f>IF(Summary!$B$19 &gt;= A22, 0, 'Wildlife Mix'!$E$5*Summary!$E$2)</f>
        <v>4672.5</v>
      </c>
      <c r="N22" s="49">
        <f>M22*1/(1+Summary!$B$8)^$A22</f>
        <v>2587.049961</v>
      </c>
      <c r="O22" s="3">
        <f>IF(Summary!$B$19 &gt;= A22, 0, 0.915*Summary!$E$2)</f>
        <v>18.3</v>
      </c>
      <c r="P22" s="49">
        <f>'Wildlife Mix'!$F$5</f>
        <v>3065.1395</v>
      </c>
      <c r="Q22" s="49">
        <f t="shared" si="2"/>
        <v>56092.05285</v>
      </c>
      <c r="R22" s="49">
        <f>Q22*1/(1+Summary!$B$8)^$A22</f>
        <v>31056.80967</v>
      </c>
      <c r="S22" s="3">
        <v>28.0</v>
      </c>
      <c r="T22" s="49">
        <f>S22*Summary!$E$3</f>
        <v>81457.32</v>
      </c>
      <c r="U22" s="49">
        <f>T22*1/(1+Summary!$B$8)^$A22</f>
        <v>45100.94308</v>
      </c>
      <c r="V22" s="49">
        <v>0.0</v>
      </c>
      <c r="W22" s="49">
        <f>V22*1/(1+Summary!$B$8)^$A22</f>
        <v>0</v>
      </c>
      <c r="X22" s="49">
        <v>154615.2</v>
      </c>
      <c r="Y22" s="49">
        <f>X22*1/(1+Summary!$B$8)^$A22</f>
        <v>85606.68747</v>
      </c>
      <c r="Z22" s="49" t="str">
        <f t="shared" si="3"/>
        <v>#REF!</v>
      </c>
      <c r="AA22" s="49" t="str">
        <f>Z22*1/(1+Summary!$B$8)^$A22</f>
        <v>#REF!</v>
      </c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ht="15.75" customHeight="1">
      <c r="A23" s="50">
        <v>21.0</v>
      </c>
      <c r="B23" s="51">
        <f>IF(Summary!$B$19 &gt;= A23, 0, Summary!$B$5*Summary!$B$3)</f>
        <v>0.8888888889</v>
      </c>
      <c r="C23" s="49">
        <f>IF(Summary!$B$19 &gt;= A23, 0, 'Wildlife Mix'!$B$5*Summary!$E$2)</f>
        <v>96957.23</v>
      </c>
      <c r="D23" s="49">
        <f>C23*1/(1+Summary!$B$8)^$A23</f>
        <v>52119.28878</v>
      </c>
      <c r="E23" s="51">
        <f>IF(Summary!$B$19 &gt;= A23, 0, Summary!$E$2 * Summary!$B$6)</f>
        <v>0.02105263158</v>
      </c>
      <c r="F23" s="49">
        <f>Summary!$B$2</f>
        <v>13530000</v>
      </c>
      <c r="G23" s="49">
        <f t="shared" si="1"/>
        <v>284842.1053</v>
      </c>
      <c r="H23" s="49">
        <f>G23*1/(1+Summary!$B$8)^A23</f>
        <v>153116.6674</v>
      </c>
      <c r="I23" s="49">
        <f>IF(Summary!$B$19 &gt;= A23, 0, 'Wildlife Mix'!$C$5*Summary!$E$2)</f>
        <v>59987.04</v>
      </c>
      <c r="J23" s="49">
        <f>I23*1/(1+Summary!$B$8)^$A23</f>
        <v>32245.98992</v>
      </c>
      <c r="K23" s="49">
        <f>IF(Summary!$B$19 &gt;= A23, 0, 'Wildlife Mix'!$D$5*Summary!$E$2)</f>
        <v>1644.72</v>
      </c>
      <c r="L23" s="49">
        <f>K23*1/(1+Summary!$B$8)^$A23</f>
        <v>884.1180451</v>
      </c>
      <c r="M23" s="49">
        <f>IF(Summary!$B$19 &gt;= A23, 0, 'Wildlife Mix'!$E$5*Summary!$E$2)</f>
        <v>4672.5</v>
      </c>
      <c r="N23" s="49">
        <f>M23*1/(1+Summary!$B$8)^$A23</f>
        <v>2511.698992</v>
      </c>
      <c r="O23" s="3">
        <f>IF(Summary!$B$19 &gt;= A23, 0, 0.915*Summary!$E$2)</f>
        <v>18.3</v>
      </c>
      <c r="P23" s="49">
        <f>'Wildlife Mix'!$F$5</f>
        <v>3065.1395</v>
      </c>
      <c r="Q23" s="49">
        <f t="shared" si="2"/>
        <v>56092.05285</v>
      </c>
      <c r="R23" s="49">
        <f>Q23*1/(1+Summary!$B$8)^$A23</f>
        <v>30152.24239</v>
      </c>
      <c r="S23" s="3">
        <v>28.0</v>
      </c>
      <c r="T23" s="49">
        <f>S23*Summary!$E$3</f>
        <v>81457.32</v>
      </c>
      <c r="U23" s="49">
        <f>T23*1/(1+Summary!$B$8)^$A23</f>
        <v>43787.32338</v>
      </c>
      <c r="V23" s="49">
        <v>0.0</v>
      </c>
      <c r="W23" s="49">
        <f>V23*1/(1+Summary!$B$8)^$A23</f>
        <v>0</v>
      </c>
      <c r="X23" s="49">
        <v>0.0</v>
      </c>
      <c r="Y23" s="49">
        <f>X23*1/(1+Summary!$B$8)^$A23</f>
        <v>0</v>
      </c>
      <c r="Z23" s="49" t="str">
        <f t="shared" si="3"/>
        <v>#REF!</v>
      </c>
      <c r="AA23" s="49" t="str">
        <f>Z23*1/(1+Summary!$B$8)^$A23</f>
        <v>#REF!</v>
      </c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ht="15.75" customHeight="1">
      <c r="A24" s="50">
        <v>22.0</v>
      </c>
      <c r="B24" s="51">
        <f>IF(Summary!$B$19 &gt;= A24, 0, Summary!$B$5*Summary!$B$3)</f>
        <v>0.8888888889</v>
      </c>
      <c r="C24" s="49">
        <f>IF(Summary!$B$19 &gt;= A24, 0, 'Wildlife Mix'!$B$5*Summary!$E$2)</f>
        <v>96957.23</v>
      </c>
      <c r="D24" s="49">
        <f>C24*1/(1+Summary!$B$8)^$A24</f>
        <v>50601.25124</v>
      </c>
      <c r="E24" s="51">
        <f>IF(Summary!$B$19 &gt;= A24, 0, Summary!$E$2 * Summary!$B$6)</f>
        <v>0.02105263158</v>
      </c>
      <c r="F24" s="49">
        <f>Summary!$B$2</f>
        <v>13530000</v>
      </c>
      <c r="G24" s="49">
        <f t="shared" si="1"/>
        <v>284842.1053</v>
      </c>
      <c r="H24" s="49">
        <f>G24*1/(1+Summary!$B$8)^A24</f>
        <v>148656.9587</v>
      </c>
      <c r="I24" s="49">
        <f>IF(Summary!$B$19 &gt;= A24, 0, 'Wildlife Mix'!$C$5*Summary!$E$2)</f>
        <v>59987.04</v>
      </c>
      <c r="J24" s="49">
        <f>I24*1/(1+Summary!$B$8)^$A24</f>
        <v>31306.78633</v>
      </c>
      <c r="K24" s="49">
        <f>IF(Summary!$B$19 &gt;= A24, 0, 'Wildlife Mix'!$D$5*Summary!$E$2)</f>
        <v>1644.72</v>
      </c>
      <c r="L24" s="49">
        <f>K24*1/(1+Summary!$B$8)^$A24</f>
        <v>858.3670341</v>
      </c>
      <c r="M24" s="49">
        <f>IF(Summary!$B$19 &gt;= A24, 0, 'Wildlife Mix'!$E$5*Summary!$E$2)</f>
        <v>4672.5</v>
      </c>
      <c r="N24" s="49">
        <f>M24*1/(1+Summary!$B$8)^$A24</f>
        <v>2438.54271</v>
      </c>
      <c r="O24" s="3">
        <f>IF(Summary!$B$19 &gt;= A24, 0, 0.915*Summary!$E$2)</f>
        <v>18.3</v>
      </c>
      <c r="P24" s="49">
        <f>'Wildlife Mix'!$F$5</f>
        <v>3065.1395</v>
      </c>
      <c r="Q24" s="49">
        <f t="shared" si="2"/>
        <v>56092.05285</v>
      </c>
      <c r="R24" s="49">
        <f>Q24*1/(1+Summary!$B$8)^$A24</f>
        <v>29274.02174</v>
      </c>
      <c r="S24" s="3">
        <v>28.0</v>
      </c>
      <c r="T24" s="49">
        <f>S24*Summary!$E$3</f>
        <v>81457.32</v>
      </c>
      <c r="U24" s="49">
        <f>T24*1/(1+Summary!$B$8)^$A24</f>
        <v>42511.96445</v>
      </c>
      <c r="V24" s="49">
        <v>0.0</v>
      </c>
      <c r="W24" s="49">
        <f>V24*1/(1+Summary!$B$8)^$A24</f>
        <v>0</v>
      </c>
      <c r="X24" s="49">
        <v>0.0</v>
      </c>
      <c r="Y24" s="49">
        <f>X24*1/(1+Summary!$B$8)^$A24</f>
        <v>0</v>
      </c>
      <c r="Z24" s="49" t="str">
        <f t="shared" si="3"/>
        <v>#REF!</v>
      </c>
      <c r="AA24" s="49" t="str">
        <f>Z24*1/(1+Summary!$B$8)^$A24</f>
        <v>#REF!</v>
      </c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ht="15.75" customHeight="1">
      <c r="A25" s="50">
        <v>23.0</v>
      </c>
      <c r="B25" s="51">
        <f>IF(Summary!$B$19 &gt;= A25, 0, Summary!$B$5*Summary!$B$3)</f>
        <v>0.8888888889</v>
      </c>
      <c r="C25" s="49">
        <f>IF(Summary!$B$19 &gt;= A25, 0, 'Wildlife Mix'!$B$5*Summary!$E$2)</f>
        <v>96957.23</v>
      </c>
      <c r="D25" s="49">
        <f>C25*1/(1+Summary!$B$8)^$A25</f>
        <v>49127.42839</v>
      </c>
      <c r="E25" s="51">
        <f>IF(Summary!$B$19 &gt;= A25, 0, Summary!$E$2 * Summary!$B$6)</f>
        <v>0.02105263158</v>
      </c>
      <c r="F25" s="49">
        <f>Summary!$B$2</f>
        <v>13530000</v>
      </c>
      <c r="G25" s="49">
        <f t="shared" si="1"/>
        <v>284842.1053</v>
      </c>
      <c r="H25" s="49">
        <f>G25*1/(1+Summary!$B$8)^A25</f>
        <v>144327.1443</v>
      </c>
      <c r="I25" s="49">
        <f>IF(Summary!$B$19 &gt;= A25, 0, 'Wildlife Mix'!$C$5*Summary!$E$2)</f>
        <v>59987.04</v>
      </c>
      <c r="J25" s="49">
        <f>I25*1/(1+Summary!$B$8)^$A25</f>
        <v>30394.93818</v>
      </c>
      <c r="K25" s="49">
        <f>IF(Summary!$B$19 &gt;= A25, 0, 'Wildlife Mix'!$D$5*Summary!$E$2)</f>
        <v>1644.72</v>
      </c>
      <c r="L25" s="49">
        <f>K25*1/(1+Summary!$B$8)^$A25</f>
        <v>833.3660525</v>
      </c>
      <c r="M25" s="49">
        <f>IF(Summary!$B$19 &gt;= A25, 0, 'Wildlife Mix'!$E$5*Summary!$E$2)</f>
        <v>4672.5</v>
      </c>
      <c r="N25" s="49">
        <f>M25*1/(1+Summary!$B$8)^$A25</f>
        <v>2367.517195</v>
      </c>
      <c r="O25" s="3">
        <f>IF(Summary!$B$19 &gt;= A25, 0, 0.915*Summary!$E$2)</f>
        <v>18.3</v>
      </c>
      <c r="P25" s="49">
        <f>'Wildlife Mix'!$F$5</f>
        <v>3065.1395</v>
      </c>
      <c r="Q25" s="49">
        <f t="shared" si="2"/>
        <v>56092.05285</v>
      </c>
      <c r="R25" s="49">
        <f>Q25*1/(1+Summary!$B$8)^$A25</f>
        <v>28421.38033</v>
      </c>
      <c r="S25" s="3">
        <v>28.0</v>
      </c>
      <c r="T25" s="49">
        <f>S25*Summary!$E$3</f>
        <v>81457.32</v>
      </c>
      <c r="U25" s="49">
        <f>T25*1/(1+Summary!$B$8)^$A25</f>
        <v>41273.75189</v>
      </c>
      <c r="V25" s="49">
        <v>0.0</v>
      </c>
      <c r="W25" s="49">
        <f>V25*1/(1+Summary!$B$8)^$A25</f>
        <v>0</v>
      </c>
      <c r="X25" s="49">
        <v>0.0</v>
      </c>
      <c r="Y25" s="49">
        <f>X25*1/(1+Summary!$B$8)^$A25</f>
        <v>0</v>
      </c>
      <c r="Z25" s="49" t="str">
        <f t="shared" si="3"/>
        <v>#REF!</v>
      </c>
      <c r="AA25" s="49" t="str">
        <f>Z25*1/(1+Summary!$B$8)^$A25</f>
        <v>#REF!</v>
      </c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ht="15.75" customHeight="1">
      <c r="A26" s="50">
        <v>24.0</v>
      </c>
      <c r="B26" s="51">
        <f>IF(Summary!$B$19 &gt;= A26, 0, Summary!$B$5*Summary!$B$3)</f>
        <v>0.8888888889</v>
      </c>
      <c r="C26" s="49">
        <f>IF(Summary!$B$19 &gt;= A26, 0, 'Wildlife Mix'!$B$5*Summary!$E$2)</f>
        <v>96957.23</v>
      </c>
      <c r="D26" s="49">
        <f>C26*1/(1+Summary!$B$8)^$A26</f>
        <v>47696.53242</v>
      </c>
      <c r="E26" s="51">
        <f>IF(Summary!$B$19 &gt;= A26, 0, Summary!$E$2 * Summary!$B$6)</f>
        <v>0.02105263158</v>
      </c>
      <c r="F26" s="49">
        <f>Summary!$B$2</f>
        <v>13530000</v>
      </c>
      <c r="G26" s="49">
        <f t="shared" si="1"/>
        <v>284842.1053</v>
      </c>
      <c r="H26" s="49">
        <f>G26*1/(1+Summary!$B$8)^A26</f>
        <v>140123.4411</v>
      </c>
      <c r="I26" s="49">
        <f>IF(Summary!$B$19 &gt;= A26, 0, 'Wildlife Mix'!$C$5*Summary!$E$2)</f>
        <v>59987.04</v>
      </c>
      <c r="J26" s="49">
        <f>I26*1/(1+Summary!$B$8)^$A26</f>
        <v>29509.64872</v>
      </c>
      <c r="K26" s="49">
        <f>IF(Summary!$B$19 &gt;= A26, 0, 'Wildlife Mix'!$D$5*Summary!$E$2)</f>
        <v>1644.72</v>
      </c>
      <c r="L26" s="49">
        <f>K26*1/(1+Summary!$B$8)^$A26</f>
        <v>809.0932548</v>
      </c>
      <c r="M26" s="49">
        <f>IF(Summary!$B$19 &gt;= A26, 0, 'Wildlife Mix'!$E$5*Summary!$E$2)</f>
        <v>4672.5</v>
      </c>
      <c r="N26" s="49">
        <f>M26*1/(1+Summary!$B$8)^$A26</f>
        <v>2298.560383</v>
      </c>
      <c r="O26" s="3">
        <f>IF(Summary!$B$19 &gt;= A26, 0, 0.915*Summary!$E$2)</f>
        <v>18.3</v>
      </c>
      <c r="P26" s="49">
        <f>'Wildlife Mix'!$F$5</f>
        <v>3065.1395</v>
      </c>
      <c r="Q26" s="49">
        <f t="shared" si="2"/>
        <v>56092.05285</v>
      </c>
      <c r="R26" s="49">
        <f>Q26*1/(1+Summary!$B$8)^$A26</f>
        <v>27593.57314</v>
      </c>
      <c r="S26" s="3">
        <v>28.0</v>
      </c>
      <c r="T26" s="49">
        <f>S26*Summary!$E$3</f>
        <v>81457.32</v>
      </c>
      <c r="U26" s="49">
        <f>T26*1/(1+Summary!$B$8)^$A26</f>
        <v>40071.60378</v>
      </c>
      <c r="V26" s="49">
        <v>0.0</v>
      </c>
      <c r="W26" s="49">
        <f>V26*1/(1+Summary!$B$8)^$A26</f>
        <v>0</v>
      </c>
      <c r="X26" s="49">
        <v>0.0</v>
      </c>
      <c r="Y26" s="49">
        <f>X26*1/(1+Summary!$B$8)^$A26</f>
        <v>0</v>
      </c>
      <c r="Z26" s="49" t="str">
        <f t="shared" si="3"/>
        <v>#REF!</v>
      </c>
      <c r="AA26" s="49" t="str">
        <f>Z26*1/(1+Summary!$B$8)^$A26</f>
        <v>#REF!</v>
      </c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ht="15.75" customHeight="1">
      <c r="A27" s="50">
        <v>25.0</v>
      </c>
      <c r="B27" s="51">
        <f>IF(Summary!$B$19 &gt;= A27, 0, Summary!$B$5*Summary!$B$3)</f>
        <v>0.8888888889</v>
      </c>
      <c r="C27" s="49">
        <f>IF(Summary!$B$19 &gt;= A27, 0, 'Wildlife Mix'!$B$5*Summary!$E$2)</f>
        <v>96957.23</v>
      </c>
      <c r="D27" s="49">
        <f>C27*1/(1+Summary!$B$8)^$A27</f>
        <v>46307.31303</v>
      </c>
      <c r="E27" s="51">
        <f>IF(Summary!$B$19 &gt;= A27, 0, Summary!$E$2 * Summary!$B$6)</f>
        <v>0.02105263158</v>
      </c>
      <c r="F27" s="49">
        <f>Summary!$B$2</f>
        <v>13530000</v>
      </c>
      <c r="G27" s="49">
        <f t="shared" si="1"/>
        <v>284842.1053</v>
      </c>
      <c r="H27" s="49">
        <f>G27*1/(1+Summary!$B$8)^A27</f>
        <v>136042.1758</v>
      </c>
      <c r="I27" s="49">
        <f>IF(Summary!$B$19 &gt;= A27, 0, 'Wildlife Mix'!$C$5*Summary!$E$2)</f>
        <v>59987.04</v>
      </c>
      <c r="J27" s="49">
        <f>I27*1/(1+Summary!$B$8)^$A27</f>
        <v>28650.14439</v>
      </c>
      <c r="K27" s="49">
        <f>IF(Summary!$B$19 &gt;= A27, 0, 'Wildlife Mix'!$D$5*Summary!$E$2)</f>
        <v>1644.72</v>
      </c>
      <c r="L27" s="49">
        <f>K27*1/(1+Summary!$B$8)^$A27</f>
        <v>785.5274319</v>
      </c>
      <c r="M27" s="49">
        <f>IF(Summary!$B$19 &gt;= A27, 0, 'Wildlife Mix'!$E$5*Summary!$E$2)</f>
        <v>4672.5</v>
      </c>
      <c r="N27" s="49">
        <f>M27*1/(1+Summary!$B$8)^$A27</f>
        <v>2231.612022</v>
      </c>
      <c r="O27" s="3">
        <f>IF(Summary!$B$19 &gt;= A27, 0, 0.915*Summary!$E$2)</f>
        <v>18.3</v>
      </c>
      <c r="P27" s="49">
        <f>'Wildlife Mix'!$F$5</f>
        <v>3065.1395</v>
      </c>
      <c r="Q27" s="49">
        <f t="shared" si="2"/>
        <v>56092.05285</v>
      </c>
      <c r="R27" s="49">
        <f>Q27*1/(1+Summary!$B$8)^$A27</f>
        <v>26789.87683</v>
      </c>
      <c r="S27" s="3">
        <v>28.0</v>
      </c>
      <c r="T27" s="49">
        <f>S27*Summary!$E$3</f>
        <v>81457.32</v>
      </c>
      <c r="U27" s="49">
        <f>T27*1/(1+Summary!$B$8)^$A27</f>
        <v>38904.46969</v>
      </c>
      <c r="V27" s="49">
        <v>0.0</v>
      </c>
      <c r="W27" s="49">
        <f>V27*1/(1+Summary!$B$8)^$A27</f>
        <v>0</v>
      </c>
      <c r="X27" s="49">
        <v>0.0</v>
      </c>
      <c r="Y27" s="49">
        <f>X27*1/(1+Summary!$B$8)^$A27</f>
        <v>0</v>
      </c>
      <c r="Z27" s="49" t="str">
        <f t="shared" si="3"/>
        <v>#REF!</v>
      </c>
      <c r="AA27" s="49" t="str">
        <f>Z27*1/(1+Summary!$B$8)^$A27</f>
        <v>#REF!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ht="15.75" customHeight="1">
      <c r="A28" s="50">
        <v>26.0</v>
      </c>
      <c r="B28" s="51">
        <f>IF(Summary!$B$19 &gt;= A28, 0, Summary!$B$5*Summary!$B$3)</f>
        <v>0.8888888889</v>
      </c>
      <c r="C28" s="49">
        <f>IF(Summary!$B$19 &gt;= A28, 0, 'Wildlife Mix'!$B$5*Summary!$E$2)</f>
        <v>96957.23</v>
      </c>
      <c r="D28" s="49">
        <f>C28*1/(1+Summary!$B$8)^$A28</f>
        <v>44958.55634</v>
      </c>
      <c r="E28" s="51">
        <f>IF(Summary!$B$19 &gt;= A28, 0, Summary!$E$2 * Summary!$B$6)</f>
        <v>0.02105263158</v>
      </c>
      <c r="F28" s="49">
        <f>Summary!$B$2</f>
        <v>13530000</v>
      </c>
      <c r="G28" s="49">
        <f t="shared" si="1"/>
        <v>284842.1053</v>
      </c>
      <c r="H28" s="49">
        <f>G28*1/(1+Summary!$B$8)^A28</f>
        <v>132079.7824</v>
      </c>
      <c r="I28" s="49">
        <f>IF(Summary!$B$19 &gt;= A28, 0, 'Wildlife Mix'!$C$5*Summary!$E$2)</f>
        <v>59987.04</v>
      </c>
      <c r="J28" s="49">
        <f>I28*1/(1+Summary!$B$8)^$A28</f>
        <v>27815.67416</v>
      </c>
      <c r="K28" s="49">
        <f>IF(Summary!$B$19 &gt;= A28, 0, 'Wildlife Mix'!$D$5*Summary!$E$2)</f>
        <v>1644.72</v>
      </c>
      <c r="L28" s="49">
        <f>K28*1/(1+Summary!$B$8)^$A28</f>
        <v>762.6479921</v>
      </c>
      <c r="M28" s="49">
        <f>IF(Summary!$B$19 &gt;= A28, 0, 'Wildlife Mix'!$E$5*Summary!$E$2)</f>
        <v>4672.5</v>
      </c>
      <c r="N28" s="49">
        <f>M28*1/(1+Summary!$B$8)^$A28</f>
        <v>2166.613614</v>
      </c>
      <c r="O28" s="3">
        <f>IF(Summary!$B$19 &gt;= A28, 0, 0.915*Summary!$E$2)</f>
        <v>18.3</v>
      </c>
      <c r="P28" s="49">
        <f>'Wildlife Mix'!$F$5</f>
        <v>3065.1395</v>
      </c>
      <c r="Q28" s="49">
        <f t="shared" si="2"/>
        <v>56092.05285</v>
      </c>
      <c r="R28" s="49">
        <f>Q28*1/(1+Summary!$B$8)^$A28</f>
        <v>26009.58916</v>
      </c>
      <c r="S28" s="3">
        <v>28.0</v>
      </c>
      <c r="T28" s="49">
        <f>S28*Summary!$E$3</f>
        <v>81457.32</v>
      </c>
      <c r="U28" s="49">
        <f>T28*1/(1+Summary!$B$8)^$A28</f>
        <v>37771.3298</v>
      </c>
      <c r="V28" s="49">
        <v>0.0</v>
      </c>
      <c r="W28" s="49">
        <f>V28*1/(1+Summary!$B$8)^$A28</f>
        <v>0</v>
      </c>
      <c r="X28" s="49">
        <v>0.0</v>
      </c>
      <c r="Y28" s="49">
        <f>X28*1/(1+Summary!$B$8)^$A28</f>
        <v>0</v>
      </c>
      <c r="Z28" s="49" t="str">
        <f t="shared" si="3"/>
        <v>#REF!</v>
      </c>
      <c r="AA28" s="49" t="str">
        <f>Z28*1/(1+Summary!$B$8)^$A28</f>
        <v>#REF!</v>
      </c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ht="15.75" customHeight="1">
      <c r="A29" s="50">
        <v>27.0</v>
      </c>
      <c r="B29" s="51">
        <f>IF(Summary!$B$19 &gt;= A29, 0, Summary!$B$5*Summary!$B$3)</f>
        <v>0.8888888889</v>
      </c>
      <c r="C29" s="49">
        <f>IF(Summary!$B$19 &gt;= A29, 0, 'Wildlife Mix'!$B$5*Summary!$E$2)</f>
        <v>96957.23</v>
      </c>
      <c r="D29" s="49">
        <f>C29*1/(1+Summary!$B$8)^$A29</f>
        <v>43649.08382</v>
      </c>
      <c r="E29" s="51">
        <f>IF(Summary!$B$19 &gt;= A29, 0, Summary!$E$2 * Summary!$B$6)</f>
        <v>0.02105263158</v>
      </c>
      <c r="F29" s="49">
        <f>Summary!$B$2</f>
        <v>13530000</v>
      </c>
      <c r="G29" s="49">
        <f t="shared" si="1"/>
        <v>284842.1053</v>
      </c>
      <c r="H29" s="49">
        <f>G29*1/(1+Summary!$B$8)^A29</f>
        <v>128232.7984</v>
      </c>
      <c r="I29" s="49">
        <f>IF(Summary!$B$19 &gt;= A29, 0, 'Wildlife Mix'!$C$5*Summary!$E$2)</f>
        <v>59987.04</v>
      </c>
      <c r="J29" s="49">
        <f>I29*1/(1+Summary!$B$8)^$A29</f>
        <v>27005.5089</v>
      </c>
      <c r="K29" s="49">
        <f>IF(Summary!$B$19 &gt;= A29, 0, 'Wildlife Mix'!$D$5*Summary!$E$2)</f>
        <v>1644.72</v>
      </c>
      <c r="L29" s="49">
        <f>K29*1/(1+Summary!$B$8)^$A29</f>
        <v>740.4349438</v>
      </c>
      <c r="M29" s="49">
        <f>IF(Summary!$B$19 &gt;= A29, 0, 'Wildlife Mix'!$E$5*Summary!$E$2)</f>
        <v>4672.5</v>
      </c>
      <c r="N29" s="49">
        <f>M29*1/(1+Summary!$B$8)^$A29</f>
        <v>2103.508363</v>
      </c>
      <c r="O29" s="3">
        <f>IF(Summary!$B$19 &gt;= A29, 0, 0.915*Summary!$E$2)</f>
        <v>18.3</v>
      </c>
      <c r="P29" s="49">
        <f>'Wildlife Mix'!$F$5</f>
        <v>3065.1395</v>
      </c>
      <c r="Q29" s="49">
        <f t="shared" si="2"/>
        <v>56092.05285</v>
      </c>
      <c r="R29" s="49">
        <f>Q29*1/(1+Summary!$B$8)^$A29</f>
        <v>25252.02831</v>
      </c>
      <c r="S29" s="3">
        <v>28.0</v>
      </c>
      <c r="T29" s="49">
        <f>S29*Summary!$E$3</f>
        <v>81457.32</v>
      </c>
      <c r="U29" s="49">
        <f>T29*1/(1+Summary!$B$8)^$A29</f>
        <v>36671.19398</v>
      </c>
      <c r="V29" s="49">
        <v>0.0</v>
      </c>
      <c r="W29" s="49">
        <f>V29*1/(1+Summary!$B$8)^$A29</f>
        <v>0</v>
      </c>
      <c r="X29" s="49">
        <v>0.0</v>
      </c>
      <c r="Y29" s="49">
        <f>X29*1/(1+Summary!$B$8)^$A29</f>
        <v>0</v>
      </c>
      <c r="Z29" s="49" t="str">
        <f t="shared" si="3"/>
        <v>#REF!</v>
      </c>
      <c r="AA29" s="49" t="str">
        <f>Z29*1/(1+Summary!$B$8)^$A29</f>
        <v>#REF!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ht="15.75" customHeight="1">
      <c r="A30" s="50">
        <v>28.0</v>
      </c>
      <c r="B30" s="51">
        <f>IF(Summary!$B$19 &gt;= A30, 0, Summary!$B$5*Summary!$B$3)</f>
        <v>0.8888888889</v>
      </c>
      <c r="C30" s="49">
        <f>IF(Summary!$B$19 &gt;= A30, 0, 'Wildlife Mix'!$B$5*Summary!$E$2)</f>
        <v>96957.23</v>
      </c>
      <c r="D30" s="49">
        <f>C30*1/(1+Summary!$B$8)^$A30</f>
        <v>42377.75128</v>
      </c>
      <c r="E30" s="51">
        <f>IF(Summary!$B$19 &gt;= A30, 0, Summary!$E$2 * Summary!$B$6)</f>
        <v>0.02105263158</v>
      </c>
      <c r="F30" s="49">
        <f>Summary!$B$2</f>
        <v>13530000</v>
      </c>
      <c r="G30" s="49">
        <f t="shared" si="1"/>
        <v>284842.1053</v>
      </c>
      <c r="H30" s="49">
        <f>G30*1/(1+Summary!$B$8)^A30</f>
        <v>124497.8625</v>
      </c>
      <c r="I30" s="49">
        <f>IF(Summary!$B$19 &gt;= A30, 0, 'Wildlife Mix'!$C$5*Summary!$E$2)</f>
        <v>59987.04</v>
      </c>
      <c r="J30" s="49">
        <f>I30*1/(1+Summary!$B$8)^$A30</f>
        <v>26218.94068</v>
      </c>
      <c r="K30" s="49">
        <f>IF(Summary!$B$19 &gt;= A30, 0, 'Wildlife Mix'!$D$5*Summary!$E$2)</f>
        <v>1644.72</v>
      </c>
      <c r="L30" s="49">
        <f>K30*1/(1+Summary!$B$8)^$A30</f>
        <v>718.8688775</v>
      </c>
      <c r="M30" s="49">
        <f>IF(Summary!$B$19 &gt;= A30, 0, 'Wildlife Mix'!$E$5*Summary!$E$2)</f>
        <v>4672.5</v>
      </c>
      <c r="N30" s="49">
        <f>M30*1/(1+Summary!$B$8)^$A30</f>
        <v>2042.241129</v>
      </c>
      <c r="O30" s="3">
        <f>IF(Summary!$B$19 &gt;= A30, 0, 0.915*Summary!$E$2)</f>
        <v>18.3</v>
      </c>
      <c r="P30" s="49">
        <f>'Wildlife Mix'!$F$5</f>
        <v>3065.1395</v>
      </c>
      <c r="Q30" s="49">
        <f t="shared" si="2"/>
        <v>56092.05285</v>
      </c>
      <c r="R30" s="49">
        <f>Q30*1/(1+Summary!$B$8)^$A30</f>
        <v>24516.53234</v>
      </c>
      <c r="S30" s="3">
        <v>28.0</v>
      </c>
      <c r="T30" s="49">
        <f>S30*Summary!$E$3</f>
        <v>81457.32</v>
      </c>
      <c r="U30" s="49">
        <f>T30*1/(1+Summary!$B$8)^$A30</f>
        <v>35603.10095</v>
      </c>
      <c r="V30" s="49">
        <v>0.0</v>
      </c>
      <c r="W30" s="49">
        <f>V30*1/(1+Summary!$B$8)^$A30</f>
        <v>0</v>
      </c>
      <c r="X30" s="49">
        <v>0.0</v>
      </c>
      <c r="Y30" s="49">
        <f>X30*1/(1+Summary!$B$8)^$A30</f>
        <v>0</v>
      </c>
      <c r="Z30" s="49" t="str">
        <f t="shared" si="3"/>
        <v>#REF!</v>
      </c>
      <c r="AA30" s="49" t="str">
        <f>Z30*1/(1+Summary!$B$8)^$A30</f>
        <v>#REF!</v>
      </c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ht="15.75" customHeight="1">
      <c r="A31" s="50">
        <v>29.0</v>
      </c>
      <c r="B31" s="51">
        <f>IF(Summary!$B$19 &gt;= A31, 0, Summary!$B$5*Summary!$B$3)</f>
        <v>0.8888888889</v>
      </c>
      <c r="C31" s="49">
        <f>IF(Summary!$B$19 &gt;= A31, 0, 'Wildlife Mix'!$B$5*Summary!$E$2)</f>
        <v>96957.23</v>
      </c>
      <c r="D31" s="49">
        <f>C31*1/(1+Summary!$B$8)^$A31</f>
        <v>41143.44785</v>
      </c>
      <c r="E31" s="51">
        <f>IF(Summary!$B$19 &gt;= A31, 0, Summary!$E$2 * Summary!$B$6)</f>
        <v>0.02105263158</v>
      </c>
      <c r="F31" s="49">
        <f>Summary!$B$2</f>
        <v>13530000</v>
      </c>
      <c r="G31" s="49">
        <f t="shared" si="1"/>
        <v>284842.1053</v>
      </c>
      <c r="H31" s="49">
        <f>G31*1/(1+Summary!$B$8)^A31</f>
        <v>120871.7112</v>
      </c>
      <c r="I31" s="49">
        <f>IF(Summary!$B$19 &gt;= A31, 0, 'Wildlife Mix'!$C$5*Summary!$E$2)</f>
        <v>59987.04</v>
      </c>
      <c r="J31" s="49">
        <f>I31*1/(1+Summary!$B$8)^$A31</f>
        <v>25455.28221</v>
      </c>
      <c r="K31" s="49">
        <f>IF(Summary!$B$19 &gt;= A31, 0, 'Wildlife Mix'!$D$5*Summary!$E$2)</f>
        <v>1644.72</v>
      </c>
      <c r="L31" s="49">
        <f>K31*1/(1+Summary!$B$8)^$A31</f>
        <v>697.930949</v>
      </c>
      <c r="M31" s="49">
        <f>IF(Summary!$B$19 &gt;= A31, 0, 'Wildlife Mix'!$E$5*Summary!$E$2)</f>
        <v>4672.5</v>
      </c>
      <c r="N31" s="49">
        <f>M31*1/(1+Summary!$B$8)^$A31</f>
        <v>1982.758378</v>
      </c>
      <c r="O31" s="3">
        <f>IF(Summary!$B$19 &gt;= A31, 0, 0.915*Summary!$E$2)</f>
        <v>18.3</v>
      </c>
      <c r="P31" s="49">
        <f>'Wildlife Mix'!$F$5</f>
        <v>3065.1395</v>
      </c>
      <c r="Q31" s="49">
        <f t="shared" si="2"/>
        <v>56092.05285</v>
      </c>
      <c r="R31" s="49">
        <f>Q31*1/(1+Summary!$B$8)^$A31</f>
        <v>23802.45858</v>
      </c>
      <c r="S31" s="3">
        <v>28.0</v>
      </c>
      <c r="T31" s="49">
        <f>S31*Summary!$E$3</f>
        <v>81457.32</v>
      </c>
      <c r="U31" s="49">
        <f>T31*1/(1+Summary!$B$8)^$A31</f>
        <v>34566.11742</v>
      </c>
      <c r="V31" s="49">
        <v>0.0</v>
      </c>
      <c r="W31" s="49">
        <f>V31*1/(1+Summary!$B$8)^$A31</f>
        <v>0</v>
      </c>
      <c r="X31" s="49">
        <v>0.0</v>
      </c>
      <c r="Y31" s="49">
        <f>X31*1/(1+Summary!$B$8)^$A31</f>
        <v>0</v>
      </c>
      <c r="Z31" s="49" t="str">
        <f t="shared" si="3"/>
        <v>#REF!</v>
      </c>
      <c r="AA31" s="49" t="str">
        <f>Z31*1/(1+Summary!$B$8)^$A31</f>
        <v>#REF!</v>
      </c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ht="15.75" customHeight="1">
      <c r="A32" s="50">
        <v>30.0</v>
      </c>
      <c r="B32" s="51">
        <f>IF(Summary!$B$19 &gt;= A32, 0, Summary!$B$5*Summary!$B$3)</f>
        <v>0.8888888889</v>
      </c>
      <c r="C32" s="49">
        <f>IF(Summary!$B$19 &gt;= A32, 0, 'Wildlife Mix'!$B$5*Summary!$E$2)</f>
        <v>96957.23</v>
      </c>
      <c r="D32" s="49">
        <f>C32*1/(1+Summary!$B$8)^$A32</f>
        <v>39945.095</v>
      </c>
      <c r="E32" s="51">
        <f>IF(Summary!$B$19 &gt;= A32, 0, Summary!$E$2 * Summary!$B$6)</f>
        <v>0.02105263158</v>
      </c>
      <c r="F32" s="49">
        <f>Summary!$B$2</f>
        <v>13530000</v>
      </c>
      <c r="G32" s="49">
        <f t="shared" si="1"/>
        <v>284842.1053</v>
      </c>
      <c r="H32" s="49">
        <f>G32*1/(1+Summary!$B$8)^A32</f>
        <v>117351.1759</v>
      </c>
      <c r="I32" s="49">
        <f>IF(Summary!$B$19 &gt;= A32, 0, 'Wildlife Mix'!$C$5*Summary!$E$2)</f>
        <v>59987.04</v>
      </c>
      <c r="J32" s="49">
        <f>I32*1/(1+Summary!$B$8)^$A32</f>
        <v>24713.86622</v>
      </c>
      <c r="K32" s="49">
        <f>IF(Summary!$B$19 &gt;= A32, 0, 'Wildlife Mix'!$D$5*Summary!$E$2)</f>
        <v>1644.72</v>
      </c>
      <c r="L32" s="49">
        <f>K32*1/(1+Summary!$B$8)^$A32</f>
        <v>677.6028631</v>
      </c>
      <c r="M32" s="49">
        <f>IF(Summary!$B$19 &gt;= A32, 0, 'Wildlife Mix'!$E$5*Summary!$E$2)</f>
        <v>4672.5</v>
      </c>
      <c r="N32" s="49">
        <f>M32*1/(1+Summary!$B$8)^$A32</f>
        <v>1925.008134</v>
      </c>
      <c r="O32" s="3">
        <f>IF(Summary!$B$19 &gt;= A32, 0, 0.915*Summary!$E$2)</f>
        <v>18.3</v>
      </c>
      <c r="P32" s="49">
        <f>'Wildlife Mix'!$F$5</f>
        <v>3065.1395</v>
      </c>
      <c r="Q32" s="49">
        <f t="shared" si="2"/>
        <v>56092.05285</v>
      </c>
      <c r="R32" s="49">
        <f>Q32*1/(1+Summary!$B$8)^$A32</f>
        <v>23109.18309</v>
      </c>
      <c r="S32" s="3">
        <v>28.0</v>
      </c>
      <c r="T32" s="49">
        <f>S32*Summary!$E$3</f>
        <v>81457.32</v>
      </c>
      <c r="U32" s="49">
        <f>T32*1/(1+Summary!$B$8)^$A32</f>
        <v>33559.33731</v>
      </c>
      <c r="V32" s="49">
        <v>0.0</v>
      </c>
      <c r="W32" s="49">
        <f>V32*1/(1+Summary!$B$8)^$A32</f>
        <v>0</v>
      </c>
      <c r="X32" s="49">
        <v>0.0</v>
      </c>
      <c r="Y32" s="49">
        <f>X32*1/(1+Summary!$B$8)^$A32</f>
        <v>0</v>
      </c>
      <c r="Z32" s="49" t="str">
        <f t="shared" si="3"/>
        <v>#REF!</v>
      </c>
      <c r="AA32" s="49" t="str">
        <f>Z32*1/(1+Summary!$B$8)^$A32</f>
        <v>#REF!</v>
      </c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ht="15.75" customHeight="1">
      <c r="A33" s="50">
        <v>31.0</v>
      </c>
      <c r="B33" s="51">
        <f>IF(Summary!$B$19 &gt;= A33, 0, Summary!$B$5*Summary!$B$3)</f>
        <v>0.8888888889</v>
      </c>
      <c r="C33" s="49">
        <f>IF(Summary!$B$19 &gt;= A33, 0, 'Wildlife Mix'!$B$5*Summary!$E$2)</f>
        <v>96957.23</v>
      </c>
      <c r="D33" s="49">
        <f>C33*1/(1+Summary!$B$8)^$A33</f>
        <v>38781.64563</v>
      </c>
      <c r="E33" s="51">
        <f>IF(Summary!$B$19 &gt;= A33, 0, Summary!$E$2 * Summary!$B$6)</f>
        <v>0.02105263158</v>
      </c>
      <c r="F33" s="49">
        <f>Summary!$B$2</f>
        <v>13530000</v>
      </c>
      <c r="G33" s="49">
        <f t="shared" si="1"/>
        <v>284842.1053</v>
      </c>
      <c r="H33" s="49">
        <f>G33*1/(1+Summary!$B$8)^A33</f>
        <v>113933.1805</v>
      </c>
      <c r="I33" s="49">
        <f>IF(Summary!$B$19 &gt;= A33, 0, 'Wildlife Mix'!$C$5*Summary!$E$2)</f>
        <v>59987.04</v>
      </c>
      <c r="J33" s="49">
        <f>I33*1/(1+Summary!$B$8)^$A33</f>
        <v>23994.04488</v>
      </c>
      <c r="K33" s="49">
        <f>IF(Summary!$B$19 &gt;= A33, 0, 'Wildlife Mix'!$D$5*Summary!$E$2)</f>
        <v>1644.72</v>
      </c>
      <c r="L33" s="49">
        <f>K33*1/(1+Summary!$B$8)^$A33</f>
        <v>657.8668574</v>
      </c>
      <c r="M33" s="49">
        <f>IF(Summary!$B$19 &gt;= A33, 0, 'Wildlife Mix'!$E$5*Summary!$E$2)</f>
        <v>4672.5</v>
      </c>
      <c r="N33" s="49">
        <f>M33*1/(1+Summary!$B$8)^$A33</f>
        <v>1868.939936</v>
      </c>
      <c r="O33" s="3">
        <f>IF(Summary!$B$19 &gt;= A33, 0, 0.915*Summary!$E$2)</f>
        <v>18.3</v>
      </c>
      <c r="P33" s="49">
        <f>'Wildlife Mix'!$F$5</f>
        <v>3065.1395</v>
      </c>
      <c r="Q33" s="49">
        <f t="shared" si="2"/>
        <v>56092.05285</v>
      </c>
      <c r="R33" s="49">
        <f>Q33*1/(1+Summary!$B$8)^$A33</f>
        <v>22436.10009</v>
      </c>
      <c r="S33" s="3">
        <v>28.0</v>
      </c>
      <c r="T33" s="49">
        <f>S33*Summary!$E$3</f>
        <v>81457.32</v>
      </c>
      <c r="U33" s="49">
        <f>T33*1/(1+Summary!$B$8)^$A33</f>
        <v>32581.88088</v>
      </c>
      <c r="V33" s="49">
        <v>0.0</v>
      </c>
      <c r="W33" s="49">
        <f>V33*1/(1+Summary!$B$8)^$A33</f>
        <v>0</v>
      </c>
      <c r="X33" s="49">
        <v>0.0</v>
      </c>
      <c r="Y33" s="49">
        <f>X33*1/(1+Summary!$B$8)^$A33</f>
        <v>0</v>
      </c>
      <c r="Z33" s="49" t="str">
        <f t="shared" si="3"/>
        <v>#REF!</v>
      </c>
      <c r="AA33" s="49" t="str">
        <f>Z33*1/(1+Summary!$B$8)^$A33</f>
        <v>#REF!</v>
      </c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ht="15.75" customHeight="1">
      <c r="A34" s="50">
        <v>32.0</v>
      </c>
      <c r="B34" s="51">
        <f>IF(Summary!$B$19 &gt;= A34, 0, Summary!$B$5*Summary!$B$3)</f>
        <v>0.8888888889</v>
      </c>
      <c r="C34" s="49">
        <f>IF(Summary!$B$19 &gt;= A34, 0, 'Wildlife Mix'!$B$5*Summary!$E$2)</f>
        <v>96957.23</v>
      </c>
      <c r="D34" s="49">
        <f>C34*1/(1+Summary!$B$8)^$A34</f>
        <v>37652.08314</v>
      </c>
      <c r="E34" s="51">
        <f>IF(Summary!$B$19 &gt;= A34, 0, Summary!$E$2 * Summary!$B$6)</f>
        <v>0.02105263158</v>
      </c>
      <c r="F34" s="49">
        <f>Summary!$B$2</f>
        <v>13530000</v>
      </c>
      <c r="G34" s="49">
        <f t="shared" si="1"/>
        <v>284842.1053</v>
      </c>
      <c r="H34" s="49">
        <f>G34*1/(1+Summary!$B$8)^A34</f>
        <v>110614.7384</v>
      </c>
      <c r="I34" s="49">
        <f>IF(Summary!$B$19 &gt;= A34, 0, 'Wildlife Mix'!$C$5*Summary!$E$2)</f>
        <v>59987.04</v>
      </c>
      <c r="J34" s="49">
        <f>I34*1/(1+Summary!$B$8)^$A34</f>
        <v>23295.1892</v>
      </c>
      <c r="K34" s="49">
        <f>IF(Summary!$B$19 &gt;= A34, 0, 'Wildlife Mix'!$D$5*Summary!$E$2)</f>
        <v>1644.72</v>
      </c>
      <c r="L34" s="49">
        <f>K34*1/(1+Summary!$B$8)^$A34</f>
        <v>638.7056868</v>
      </c>
      <c r="M34" s="49">
        <f>IF(Summary!$B$19 &gt;= A34, 0, 'Wildlife Mix'!$E$5*Summary!$E$2)</f>
        <v>4672.5</v>
      </c>
      <c r="N34" s="49">
        <f>M34*1/(1+Summary!$B$8)^$A34</f>
        <v>1814.504792</v>
      </c>
      <c r="O34" s="3">
        <f>IF(Summary!$B$19 &gt;= A34, 0, 0.915*Summary!$E$2)</f>
        <v>18.3</v>
      </c>
      <c r="P34" s="49">
        <f>'Wildlife Mix'!$F$5</f>
        <v>3065.1395</v>
      </c>
      <c r="Q34" s="49">
        <f t="shared" si="2"/>
        <v>56092.05285</v>
      </c>
      <c r="R34" s="49">
        <f>Q34*1/(1+Summary!$B$8)^$A34</f>
        <v>21782.62144</v>
      </c>
      <c r="S34" s="3">
        <v>28.0</v>
      </c>
      <c r="T34" s="49">
        <f>S34*Summary!$E$3</f>
        <v>81457.32</v>
      </c>
      <c r="U34" s="49">
        <f>T34*1/(1+Summary!$B$8)^$A34</f>
        <v>31632.89406</v>
      </c>
      <c r="V34" s="49">
        <v>0.0</v>
      </c>
      <c r="W34" s="49">
        <f>V34*1/(1+Summary!$B$8)^$A34</f>
        <v>0</v>
      </c>
      <c r="X34" s="49">
        <v>0.0</v>
      </c>
      <c r="Y34" s="49">
        <f>X34*1/(1+Summary!$B$8)^$A34</f>
        <v>0</v>
      </c>
      <c r="Z34" s="49" t="str">
        <f t="shared" si="3"/>
        <v>#REF!</v>
      </c>
      <c r="AA34" s="49" t="str">
        <f>Z34*1/(1+Summary!$B$8)^$A34</f>
        <v>#REF!</v>
      </c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ht="15.75" customHeight="1">
      <c r="A35" s="50">
        <v>33.0</v>
      </c>
      <c r="B35" s="51">
        <f>IF(Summary!$B$19 &gt;= A35, 0, Summary!$B$5*Summary!$B$3)</f>
        <v>0.8888888889</v>
      </c>
      <c r="C35" s="49">
        <f>IF(Summary!$B$19 &gt;= A35, 0, 'Wildlife Mix'!$B$5*Summary!$E$2)</f>
        <v>96957.23</v>
      </c>
      <c r="D35" s="49">
        <f>C35*1/(1+Summary!$B$8)^$A35</f>
        <v>36555.42052</v>
      </c>
      <c r="E35" s="51">
        <f>IF(Summary!$B$19 &gt;= A35, 0, Summary!$E$2 * Summary!$B$6)</f>
        <v>0.02105263158</v>
      </c>
      <c r="F35" s="49">
        <f>Summary!$B$2</f>
        <v>13530000</v>
      </c>
      <c r="G35" s="49">
        <f t="shared" si="1"/>
        <v>284842.1053</v>
      </c>
      <c r="H35" s="49">
        <f>G35*1/(1+Summary!$B$8)^A35</f>
        <v>107392.9499</v>
      </c>
      <c r="I35" s="49">
        <f>IF(Summary!$B$19 &gt;= A35, 0, 'Wildlife Mix'!$C$5*Summary!$E$2)</f>
        <v>59987.04</v>
      </c>
      <c r="J35" s="49">
        <f>I35*1/(1+Summary!$B$8)^$A35</f>
        <v>22616.68854</v>
      </c>
      <c r="K35" s="49">
        <f>IF(Summary!$B$19 &gt;= A35, 0, 'Wildlife Mix'!$D$5*Summary!$E$2)</f>
        <v>1644.72</v>
      </c>
      <c r="L35" s="49">
        <f>K35*1/(1+Summary!$B$8)^$A35</f>
        <v>620.1026085</v>
      </c>
      <c r="M35" s="49">
        <f>IF(Summary!$B$19 &gt;= A35, 0, 'Wildlife Mix'!$E$5*Summary!$E$2)</f>
        <v>4672.5</v>
      </c>
      <c r="N35" s="49">
        <f>M35*1/(1+Summary!$B$8)^$A35</f>
        <v>1761.655138</v>
      </c>
      <c r="O35" s="3">
        <f>IF(Summary!$B$19 &gt;= A35, 0, 0.915*Summary!$E$2)</f>
        <v>18.3</v>
      </c>
      <c r="P35" s="49">
        <f>'Wildlife Mix'!$F$5</f>
        <v>3065.1395</v>
      </c>
      <c r="Q35" s="49">
        <f t="shared" si="2"/>
        <v>56092.05285</v>
      </c>
      <c r="R35" s="49">
        <f>Q35*1/(1+Summary!$B$8)^$A35</f>
        <v>21148.17616</v>
      </c>
      <c r="S35" s="3">
        <v>28.0</v>
      </c>
      <c r="T35" s="49">
        <f>S35*Summary!$E$3</f>
        <v>81457.32</v>
      </c>
      <c r="U35" s="49">
        <f>T35*1/(1+Summary!$B$8)^$A35</f>
        <v>30711.54763</v>
      </c>
      <c r="V35" s="49">
        <v>0.0</v>
      </c>
      <c r="W35" s="49">
        <f>V35*1/(1+Summary!$B$8)^$A35</f>
        <v>0</v>
      </c>
      <c r="X35" s="49">
        <v>0.0</v>
      </c>
      <c r="Y35" s="49">
        <f>X35*1/(1+Summary!$B$8)^$A35</f>
        <v>0</v>
      </c>
      <c r="Z35" s="49" t="str">
        <f t="shared" si="3"/>
        <v>#REF!</v>
      </c>
      <c r="AA35" s="49" t="str">
        <f>Z35*1/(1+Summary!$B$8)^$A35</f>
        <v>#REF!</v>
      </c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ht="15.75" customHeight="1">
      <c r="A36" s="50">
        <v>34.0</v>
      </c>
      <c r="B36" s="51">
        <f>IF(Summary!$B$19 &gt;= A36, 0, Summary!$B$5*Summary!$B$3)</f>
        <v>0.8888888889</v>
      </c>
      <c r="C36" s="49">
        <f>IF(Summary!$B$19 &gt;= A36, 0, 'Wildlife Mix'!$B$5*Summary!$E$2)</f>
        <v>96957.23</v>
      </c>
      <c r="D36" s="49">
        <f>C36*1/(1+Summary!$B$8)^$A36</f>
        <v>35490.69953</v>
      </c>
      <c r="E36" s="51">
        <f>IF(Summary!$B$19 &gt;= A36, 0, Summary!$E$2 * Summary!$B$6)</f>
        <v>0.02105263158</v>
      </c>
      <c r="F36" s="49">
        <f>Summary!$B$2</f>
        <v>13530000</v>
      </c>
      <c r="G36" s="49">
        <f t="shared" si="1"/>
        <v>284842.1053</v>
      </c>
      <c r="H36" s="49">
        <f>G36*1/(1+Summary!$B$8)^A36</f>
        <v>104264.9999</v>
      </c>
      <c r="I36" s="49">
        <f>IF(Summary!$B$19 &gt;= A36, 0, 'Wildlife Mix'!$C$5*Summary!$E$2)</f>
        <v>59987.04</v>
      </c>
      <c r="J36" s="49">
        <f>I36*1/(1+Summary!$B$8)^$A36</f>
        <v>21957.95004</v>
      </c>
      <c r="K36" s="49">
        <f>IF(Summary!$B$19 &gt;= A36, 0, 'Wildlife Mix'!$D$5*Summary!$E$2)</f>
        <v>1644.72</v>
      </c>
      <c r="L36" s="49">
        <f>K36*1/(1+Summary!$B$8)^$A36</f>
        <v>602.0413675</v>
      </c>
      <c r="M36" s="49">
        <f>IF(Summary!$B$19 &gt;= A36, 0, 'Wildlife Mix'!$E$5*Summary!$E$2)</f>
        <v>4672.5</v>
      </c>
      <c r="N36" s="49">
        <f>M36*1/(1+Summary!$B$8)^$A36</f>
        <v>1710.344794</v>
      </c>
      <c r="O36" s="3">
        <f>IF(Summary!$B$19 &gt;= A36, 0, 0.915*Summary!$E$2)</f>
        <v>18.3</v>
      </c>
      <c r="P36" s="49">
        <f>'Wildlife Mix'!$F$5</f>
        <v>3065.1395</v>
      </c>
      <c r="Q36" s="49">
        <f t="shared" si="2"/>
        <v>56092.05285</v>
      </c>
      <c r="R36" s="49">
        <f>Q36*1/(1+Summary!$B$8)^$A36</f>
        <v>20532.20986</v>
      </c>
      <c r="S36" s="3">
        <v>28.0</v>
      </c>
      <c r="T36" s="49">
        <f>S36*Summary!$E$3</f>
        <v>81457.32</v>
      </c>
      <c r="U36" s="49">
        <f>T36*1/(1+Summary!$B$8)^$A36</f>
        <v>29817.03653</v>
      </c>
      <c r="V36" s="49">
        <v>0.0</v>
      </c>
      <c r="W36" s="49">
        <f>V36*1/(1+Summary!$B$8)^$A36</f>
        <v>0</v>
      </c>
      <c r="X36" s="49">
        <v>0.0</v>
      </c>
      <c r="Y36" s="49">
        <f>X36*1/(1+Summary!$B$8)^$A36</f>
        <v>0</v>
      </c>
      <c r="Z36" s="49" t="str">
        <f t="shared" si="3"/>
        <v>#REF!</v>
      </c>
      <c r="AA36" s="49" t="str">
        <f>Z36*1/(1+Summary!$B$8)^$A36</f>
        <v>#REF!</v>
      </c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ht="15.75" customHeight="1">
      <c r="A37" s="50">
        <v>35.0</v>
      </c>
      <c r="B37" s="51">
        <f>IF(Summary!$B$19 &gt;= A37, 0, Summary!$B$5*Summary!$B$3)</f>
        <v>0.8888888889</v>
      </c>
      <c r="C37" s="49">
        <f>IF(Summary!$B$19 &gt;= A37, 0, 'Wildlife Mix'!$B$5*Summary!$E$2)</f>
        <v>96957.23</v>
      </c>
      <c r="D37" s="49">
        <f>C37*1/(1+Summary!$B$8)^$A37</f>
        <v>34456.98984</v>
      </c>
      <c r="E37" s="51">
        <f>IF(Summary!$B$19 &gt;= A37, 0, Summary!$E$2 * Summary!$B$6)</f>
        <v>0.02105263158</v>
      </c>
      <c r="F37" s="49">
        <f>Summary!$B$2</f>
        <v>13530000</v>
      </c>
      <c r="G37" s="49">
        <f t="shared" si="1"/>
        <v>284842.1053</v>
      </c>
      <c r="H37" s="49">
        <f>G37*1/(1+Summary!$B$8)^A37</f>
        <v>101228.1552</v>
      </c>
      <c r="I37" s="49">
        <f>IF(Summary!$B$19 &gt;= A37, 0, 'Wildlife Mix'!$C$5*Summary!$E$2)</f>
        <v>59987.04</v>
      </c>
      <c r="J37" s="49">
        <f>I37*1/(1+Summary!$B$8)^$A37</f>
        <v>21318.3981</v>
      </c>
      <c r="K37" s="49">
        <f>IF(Summary!$B$19 &gt;= A37, 0, 'Wildlife Mix'!$D$5*Summary!$E$2)</f>
        <v>1644.72</v>
      </c>
      <c r="L37" s="49">
        <f>K37*1/(1+Summary!$B$8)^$A37</f>
        <v>584.506182</v>
      </c>
      <c r="M37" s="49">
        <f>IF(Summary!$B$19 &gt;= A37, 0, 'Wildlife Mix'!$E$5*Summary!$E$2)</f>
        <v>4672.5</v>
      </c>
      <c r="N37" s="49">
        <f>M37*1/(1+Summary!$B$8)^$A37</f>
        <v>1660.528926</v>
      </c>
      <c r="O37" s="3">
        <f>IF(Summary!$B$19 &gt;= A37, 0, 0.915*Summary!$E$2)</f>
        <v>18.3</v>
      </c>
      <c r="P37" s="49">
        <f>'Wildlife Mix'!$F$5</f>
        <v>3065.1395</v>
      </c>
      <c r="Q37" s="49">
        <f t="shared" si="2"/>
        <v>56092.05285</v>
      </c>
      <c r="R37" s="49">
        <f>Q37*1/(1+Summary!$B$8)^$A37</f>
        <v>19934.18433</v>
      </c>
      <c r="S37" s="3">
        <v>28.0</v>
      </c>
      <c r="T37" s="49">
        <f>S37*Summary!$E$3</f>
        <v>81457.32</v>
      </c>
      <c r="U37" s="49">
        <f>T37*1/(1+Summary!$B$8)^$A37</f>
        <v>28948.57916</v>
      </c>
      <c r="V37" s="49">
        <v>0.0</v>
      </c>
      <c r="W37" s="49">
        <f>V37*1/(1+Summary!$B$8)^$A37</f>
        <v>0</v>
      </c>
      <c r="X37" s="49">
        <v>0.0</v>
      </c>
      <c r="Y37" s="49">
        <f>X37*1/(1+Summary!$B$8)^$A37</f>
        <v>0</v>
      </c>
      <c r="Z37" s="49" t="str">
        <f t="shared" si="3"/>
        <v>#REF!</v>
      </c>
      <c r="AA37" s="49" t="str">
        <f>Z37*1/(1+Summary!$B$8)^$A37</f>
        <v>#REF!</v>
      </c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ht="15.75" customHeight="1">
      <c r="A38" s="50">
        <v>36.0</v>
      </c>
      <c r="B38" s="51">
        <f>IF(Summary!$B$19 &gt;= A38, 0, Summary!$B$5*Summary!$B$3)</f>
        <v>0.8888888889</v>
      </c>
      <c r="C38" s="49">
        <f>IF(Summary!$B$19 &gt;= A38, 0, 'Wildlife Mix'!$B$5*Summary!$E$2)</f>
        <v>96957.23</v>
      </c>
      <c r="D38" s="49">
        <f>C38*1/(1+Summary!$B$8)^$A38</f>
        <v>33453.38819</v>
      </c>
      <c r="E38" s="51">
        <f>IF(Summary!$B$19 &gt;= A38, 0, Summary!$E$2 * Summary!$B$6)</f>
        <v>0.02105263158</v>
      </c>
      <c r="F38" s="49">
        <f>Summary!$B$2</f>
        <v>13530000</v>
      </c>
      <c r="G38" s="49">
        <f t="shared" si="1"/>
        <v>284842.1053</v>
      </c>
      <c r="H38" s="49">
        <f>G38*1/(1+Summary!$B$8)^A38</f>
        <v>98279.76234</v>
      </c>
      <c r="I38" s="49">
        <f>IF(Summary!$B$19 &gt;= A38, 0, 'Wildlife Mix'!$C$5*Summary!$E$2)</f>
        <v>59987.04</v>
      </c>
      <c r="J38" s="49">
        <f>I38*1/(1+Summary!$B$8)^$A38</f>
        <v>20697.47388</v>
      </c>
      <c r="K38" s="49">
        <f>IF(Summary!$B$19 &gt;= A38, 0, 'Wildlife Mix'!$D$5*Summary!$E$2)</f>
        <v>1644.72</v>
      </c>
      <c r="L38" s="49">
        <f>K38*1/(1+Summary!$B$8)^$A38</f>
        <v>567.4817301</v>
      </c>
      <c r="M38" s="49">
        <f>IF(Summary!$B$19 &gt;= A38, 0, 'Wildlife Mix'!$E$5*Summary!$E$2)</f>
        <v>4672.5</v>
      </c>
      <c r="N38" s="49">
        <f>M38*1/(1+Summary!$B$8)^$A38</f>
        <v>1612.164006</v>
      </c>
      <c r="O38" s="3">
        <f>IF(Summary!$B$19 &gt;= A38, 0, 0.915*Summary!$E$2)</f>
        <v>18.3</v>
      </c>
      <c r="P38" s="49">
        <f>'Wildlife Mix'!$F$5</f>
        <v>3065.1395</v>
      </c>
      <c r="Q38" s="49">
        <f t="shared" si="2"/>
        <v>56092.05285</v>
      </c>
      <c r="R38" s="49">
        <f>Q38*1/(1+Summary!$B$8)^$A38</f>
        <v>19353.57702</v>
      </c>
      <c r="S38" s="3">
        <v>28.0</v>
      </c>
      <c r="T38" s="49">
        <f>S38*Summary!$E$3</f>
        <v>81457.32</v>
      </c>
      <c r="U38" s="49">
        <f>T38*1/(1+Summary!$B$8)^$A38</f>
        <v>28105.41666</v>
      </c>
      <c r="V38" s="49">
        <v>0.0</v>
      </c>
      <c r="W38" s="49">
        <f>V38*1/(1+Summary!$B$8)^$A38</f>
        <v>0</v>
      </c>
      <c r="X38" s="49">
        <v>0.0</v>
      </c>
      <c r="Y38" s="49">
        <f>X38*1/(1+Summary!$B$8)^$A38</f>
        <v>0</v>
      </c>
      <c r="Z38" s="49" t="str">
        <f t="shared" si="3"/>
        <v>#REF!</v>
      </c>
      <c r="AA38" s="49" t="str">
        <f>Z38*1/(1+Summary!$B$8)^$A38</f>
        <v>#REF!</v>
      </c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ht="15.75" customHeight="1">
      <c r="A39" s="50">
        <v>37.0</v>
      </c>
      <c r="B39" s="51">
        <f>IF(Summary!$B$19 &gt;= A39, 0, Summary!$B$5*Summary!$B$3)</f>
        <v>0.8888888889</v>
      </c>
      <c r="C39" s="49">
        <f>IF(Summary!$B$19 &gt;= A39, 0, 'Wildlife Mix'!$B$5*Summary!$E$2)</f>
        <v>96957.23</v>
      </c>
      <c r="D39" s="49">
        <f>C39*1/(1+Summary!$B$8)^$A39</f>
        <v>32479.01766</v>
      </c>
      <c r="E39" s="51">
        <f>IF(Summary!$B$19 &gt;= A39, 0, Summary!$E$2 * Summary!$B$6)</f>
        <v>0.02105263158</v>
      </c>
      <c r="F39" s="49">
        <f>Summary!$B$2</f>
        <v>13530000</v>
      </c>
      <c r="G39" s="49">
        <f t="shared" si="1"/>
        <v>284842.1053</v>
      </c>
      <c r="H39" s="49">
        <f>G39*1/(1+Summary!$B$8)^A39</f>
        <v>95417.24499</v>
      </c>
      <c r="I39" s="49">
        <f>IF(Summary!$B$19 &gt;= A39, 0, 'Wildlife Mix'!$C$5*Summary!$E$2)</f>
        <v>59987.04</v>
      </c>
      <c r="J39" s="49">
        <f>I39*1/(1+Summary!$B$8)^$A39</f>
        <v>20094.63484</v>
      </c>
      <c r="K39" s="49">
        <f>IF(Summary!$B$19 &gt;= A39, 0, 'Wildlife Mix'!$D$5*Summary!$E$2)</f>
        <v>1644.72</v>
      </c>
      <c r="L39" s="49">
        <f>K39*1/(1+Summary!$B$8)^$A39</f>
        <v>550.9531361</v>
      </c>
      <c r="M39" s="49">
        <f>IF(Summary!$B$19 &gt;= A39, 0, 'Wildlife Mix'!$E$5*Summary!$E$2)</f>
        <v>4672.5</v>
      </c>
      <c r="N39" s="49">
        <f>M39*1/(1+Summary!$B$8)^$A39</f>
        <v>1565.207773</v>
      </c>
      <c r="O39" s="3">
        <f>IF(Summary!$B$19 &gt;= A39, 0, 0.915*Summary!$E$2)</f>
        <v>18.3</v>
      </c>
      <c r="P39" s="49">
        <f>'Wildlife Mix'!$F$5</f>
        <v>3065.1395</v>
      </c>
      <c r="Q39" s="49">
        <f t="shared" si="2"/>
        <v>56092.05285</v>
      </c>
      <c r="R39" s="49">
        <f>Q39*1/(1+Summary!$B$8)^$A39</f>
        <v>18789.8806</v>
      </c>
      <c r="S39" s="3">
        <v>28.0</v>
      </c>
      <c r="T39" s="49">
        <f>S39*Summary!$E$3</f>
        <v>81457.32</v>
      </c>
      <c r="U39" s="49">
        <f>T39*1/(1+Summary!$B$8)^$A39</f>
        <v>27286.81229</v>
      </c>
      <c r="V39" s="49">
        <v>0.0</v>
      </c>
      <c r="W39" s="49">
        <f>V39*1/(1+Summary!$B$8)^$A39</f>
        <v>0</v>
      </c>
      <c r="X39" s="49">
        <v>0.0</v>
      </c>
      <c r="Y39" s="49">
        <f>X39*1/(1+Summary!$B$8)^$A39</f>
        <v>0</v>
      </c>
      <c r="Z39" s="49" t="str">
        <f t="shared" si="3"/>
        <v>#REF!</v>
      </c>
      <c r="AA39" s="49" t="str">
        <f>Z39*1/(1+Summary!$B$8)^$A39</f>
        <v>#REF!</v>
      </c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ht="15.75" customHeight="1">
      <c r="A40" s="50">
        <v>38.0</v>
      </c>
      <c r="B40" s="51">
        <f>IF(Summary!$B$19 &gt;= A40, 0, Summary!$B$5*Summary!$B$3)</f>
        <v>0.8888888889</v>
      </c>
      <c r="C40" s="49">
        <f>IF(Summary!$B$19 &gt;= A40, 0, 'Wildlife Mix'!$B$5*Summary!$E$2)</f>
        <v>96957.23</v>
      </c>
      <c r="D40" s="49">
        <f>C40*1/(1+Summary!$B$8)^$A40</f>
        <v>31533.02686</v>
      </c>
      <c r="E40" s="51">
        <f>IF(Summary!$B$19 &gt;= A40, 0, Summary!$E$2 * Summary!$B$6)</f>
        <v>0.02105263158</v>
      </c>
      <c r="F40" s="49">
        <f>Summary!$B$2</f>
        <v>13530000</v>
      </c>
      <c r="G40" s="49">
        <f t="shared" si="1"/>
        <v>284842.1053</v>
      </c>
      <c r="H40" s="49">
        <f>G40*1/(1+Summary!$B$8)^A40</f>
        <v>92638.10193</v>
      </c>
      <c r="I40" s="49">
        <f>IF(Summary!$B$19 &gt;= A40, 0, 'Wildlife Mix'!$C$5*Summary!$E$2)</f>
        <v>59987.04</v>
      </c>
      <c r="J40" s="49">
        <f>I40*1/(1+Summary!$B$8)^$A40</f>
        <v>19509.35421</v>
      </c>
      <c r="K40" s="49">
        <f>IF(Summary!$B$19 &gt;= A40, 0, 'Wildlife Mix'!$D$5*Summary!$E$2)</f>
        <v>1644.72</v>
      </c>
      <c r="L40" s="49">
        <f>K40*1/(1+Summary!$B$8)^$A40</f>
        <v>534.9059573</v>
      </c>
      <c r="M40" s="49">
        <f>IF(Summary!$B$19 &gt;= A40, 0, 'Wildlife Mix'!$E$5*Summary!$E$2)</f>
        <v>4672.5</v>
      </c>
      <c r="N40" s="49">
        <f>M40*1/(1+Summary!$B$8)^$A40</f>
        <v>1519.619197</v>
      </c>
      <c r="O40" s="3">
        <f>IF(Summary!$B$19 &gt;= A40, 0, 0.915*Summary!$E$2)</f>
        <v>18.3</v>
      </c>
      <c r="P40" s="49">
        <f>'Wildlife Mix'!$F$5</f>
        <v>3065.1395</v>
      </c>
      <c r="Q40" s="49">
        <f t="shared" si="2"/>
        <v>56092.05285</v>
      </c>
      <c r="R40" s="49">
        <f>Q40*1/(1+Summary!$B$8)^$A40</f>
        <v>18242.60253</v>
      </c>
      <c r="S40" s="3">
        <v>28.0</v>
      </c>
      <c r="T40" s="49">
        <f>S40*Summary!$E$3</f>
        <v>81457.32</v>
      </c>
      <c r="U40" s="49">
        <f>T40*1/(1+Summary!$B$8)^$A40</f>
        <v>26492.05077</v>
      </c>
      <c r="V40" s="49">
        <v>0.0</v>
      </c>
      <c r="W40" s="49">
        <f>V40*1/(1+Summary!$B$8)^$A40</f>
        <v>0</v>
      </c>
      <c r="X40" s="49">
        <v>0.0</v>
      </c>
      <c r="Y40" s="49">
        <f>X40*1/(1+Summary!$B$8)^$A40</f>
        <v>0</v>
      </c>
      <c r="Z40" s="49" t="str">
        <f t="shared" si="3"/>
        <v>#REF!</v>
      </c>
      <c r="AA40" s="49" t="str">
        <f>Z40*1/(1+Summary!$B$8)^$A40</f>
        <v>#REF!</v>
      </c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ht="15.75" customHeight="1">
      <c r="A41" s="50">
        <v>39.0</v>
      </c>
      <c r="B41" s="51">
        <f>IF(Summary!$B$19 &gt;= A41, 0, Summary!$B$5*Summary!$B$3)</f>
        <v>0.8888888889</v>
      </c>
      <c r="C41" s="49">
        <f>IF(Summary!$B$19 &gt;= A41, 0, 'Wildlife Mix'!$B$5*Summary!$E$2)</f>
        <v>96957.23</v>
      </c>
      <c r="D41" s="49">
        <f>C41*1/(1+Summary!$B$8)^$A41</f>
        <v>30614.58918</v>
      </c>
      <c r="E41" s="51">
        <f>IF(Summary!$B$19 &gt;= A41, 0, Summary!$E$2 * Summary!$B$6)</f>
        <v>0.02105263158</v>
      </c>
      <c r="F41" s="49">
        <f>Summary!$B$2</f>
        <v>13530000</v>
      </c>
      <c r="G41" s="49">
        <f t="shared" si="1"/>
        <v>284842.1053</v>
      </c>
      <c r="H41" s="49">
        <f>G41*1/(1+Summary!$B$8)^A41</f>
        <v>89939.90479</v>
      </c>
      <c r="I41" s="49">
        <f>IF(Summary!$B$19 &gt;= A41, 0, 'Wildlife Mix'!$C$5*Summary!$E$2)</f>
        <v>59987.04</v>
      </c>
      <c r="J41" s="49">
        <f>I41*1/(1+Summary!$B$8)^$A41</f>
        <v>18941.12059</v>
      </c>
      <c r="K41" s="49">
        <f>IF(Summary!$B$19 &gt;= A41, 0, 'Wildlife Mix'!$D$5*Summary!$E$2)</f>
        <v>1644.72</v>
      </c>
      <c r="L41" s="49">
        <f>K41*1/(1+Summary!$B$8)^$A41</f>
        <v>519.3261722</v>
      </c>
      <c r="M41" s="49">
        <f>IF(Summary!$B$19 &gt;= A41, 0, 'Wildlife Mix'!$E$5*Summary!$E$2)</f>
        <v>4672.5</v>
      </c>
      <c r="N41" s="49">
        <f>M41*1/(1+Summary!$B$8)^$A41</f>
        <v>1475.358444</v>
      </c>
      <c r="O41" s="3">
        <f>IF(Summary!$B$19 &gt;= A41, 0, 0.915*Summary!$E$2)</f>
        <v>18.3</v>
      </c>
      <c r="P41" s="49">
        <f>'Wildlife Mix'!$F$5</f>
        <v>3065.1395</v>
      </c>
      <c r="Q41" s="49">
        <f t="shared" si="2"/>
        <v>56092.05285</v>
      </c>
      <c r="R41" s="49">
        <f>Q41*1/(1+Summary!$B$8)^$A41</f>
        <v>17711.26459</v>
      </c>
      <c r="S41" s="3">
        <v>28.0</v>
      </c>
      <c r="T41" s="49">
        <f>S41*Summary!$E$3</f>
        <v>81457.32</v>
      </c>
      <c r="U41" s="49">
        <f>T41*1/(1+Summary!$B$8)^$A41</f>
        <v>25720.43764</v>
      </c>
      <c r="V41" s="49">
        <v>0.0</v>
      </c>
      <c r="W41" s="49">
        <f>V41*1/(1+Summary!$B$8)^$A41</f>
        <v>0</v>
      </c>
      <c r="X41" s="49">
        <v>0.0</v>
      </c>
      <c r="Y41" s="49">
        <f>X41*1/(1+Summary!$B$8)^$A41</f>
        <v>0</v>
      </c>
      <c r="Z41" s="49" t="str">
        <f t="shared" si="3"/>
        <v>#REF!</v>
      </c>
      <c r="AA41" s="49" t="str">
        <f>Z41*1/(1+Summary!$B$8)^$A41</f>
        <v>#REF!</v>
      </c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ht="15.75" customHeight="1">
      <c r="A42" s="50">
        <v>40.0</v>
      </c>
      <c r="B42" s="51">
        <f>IF(Summary!$B$19 &gt;= A42, 0, Summary!$B$5*Summary!$B$3)</f>
        <v>0.8888888889</v>
      </c>
      <c r="C42" s="49">
        <f>IF(Summary!$B$19 &gt;= A42, 0, 'Wildlife Mix'!$B$5*Summary!$E$2)</f>
        <v>96957.23</v>
      </c>
      <c r="D42" s="49">
        <f>C42*1/(1+Summary!$B$8)^$A42</f>
        <v>29722.90212</v>
      </c>
      <c r="E42" s="51">
        <f>IF(Summary!$B$19 &gt;= A42, 0, Summary!$E$2 * Summary!$B$6)</f>
        <v>0.02105263158</v>
      </c>
      <c r="F42" s="49">
        <f>Summary!$B$2</f>
        <v>13530000</v>
      </c>
      <c r="G42" s="49">
        <f t="shared" si="1"/>
        <v>284842.1053</v>
      </c>
      <c r="H42" s="49">
        <f>G42*1/(1+Summary!$B$8)^A42</f>
        <v>87320.29591</v>
      </c>
      <c r="I42" s="49">
        <f>IF(Summary!$B$19 &gt;= A42, 0, 'Wildlife Mix'!$C$5*Summary!$E$2)</f>
        <v>59987.04</v>
      </c>
      <c r="J42" s="49">
        <f>I42*1/(1+Summary!$B$8)^$A42</f>
        <v>18389.43747</v>
      </c>
      <c r="K42" s="49">
        <f>IF(Summary!$B$19 &gt;= A42, 0, 'Wildlife Mix'!$D$5*Summary!$E$2)</f>
        <v>1644.72</v>
      </c>
      <c r="L42" s="49">
        <f>K42*1/(1+Summary!$B$8)^$A42</f>
        <v>504.2001672</v>
      </c>
      <c r="M42" s="49">
        <f>IF(Summary!$B$19 &gt;= A42, 0, 'Wildlife Mix'!$E$5*Summary!$E$2)</f>
        <v>4672.5</v>
      </c>
      <c r="N42" s="49">
        <f>M42*1/(1+Summary!$B$8)^$A42</f>
        <v>1432.386839</v>
      </c>
      <c r="O42" s="3">
        <f>IF(Summary!$B$19 &gt;= A42, 0, 0.915*Summary!$E$2)</f>
        <v>18.3</v>
      </c>
      <c r="P42" s="49">
        <f>'Wildlife Mix'!$F$5</f>
        <v>3065.1395</v>
      </c>
      <c r="Q42" s="49">
        <f t="shared" si="2"/>
        <v>56092.05285</v>
      </c>
      <c r="R42" s="49">
        <f>Q42*1/(1+Summary!$B$8)^$A42</f>
        <v>17195.40251</v>
      </c>
      <c r="S42" s="3">
        <v>28.0</v>
      </c>
      <c r="T42" s="49">
        <f>S42*Summary!$E$3</f>
        <v>81457.32</v>
      </c>
      <c r="U42" s="49">
        <f>T42*1/(1+Summary!$B$8)^$A42</f>
        <v>24971.29868</v>
      </c>
      <c r="V42" s="49">
        <v>0.0</v>
      </c>
      <c r="W42" s="49">
        <f>V42*1/(1+Summary!$B$8)^$A42</f>
        <v>0</v>
      </c>
      <c r="X42" s="49">
        <v>154615.2</v>
      </c>
      <c r="Y42" s="49">
        <f>X42*1/(1+Summary!$B$8)^$A42</f>
        <v>47398.34725</v>
      </c>
      <c r="Z42" s="49" t="str">
        <f t="shared" si="3"/>
        <v>#REF!</v>
      </c>
      <c r="AA42" s="49" t="str">
        <f>Z42*1/(1+Summary!$B$8)^$A42</f>
        <v>#REF!</v>
      </c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ht="15.75" customHeight="1">
      <c r="A43" s="50">
        <v>41.0</v>
      </c>
      <c r="B43" s="51">
        <f>IF(Summary!$B$19 &gt;= A43, 0, Summary!$B$5*Summary!$B$3)</f>
        <v>0.8888888889</v>
      </c>
      <c r="C43" s="49">
        <f>IF(Summary!$B$19 &gt;= A43, 0, 'Wildlife Mix'!$B$5*Summary!$E$2)</f>
        <v>96957.23</v>
      </c>
      <c r="D43" s="49">
        <f>C43*1/(1+Summary!$B$8)^$A43</f>
        <v>28857.18652</v>
      </c>
      <c r="E43" s="51">
        <f>IF(Summary!$B$19 &gt;= A43, 0, Summary!$E$2 * Summary!$B$6)</f>
        <v>0.02105263158</v>
      </c>
      <c r="F43" s="49">
        <f>Summary!$B$2</f>
        <v>13530000</v>
      </c>
      <c r="G43" s="49">
        <f t="shared" si="1"/>
        <v>284842.1053</v>
      </c>
      <c r="H43" s="49">
        <f>G43*1/(1+Summary!$B$8)^A43</f>
        <v>84776.98632</v>
      </c>
      <c r="I43" s="49">
        <f>IF(Summary!$B$19 &gt;= A43, 0, 'Wildlife Mix'!$C$5*Summary!$E$2)</f>
        <v>59987.04</v>
      </c>
      <c r="J43" s="49">
        <f>I43*1/(1+Summary!$B$8)^$A43</f>
        <v>17853.82279</v>
      </c>
      <c r="K43" s="49">
        <f>IF(Summary!$B$19 &gt;= A43, 0, 'Wildlife Mix'!$D$5*Summary!$E$2)</f>
        <v>1644.72</v>
      </c>
      <c r="L43" s="49">
        <f>K43*1/(1+Summary!$B$8)^$A43</f>
        <v>489.5147254</v>
      </c>
      <c r="M43" s="49">
        <f>IF(Summary!$B$19 &gt;= A43, 0, 'Wildlife Mix'!$E$5*Summary!$E$2)</f>
        <v>4672.5</v>
      </c>
      <c r="N43" s="49">
        <f>M43*1/(1+Summary!$B$8)^$A43</f>
        <v>1390.666834</v>
      </c>
      <c r="O43" s="3">
        <f>IF(Summary!$B$19 &gt;= A43, 0, 0.915*Summary!$E$2)</f>
        <v>18.3</v>
      </c>
      <c r="P43" s="49">
        <f>'Wildlife Mix'!$F$5</f>
        <v>3065.1395</v>
      </c>
      <c r="Q43" s="49">
        <f t="shared" si="2"/>
        <v>56092.05285</v>
      </c>
      <c r="R43" s="49">
        <f>Q43*1/(1+Summary!$B$8)^$A43</f>
        <v>16694.56555</v>
      </c>
      <c r="S43" s="3">
        <v>28.0</v>
      </c>
      <c r="T43" s="49">
        <f>S43*Summary!$E$3</f>
        <v>81457.32</v>
      </c>
      <c r="U43" s="49">
        <f>T43*1/(1+Summary!$B$8)^$A43</f>
        <v>24243.9793</v>
      </c>
      <c r="V43" s="49">
        <v>0.0</v>
      </c>
      <c r="W43" s="49">
        <f>V43*1/(1+Summary!$B$8)^$A43</f>
        <v>0</v>
      </c>
      <c r="X43" s="49">
        <v>0.0</v>
      </c>
      <c r="Y43" s="49">
        <f>X43*1/(1+Summary!$B$8)^$A43</f>
        <v>0</v>
      </c>
      <c r="Z43" s="49" t="str">
        <f t="shared" si="3"/>
        <v>#REF!</v>
      </c>
      <c r="AA43" s="49" t="str">
        <f>Z43*1/(1+Summary!$B$8)^$A43</f>
        <v>#REF!</v>
      </c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ht="15.75" customHeight="1">
      <c r="A44" s="50">
        <v>42.0</v>
      </c>
      <c r="B44" s="51">
        <f>IF(Summary!$B$19 &gt;= A44, 0, Summary!$B$5*Summary!$B$3)</f>
        <v>0.8888888889</v>
      </c>
      <c r="C44" s="49">
        <f>IF(Summary!$B$19 &gt;= A44, 0, 'Wildlife Mix'!$B$5*Summary!$E$2)</f>
        <v>96957.23</v>
      </c>
      <c r="D44" s="49">
        <f>C44*1/(1+Summary!$B$8)^$A44</f>
        <v>28016.68594</v>
      </c>
      <c r="E44" s="51">
        <f>IF(Summary!$B$19 &gt;= A44, 0, Summary!$E$2 * Summary!$B$6)</f>
        <v>0.02105263158</v>
      </c>
      <c r="F44" s="49">
        <f>Summary!$B$2</f>
        <v>13530000</v>
      </c>
      <c r="G44" s="49">
        <f t="shared" si="1"/>
        <v>284842.1053</v>
      </c>
      <c r="H44" s="49">
        <f>G44*1/(1+Summary!$B$8)^A44</f>
        <v>82307.75371</v>
      </c>
      <c r="I44" s="49">
        <f>IF(Summary!$B$19 &gt;= A44, 0, 'Wildlife Mix'!$C$5*Summary!$E$2)</f>
        <v>59987.04</v>
      </c>
      <c r="J44" s="49">
        <f>I44*1/(1+Summary!$B$8)^$A44</f>
        <v>17333.80853</v>
      </c>
      <c r="K44" s="49">
        <f>IF(Summary!$B$19 &gt;= A44, 0, 'Wildlife Mix'!$D$5*Summary!$E$2)</f>
        <v>1644.72</v>
      </c>
      <c r="L44" s="49">
        <f>K44*1/(1+Summary!$B$8)^$A44</f>
        <v>475.2570149</v>
      </c>
      <c r="M44" s="49">
        <f>IF(Summary!$B$19 &gt;= A44, 0, 'Wildlife Mix'!$E$5*Summary!$E$2)</f>
        <v>4672.5</v>
      </c>
      <c r="N44" s="49">
        <f>M44*1/(1+Summary!$B$8)^$A44</f>
        <v>1350.161974</v>
      </c>
      <c r="O44" s="3">
        <f>IF(Summary!$B$19 &gt;= A44, 0, 0.915*Summary!$E$2)</f>
        <v>18.3</v>
      </c>
      <c r="P44" s="49">
        <f>'Wildlife Mix'!$F$5</f>
        <v>3065.1395</v>
      </c>
      <c r="Q44" s="49">
        <f t="shared" si="2"/>
        <v>56092.05285</v>
      </c>
      <c r="R44" s="49">
        <f>Q44*1/(1+Summary!$B$8)^$A44</f>
        <v>16208.31607</v>
      </c>
      <c r="S44" s="3">
        <v>28.0</v>
      </c>
      <c r="T44" s="49">
        <f>S44*Summary!$E$3</f>
        <v>81457.32</v>
      </c>
      <c r="U44" s="49">
        <f>T44*1/(1+Summary!$B$8)^$A44</f>
        <v>23537.84398</v>
      </c>
      <c r="V44" s="49">
        <v>0.0</v>
      </c>
      <c r="W44" s="49">
        <f>V44*1/(1+Summary!$B$8)^$A44</f>
        <v>0</v>
      </c>
      <c r="X44" s="49">
        <v>0.0</v>
      </c>
      <c r="Y44" s="49">
        <f>X44*1/(1+Summary!$B$8)^$A44</f>
        <v>0</v>
      </c>
      <c r="Z44" s="49" t="str">
        <f t="shared" si="3"/>
        <v>#REF!</v>
      </c>
      <c r="AA44" s="49" t="str">
        <f>Z44*1/(1+Summary!$B$8)^$A44</f>
        <v>#REF!</v>
      </c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ht="15.75" customHeight="1">
      <c r="A45" s="50">
        <v>43.0</v>
      </c>
      <c r="B45" s="51">
        <f>IF(Summary!$B$19 &gt;= A45, 0, Summary!$B$5*Summary!$B$3)</f>
        <v>0.8888888889</v>
      </c>
      <c r="C45" s="49">
        <f>IF(Summary!$B$19 &gt;= A45, 0, 'Wildlife Mix'!$B$5*Summary!$E$2)</f>
        <v>96957.23</v>
      </c>
      <c r="D45" s="49">
        <f>C45*1/(1+Summary!$B$8)^$A45</f>
        <v>27200.66597</v>
      </c>
      <c r="E45" s="51">
        <f>IF(Summary!$B$19 &gt;= A45, 0, Summary!$E$2 * Summary!$B$6)</f>
        <v>0.02105263158</v>
      </c>
      <c r="F45" s="49">
        <f>Summary!$B$2</f>
        <v>13530000</v>
      </c>
      <c r="G45" s="49">
        <f t="shared" si="1"/>
        <v>284842.1053</v>
      </c>
      <c r="H45" s="49">
        <f>G45*1/(1+Summary!$B$8)^A45</f>
        <v>79910.44049</v>
      </c>
      <c r="I45" s="49">
        <f>IF(Summary!$B$19 &gt;= A45, 0, 'Wildlife Mix'!$C$5*Summary!$E$2)</f>
        <v>59987.04</v>
      </c>
      <c r="J45" s="49">
        <f>I45*1/(1+Summary!$B$8)^$A45</f>
        <v>16828.94032</v>
      </c>
      <c r="K45" s="49">
        <f>IF(Summary!$B$19 &gt;= A45, 0, 'Wildlife Mix'!$D$5*Summary!$E$2)</f>
        <v>1644.72</v>
      </c>
      <c r="L45" s="49">
        <f>K45*1/(1+Summary!$B$8)^$A45</f>
        <v>461.4145776</v>
      </c>
      <c r="M45" s="49">
        <f>IF(Summary!$B$19 &gt;= A45, 0, 'Wildlife Mix'!$E$5*Summary!$E$2)</f>
        <v>4672.5</v>
      </c>
      <c r="N45" s="49">
        <f>M45*1/(1+Summary!$B$8)^$A45</f>
        <v>1310.836868</v>
      </c>
      <c r="O45" s="3">
        <f>IF(Summary!$B$19 &gt;= A45, 0, 0.915*Summary!$E$2)</f>
        <v>18.3</v>
      </c>
      <c r="P45" s="49">
        <f>'Wildlife Mix'!$F$5</f>
        <v>3065.1395</v>
      </c>
      <c r="Q45" s="49">
        <f t="shared" si="2"/>
        <v>56092.05285</v>
      </c>
      <c r="R45" s="49">
        <f>Q45*1/(1+Summary!$B$8)^$A45</f>
        <v>15736.22919</v>
      </c>
      <c r="S45" s="3">
        <v>28.0</v>
      </c>
      <c r="T45" s="49">
        <f>S45*Summary!$E$3</f>
        <v>81457.32</v>
      </c>
      <c r="U45" s="49">
        <f>T45*1/(1+Summary!$B$8)^$A45</f>
        <v>22852.27571</v>
      </c>
      <c r="V45" s="49">
        <v>0.0</v>
      </c>
      <c r="W45" s="49">
        <f>V45*1/(1+Summary!$B$8)^$A45</f>
        <v>0</v>
      </c>
      <c r="X45" s="49">
        <v>0.0</v>
      </c>
      <c r="Y45" s="49">
        <f>X45*1/(1+Summary!$B$8)^$A45</f>
        <v>0</v>
      </c>
      <c r="Z45" s="49" t="str">
        <f t="shared" si="3"/>
        <v>#REF!</v>
      </c>
      <c r="AA45" s="49" t="str">
        <f>Z45*1/(1+Summary!$B$8)^$A45</f>
        <v>#REF!</v>
      </c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ht="15.75" customHeight="1">
      <c r="A46" s="50">
        <v>44.0</v>
      </c>
      <c r="B46" s="51">
        <f>IF(Summary!$B$19 &gt;= A46, 0, Summary!$B$5*Summary!$B$3)</f>
        <v>0.8888888889</v>
      </c>
      <c r="C46" s="49">
        <f>IF(Summary!$B$19 &gt;= A46, 0, 'Wildlife Mix'!$B$5*Summary!$E$2)</f>
        <v>96957.23</v>
      </c>
      <c r="D46" s="49">
        <f>C46*1/(1+Summary!$B$8)^$A46</f>
        <v>26408.41356</v>
      </c>
      <c r="E46" s="51">
        <f>IF(Summary!$B$19 &gt;= A46, 0, Summary!$E$2 * Summary!$B$6)</f>
        <v>0.02105263158</v>
      </c>
      <c r="F46" s="49">
        <f>Summary!$B$2</f>
        <v>13530000</v>
      </c>
      <c r="G46" s="49">
        <f t="shared" si="1"/>
        <v>284842.1053</v>
      </c>
      <c r="H46" s="49">
        <f>G46*1/(1+Summary!$B$8)^A46</f>
        <v>77582.95194</v>
      </c>
      <c r="I46" s="49">
        <f>IF(Summary!$B$19 &gt;= A46, 0, 'Wildlife Mix'!$C$5*Summary!$E$2)</f>
        <v>59987.04</v>
      </c>
      <c r="J46" s="49">
        <f>I46*1/(1+Summary!$B$8)^$A46</f>
        <v>16338.77701</v>
      </c>
      <c r="K46" s="49">
        <f>IF(Summary!$B$19 &gt;= A46, 0, 'Wildlife Mix'!$D$5*Summary!$E$2)</f>
        <v>1644.72</v>
      </c>
      <c r="L46" s="49">
        <f>K46*1/(1+Summary!$B$8)^$A46</f>
        <v>447.9753181</v>
      </c>
      <c r="M46" s="49">
        <f>IF(Summary!$B$19 &gt;= A46, 0, 'Wildlife Mix'!$E$5*Summary!$E$2)</f>
        <v>4672.5</v>
      </c>
      <c r="N46" s="49">
        <f>M46*1/(1+Summary!$B$8)^$A46</f>
        <v>1272.657154</v>
      </c>
      <c r="O46" s="3">
        <f>IF(Summary!$B$19 &gt;= A46, 0, 0.915*Summary!$E$2)</f>
        <v>18.3</v>
      </c>
      <c r="P46" s="49">
        <f>'Wildlife Mix'!$F$5</f>
        <v>3065.1395</v>
      </c>
      <c r="Q46" s="49">
        <f t="shared" si="2"/>
        <v>56092.05285</v>
      </c>
      <c r="R46" s="49">
        <f>Q46*1/(1+Summary!$B$8)^$A46</f>
        <v>15277.89242</v>
      </c>
      <c r="S46" s="3">
        <v>28.0</v>
      </c>
      <c r="T46" s="49">
        <f>S46*Summary!$E$3</f>
        <v>81457.32</v>
      </c>
      <c r="U46" s="49">
        <f>T46*1/(1+Summary!$B$8)^$A46</f>
        <v>22186.67544</v>
      </c>
      <c r="V46" s="49">
        <v>0.0</v>
      </c>
      <c r="W46" s="49">
        <f>V46*1/(1+Summary!$B$8)^$A46</f>
        <v>0</v>
      </c>
      <c r="X46" s="49">
        <v>0.0</v>
      </c>
      <c r="Y46" s="49">
        <f>X46*1/(1+Summary!$B$8)^$A46</f>
        <v>0</v>
      </c>
      <c r="Z46" s="49" t="str">
        <f t="shared" si="3"/>
        <v>#REF!</v>
      </c>
      <c r="AA46" s="49" t="str">
        <f>Z46*1/(1+Summary!$B$8)^$A46</f>
        <v>#REF!</v>
      </c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ht="15.75" customHeight="1">
      <c r="A47" s="50">
        <v>45.0</v>
      </c>
      <c r="B47" s="51">
        <f>IF(Summary!$B$19 &gt;= A47, 0, Summary!$B$5*Summary!$B$3)</f>
        <v>0.8888888889</v>
      </c>
      <c r="C47" s="49">
        <f>IF(Summary!$B$19 &gt;= A47, 0, 'Wildlife Mix'!$B$5*Summary!$E$2)</f>
        <v>96957.23</v>
      </c>
      <c r="D47" s="49">
        <f>C47*1/(1+Summary!$B$8)^$A47</f>
        <v>25639.23647</v>
      </c>
      <c r="E47" s="51">
        <f>IF(Summary!$B$19 &gt;= A47, 0, Summary!$E$2 * Summary!$B$6)</f>
        <v>0.02105263158</v>
      </c>
      <c r="F47" s="49">
        <f>Summary!$B$2</f>
        <v>13530000</v>
      </c>
      <c r="G47" s="49">
        <f t="shared" si="1"/>
        <v>284842.1053</v>
      </c>
      <c r="H47" s="49">
        <f>G47*1/(1+Summary!$B$8)^A47</f>
        <v>75323.25431</v>
      </c>
      <c r="I47" s="49">
        <f>IF(Summary!$B$19 &gt;= A47, 0, 'Wildlife Mix'!$C$5*Summary!$E$2)</f>
        <v>59987.04</v>
      </c>
      <c r="J47" s="49">
        <f>I47*1/(1+Summary!$B$8)^$A47</f>
        <v>15862.8903</v>
      </c>
      <c r="K47" s="49">
        <f>IF(Summary!$B$19 &gt;= A47, 0, 'Wildlife Mix'!$D$5*Summary!$E$2)</f>
        <v>1644.72</v>
      </c>
      <c r="L47" s="49">
        <f>K47*1/(1+Summary!$B$8)^$A47</f>
        <v>434.9274933</v>
      </c>
      <c r="M47" s="49">
        <f>IF(Summary!$B$19 &gt;= A47, 0, 'Wildlife Mix'!$E$5*Summary!$E$2)</f>
        <v>4672.5</v>
      </c>
      <c r="N47" s="49">
        <f>M47*1/(1+Summary!$B$8)^$A47</f>
        <v>1235.58947</v>
      </c>
      <c r="O47" s="3">
        <f>IF(Summary!$B$19 &gt;= A47, 0, 0.915*Summary!$E$2)</f>
        <v>18.3</v>
      </c>
      <c r="P47" s="49">
        <f>'Wildlife Mix'!$F$5</f>
        <v>3065.1395</v>
      </c>
      <c r="Q47" s="49">
        <f t="shared" si="2"/>
        <v>56092.05285</v>
      </c>
      <c r="R47" s="49">
        <f>Q47*1/(1+Summary!$B$8)^$A47</f>
        <v>14832.90526</v>
      </c>
      <c r="S47" s="3">
        <v>28.0</v>
      </c>
      <c r="T47" s="49">
        <f>S47*Summary!$E$3</f>
        <v>81457.32</v>
      </c>
      <c r="U47" s="49">
        <f>T47*1/(1+Summary!$B$8)^$A47</f>
        <v>21540.4616</v>
      </c>
      <c r="V47" s="49">
        <v>0.0</v>
      </c>
      <c r="W47" s="49">
        <f>V47*1/(1+Summary!$B$8)^$A47</f>
        <v>0</v>
      </c>
      <c r="X47" s="49">
        <v>0.0</v>
      </c>
      <c r="Y47" s="49">
        <f>X47*1/(1+Summary!$B$8)^$A47</f>
        <v>0</v>
      </c>
      <c r="Z47" s="49" t="str">
        <f t="shared" si="3"/>
        <v>#REF!</v>
      </c>
      <c r="AA47" s="49" t="str">
        <f>Z47*1/(1+Summary!$B$8)^$A47</f>
        <v>#REF!</v>
      </c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ht="15.75" customHeight="1">
      <c r="A48" s="50">
        <v>46.0</v>
      </c>
      <c r="B48" s="51">
        <f>IF(Summary!$B$19 &gt;= A48, 0, Summary!$B$5*Summary!$B$3)</f>
        <v>0.8888888889</v>
      </c>
      <c r="C48" s="49">
        <f>IF(Summary!$B$19 &gt;= A48, 0, 'Wildlife Mix'!$B$5*Summary!$E$2)</f>
        <v>96957.23</v>
      </c>
      <c r="D48" s="49">
        <f>C48*1/(1+Summary!$B$8)^$A48</f>
        <v>24892.46259</v>
      </c>
      <c r="E48" s="51">
        <f>IF(Summary!$B$19 &gt;= A48, 0, Summary!$E$2 * Summary!$B$6)</f>
        <v>0.02105263158</v>
      </c>
      <c r="F48" s="49">
        <f>Summary!$B$2</f>
        <v>13530000</v>
      </c>
      <c r="G48" s="49">
        <f t="shared" si="1"/>
        <v>284842.1053</v>
      </c>
      <c r="H48" s="49">
        <f>G48*1/(1+Summary!$B$8)^A48</f>
        <v>73129.37311</v>
      </c>
      <c r="I48" s="49">
        <f>IF(Summary!$B$19 &gt;= A48, 0, 'Wildlife Mix'!$C$5*Summary!$E$2)</f>
        <v>59987.04</v>
      </c>
      <c r="J48" s="49">
        <f>I48*1/(1+Summary!$B$8)^$A48</f>
        <v>15400.86437</v>
      </c>
      <c r="K48" s="49">
        <f>IF(Summary!$B$19 &gt;= A48, 0, 'Wildlife Mix'!$D$5*Summary!$E$2)</f>
        <v>1644.72</v>
      </c>
      <c r="L48" s="49">
        <f>K48*1/(1+Summary!$B$8)^$A48</f>
        <v>422.2597022</v>
      </c>
      <c r="M48" s="49">
        <f>IF(Summary!$B$19 &gt;= A48, 0, 'Wildlife Mix'!$E$5*Summary!$E$2)</f>
        <v>4672.5</v>
      </c>
      <c r="N48" s="49">
        <f>M48*1/(1+Summary!$B$8)^$A48</f>
        <v>1199.601427</v>
      </c>
      <c r="O48" s="3">
        <f>IF(Summary!$B$19 &gt;= A48, 0, 0.915*Summary!$E$2)</f>
        <v>18.3</v>
      </c>
      <c r="P48" s="49">
        <f>'Wildlife Mix'!$F$5</f>
        <v>3065.1395</v>
      </c>
      <c r="Q48" s="49">
        <f t="shared" si="2"/>
        <v>56092.05285</v>
      </c>
      <c r="R48" s="49">
        <f>Q48*1/(1+Summary!$B$8)^$A48</f>
        <v>14400.87889</v>
      </c>
      <c r="S48" s="3">
        <v>28.0</v>
      </c>
      <c r="T48" s="49">
        <f>S48*Summary!$E$3</f>
        <v>81457.32</v>
      </c>
      <c r="U48" s="49">
        <f>T48*1/(1+Summary!$B$8)^$A48</f>
        <v>20913.06951</v>
      </c>
      <c r="V48" s="49">
        <v>0.0</v>
      </c>
      <c r="W48" s="49">
        <f>V48*1/(1+Summary!$B$8)^$A48</f>
        <v>0</v>
      </c>
      <c r="X48" s="49">
        <v>0.0</v>
      </c>
      <c r="Y48" s="49">
        <f>X48*1/(1+Summary!$B$8)^$A48</f>
        <v>0</v>
      </c>
      <c r="Z48" s="49" t="str">
        <f t="shared" si="3"/>
        <v>#REF!</v>
      </c>
      <c r="AA48" s="49" t="str">
        <f>Z48*1/(1+Summary!$B$8)^$A48</f>
        <v>#REF!</v>
      </c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ht="15.75" customHeight="1">
      <c r="A49" s="50">
        <v>47.0</v>
      </c>
      <c r="B49" s="51">
        <f>IF(Summary!$B$19 &gt;= A49, 0, Summary!$B$5*Summary!$B$3)</f>
        <v>0.8888888889</v>
      </c>
      <c r="C49" s="49">
        <f>IF(Summary!$B$19 &gt;= A49, 0, 'Wildlife Mix'!$B$5*Summary!$E$2)</f>
        <v>96957.23</v>
      </c>
      <c r="D49" s="49">
        <f>C49*1/(1+Summary!$B$8)^$A49</f>
        <v>24167.43941</v>
      </c>
      <c r="E49" s="51">
        <f>IF(Summary!$B$19 &gt;= A49, 0, Summary!$E$2 * Summary!$B$6)</f>
        <v>0.02105263158</v>
      </c>
      <c r="F49" s="49">
        <f>Summary!$B$2</f>
        <v>13530000</v>
      </c>
      <c r="G49" s="49">
        <f t="shared" si="1"/>
        <v>284842.1053</v>
      </c>
      <c r="H49" s="49">
        <f>G49*1/(1+Summary!$B$8)^A49</f>
        <v>70999.39137</v>
      </c>
      <c r="I49" s="49">
        <f>IF(Summary!$B$19 &gt;= A49, 0, 'Wildlife Mix'!$C$5*Summary!$E$2)</f>
        <v>59987.04</v>
      </c>
      <c r="J49" s="49">
        <f>I49*1/(1+Summary!$B$8)^$A49</f>
        <v>14952.29551</v>
      </c>
      <c r="K49" s="49">
        <f>IF(Summary!$B$19 &gt;= A49, 0, 'Wildlife Mix'!$D$5*Summary!$E$2)</f>
        <v>1644.72</v>
      </c>
      <c r="L49" s="49">
        <f>K49*1/(1+Summary!$B$8)^$A49</f>
        <v>409.9608759</v>
      </c>
      <c r="M49" s="49">
        <f>IF(Summary!$B$19 &gt;= A49, 0, 'Wildlife Mix'!$E$5*Summary!$E$2)</f>
        <v>4672.5</v>
      </c>
      <c r="N49" s="49">
        <f>M49*1/(1+Summary!$B$8)^$A49</f>
        <v>1164.661579</v>
      </c>
      <c r="O49" s="3">
        <f>IF(Summary!$B$19 &gt;= A49, 0, 0.915*Summary!$E$2)</f>
        <v>18.3</v>
      </c>
      <c r="P49" s="49">
        <f>'Wildlife Mix'!$F$5</f>
        <v>3065.1395</v>
      </c>
      <c r="Q49" s="49">
        <f t="shared" si="2"/>
        <v>56092.05285</v>
      </c>
      <c r="R49" s="49">
        <f>Q49*1/(1+Summary!$B$8)^$A49</f>
        <v>13981.43582</v>
      </c>
      <c r="S49" s="3">
        <v>28.0</v>
      </c>
      <c r="T49" s="49">
        <f>S49*Summary!$E$3</f>
        <v>81457.32</v>
      </c>
      <c r="U49" s="49">
        <f>T49*1/(1+Summary!$B$8)^$A49</f>
        <v>20303.95098</v>
      </c>
      <c r="V49" s="49">
        <v>0.0</v>
      </c>
      <c r="W49" s="49">
        <f>V49*1/(1+Summary!$B$8)^$A49</f>
        <v>0</v>
      </c>
      <c r="X49" s="49">
        <v>0.0</v>
      </c>
      <c r="Y49" s="49">
        <f>X49*1/(1+Summary!$B$8)^$A49</f>
        <v>0</v>
      </c>
      <c r="Z49" s="49" t="str">
        <f t="shared" si="3"/>
        <v>#REF!</v>
      </c>
      <c r="AA49" s="49" t="str">
        <f>Z49*1/(1+Summary!$B$8)^$A49</f>
        <v>#REF!</v>
      </c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ht="15.75" customHeight="1">
      <c r="A50" s="50">
        <v>48.0</v>
      </c>
      <c r="B50" s="51">
        <f>IF(Summary!$B$19 &gt;= A50, 0, Summary!$B$5*Summary!$B$3)</f>
        <v>0.8888888889</v>
      </c>
      <c r="C50" s="49">
        <f>IF(Summary!$B$19 &gt;= A50, 0, 'Wildlife Mix'!$B$5*Summary!$E$2)</f>
        <v>96957.23</v>
      </c>
      <c r="D50" s="49">
        <f>C50*1/(1+Summary!$B$8)^$A50</f>
        <v>23463.5334</v>
      </c>
      <c r="E50" s="51">
        <f>IF(Summary!$B$19 &gt;= A50, 0, Summary!$E$2 * Summary!$B$6)</f>
        <v>0.02105263158</v>
      </c>
      <c r="F50" s="49">
        <f>Summary!$B$2</f>
        <v>13530000</v>
      </c>
      <c r="G50" s="49">
        <f t="shared" si="1"/>
        <v>284842.1053</v>
      </c>
      <c r="H50" s="49">
        <f>G50*1/(1+Summary!$B$8)^A50</f>
        <v>68931.44793</v>
      </c>
      <c r="I50" s="49">
        <f>IF(Summary!$B$19 &gt;= A50, 0, 'Wildlife Mix'!$C$5*Summary!$E$2)</f>
        <v>59987.04</v>
      </c>
      <c r="J50" s="49">
        <f>I50*1/(1+Summary!$B$8)^$A50</f>
        <v>14516.79175</v>
      </c>
      <c r="K50" s="49">
        <f>IF(Summary!$B$19 &gt;= A50, 0, 'Wildlife Mix'!$D$5*Summary!$E$2)</f>
        <v>1644.72</v>
      </c>
      <c r="L50" s="49">
        <f>K50*1/(1+Summary!$B$8)^$A50</f>
        <v>398.0202679</v>
      </c>
      <c r="M50" s="49">
        <f>IF(Summary!$B$19 &gt;= A50, 0, 'Wildlife Mix'!$E$5*Summary!$E$2)</f>
        <v>4672.5</v>
      </c>
      <c r="N50" s="49">
        <f>M50*1/(1+Summary!$B$8)^$A50</f>
        <v>1130.739397</v>
      </c>
      <c r="O50" s="3">
        <f>IF(Summary!$B$19 &gt;= A50, 0, 0.915*Summary!$E$2)</f>
        <v>18.3</v>
      </c>
      <c r="P50" s="49">
        <f>'Wildlife Mix'!$F$5</f>
        <v>3065.1395</v>
      </c>
      <c r="Q50" s="49">
        <f t="shared" si="2"/>
        <v>56092.05285</v>
      </c>
      <c r="R50" s="49">
        <f>Q50*1/(1+Summary!$B$8)^$A50</f>
        <v>13574.20953</v>
      </c>
      <c r="S50" s="3">
        <v>28.0</v>
      </c>
      <c r="T50" s="49">
        <f>S50*Summary!$E$3</f>
        <v>81457.32</v>
      </c>
      <c r="U50" s="49">
        <f>T50*1/(1+Summary!$B$8)^$A50</f>
        <v>19712.57377</v>
      </c>
      <c r="V50" s="49">
        <v>0.0</v>
      </c>
      <c r="W50" s="49">
        <f>V50*1/(1+Summary!$B$8)^$A50</f>
        <v>0</v>
      </c>
      <c r="X50" s="49">
        <v>0.0</v>
      </c>
      <c r="Y50" s="49">
        <f>X50*1/(1+Summary!$B$8)^$A50</f>
        <v>0</v>
      </c>
      <c r="Z50" s="49" t="str">
        <f t="shared" si="3"/>
        <v>#REF!</v>
      </c>
      <c r="AA50" s="49" t="str">
        <f>Z50*1/(1+Summary!$B$8)^$A50</f>
        <v>#REF!</v>
      </c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ht="15.75" customHeight="1">
      <c r="A51" s="50">
        <v>49.0</v>
      </c>
      <c r="B51" s="51">
        <f>IF(Summary!$B$19 &gt;= A51, 0, Summary!$B$5*Summary!$B$3)</f>
        <v>0.8888888889</v>
      </c>
      <c r="C51" s="49">
        <f>IF(Summary!$B$19 &gt;= A51, 0, 'Wildlife Mix'!$B$5*Summary!$E$2)</f>
        <v>96957.23</v>
      </c>
      <c r="D51" s="49">
        <f>C51*1/(1+Summary!$B$8)^$A51</f>
        <v>22780.12952</v>
      </c>
      <c r="E51" s="51">
        <f>IF(Summary!$B$19 &gt;= A51, 0, Summary!$E$2 * Summary!$B$6)</f>
        <v>0.02105263158</v>
      </c>
      <c r="F51" s="49">
        <f>Summary!$B$2</f>
        <v>13530000</v>
      </c>
      <c r="G51" s="49">
        <f t="shared" si="1"/>
        <v>284842.1053</v>
      </c>
      <c r="H51" s="49">
        <f>G51*1/(1+Summary!$B$8)^A51</f>
        <v>66923.73586</v>
      </c>
      <c r="I51" s="49">
        <f>IF(Summary!$B$19 &gt;= A51, 0, 'Wildlife Mix'!$C$5*Summary!$E$2)</f>
        <v>59987.04</v>
      </c>
      <c r="J51" s="49">
        <f>I51*1/(1+Summary!$B$8)^$A51</f>
        <v>14093.97258</v>
      </c>
      <c r="K51" s="49">
        <f>IF(Summary!$B$19 &gt;= A51, 0, 'Wildlife Mix'!$D$5*Summary!$E$2)</f>
        <v>1644.72</v>
      </c>
      <c r="L51" s="49">
        <f>K51*1/(1+Summary!$B$8)^$A51</f>
        <v>386.4274446</v>
      </c>
      <c r="M51" s="49">
        <f>IF(Summary!$B$19 &gt;= A51, 0, 'Wildlife Mix'!$E$5*Summary!$E$2)</f>
        <v>4672.5</v>
      </c>
      <c r="N51" s="49">
        <f>M51*1/(1+Summary!$B$8)^$A51</f>
        <v>1097.80524</v>
      </c>
      <c r="O51" s="3">
        <f>IF(Summary!$B$19 &gt;= A51, 0, 0.915*Summary!$E$2)</f>
        <v>18.3</v>
      </c>
      <c r="P51" s="49">
        <f>'Wildlife Mix'!$F$5</f>
        <v>3065.1395</v>
      </c>
      <c r="Q51" s="49">
        <f t="shared" si="2"/>
        <v>56092.05285</v>
      </c>
      <c r="R51" s="49">
        <f>Q51*1/(1+Summary!$B$8)^$A51</f>
        <v>13178.84421</v>
      </c>
      <c r="S51" s="3">
        <v>28.0</v>
      </c>
      <c r="T51" s="49">
        <f>S51*Summary!$E$3</f>
        <v>81457.32</v>
      </c>
      <c r="U51" s="49">
        <f>T51*1/(1+Summary!$B$8)^$A51</f>
        <v>19138.42113</v>
      </c>
      <c r="V51" s="49">
        <v>0.0</v>
      </c>
      <c r="W51" s="49">
        <f>V51*1/(1+Summary!$B$8)^$A51</f>
        <v>0</v>
      </c>
      <c r="X51" s="49">
        <v>0.0</v>
      </c>
      <c r="Y51" s="49">
        <f>X51*1/(1+Summary!$B$8)^$A51</f>
        <v>0</v>
      </c>
      <c r="Z51" s="49" t="str">
        <f t="shared" si="3"/>
        <v>#REF!</v>
      </c>
      <c r="AA51" s="49" t="str">
        <f>Z51*1/(1+Summary!$B$8)^$A51</f>
        <v>#REF!</v>
      </c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ht="15.75" customHeight="1">
      <c r="A52" s="50">
        <v>50.0</v>
      </c>
      <c r="B52" s="51">
        <f>IF(Summary!$B$19 &gt;= A52, 0, Summary!$B$5*Summary!$B$3)</f>
        <v>0.8888888889</v>
      </c>
      <c r="C52" s="49">
        <f>IF(Summary!$B$19 &gt;= A52, 0, 'Wildlife Mix'!$B$5*Summary!$E$2)</f>
        <v>96957.23</v>
      </c>
      <c r="D52" s="49">
        <f>C52*1/(1+Summary!$B$8)^$A52</f>
        <v>22116.6306</v>
      </c>
      <c r="E52" s="51">
        <f>IF(Summary!$B$19 &gt;= A52, 0, Summary!$E$2 * Summary!$B$6)</f>
        <v>0.02105263158</v>
      </c>
      <c r="F52" s="49">
        <f>Summary!$B$2</f>
        <v>13530000</v>
      </c>
      <c r="G52" s="49">
        <f t="shared" si="1"/>
        <v>284842.1053</v>
      </c>
      <c r="H52" s="49">
        <f>G52*1/(1+Summary!$B$8)^A52</f>
        <v>64974.50083</v>
      </c>
      <c r="I52" s="49">
        <f>IF(Summary!$B$19 &gt;= A52, 0, 'Wildlife Mix'!$C$5*Summary!$E$2)</f>
        <v>59987.04</v>
      </c>
      <c r="J52" s="49">
        <f>I52*1/(1+Summary!$B$8)^$A52</f>
        <v>13683.46852</v>
      </c>
      <c r="K52" s="49">
        <f>IF(Summary!$B$19 &gt;= A52, 0, 'Wildlife Mix'!$D$5*Summary!$E$2)</f>
        <v>1644.72</v>
      </c>
      <c r="L52" s="49">
        <f>K52*1/(1+Summary!$B$8)^$A52</f>
        <v>375.1722763</v>
      </c>
      <c r="M52" s="49">
        <f>IF(Summary!$B$19 &gt;= A52, 0, 'Wildlife Mix'!$E$5*Summary!$E$2)</f>
        <v>4672.5</v>
      </c>
      <c r="N52" s="49">
        <f>M52*1/(1+Summary!$B$8)^$A52</f>
        <v>1065.83033</v>
      </c>
      <c r="O52" s="3">
        <f>IF(Summary!$B$19 &gt;= A52, 0, 0.915*Summary!$E$2)</f>
        <v>18.3</v>
      </c>
      <c r="P52" s="49">
        <f>'Wildlife Mix'!$F$5</f>
        <v>3065.1395</v>
      </c>
      <c r="Q52" s="49">
        <f t="shared" si="2"/>
        <v>56092.05285</v>
      </c>
      <c r="R52" s="49">
        <f>Q52*1/(1+Summary!$B$8)^$A52</f>
        <v>12794.99438</v>
      </c>
      <c r="S52" s="3">
        <v>28.0</v>
      </c>
      <c r="T52" s="49">
        <f>S52*Summary!$E$3</f>
        <v>81457.32</v>
      </c>
      <c r="U52" s="49">
        <f>T52*1/(1+Summary!$B$8)^$A52</f>
        <v>18580.99139</v>
      </c>
      <c r="V52" s="49">
        <v>0.0</v>
      </c>
      <c r="W52" s="49">
        <f>V52*1/(1+Summary!$B$8)^$A52</f>
        <v>0</v>
      </c>
      <c r="X52" s="49">
        <v>0.0</v>
      </c>
      <c r="Y52" s="49">
        <f>X52*1/(1+Summary!$B$8)^$A52</f>
        <v>0</v>
      </c>
      <c r="Z52" s="49" t="str">
        <f t="shared" si="3"/>
        <v>#REF!</v>
      </c>
      <c r="AA52" s="49" t="str">
        <f>Z52*1/(1+Summary!$B$8)^$A52</f>
        <v>#REF!</v>
      </c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ht="15.75" customHeight="1">
      <c r="A53" s="50">
        <v>51.0</v>
      </c>
      <c r="B53" s="51">
        <f>IF(Summary!$B$19 &gt;= A53, 0, Summary!$B$5*Summary!$B$3)</f>
        <v>0.8888888889</v>
      </c>
      <c r="C53" s="49">
        <f>IF(Summary!$B$19 &gt;= A53, 0, 'Wildlife Mix'!$B$5*Summary!$E$2)</f>
        <v>96957.23</v>
      </c>
      <c r="D53" s="49">
        <f>C53*1/(1+Summary!$B$8)^$A53</f>
        <v>21472.45689</v>
      </c>
      <c r="E53" s="51">
        <f>IF(Summary!$B$19 &gt;= A53, 0, Summary!$E$2 * Summary!$B$6)</f>
        <v>0.02105263158</v>
      </c>
      <c r="F53" s="49">
        <f>Summary!$B$2</f>
        <v>13530000</v>
      </c>
      <c r="G53" s="49">
        <f t="shared" si="1"/>
        <v>284842.1053</v>
      </c>
      <c r="H53" s="49">
        <f>G53*1/(1+Summary!$B$8)^A53</f>
        <v>63082.03964</v>
      </c>
      <c r="I53" s="49">
        <f>IF(Summary!$B$19 &gt;= A53, 0, 'Wildlife Mix'!$C$5*Summary!$E$2)</f>
        <v>59987.04</v>
      </c>
      <c r="J53" s="49">
        <f>I53*1/(1+Summary!$B$8)^$A53</f>
        <v>13284.92089</v>
      </c>
      <c r="K53" s="49">
        <f>IF(Summary!$B$19 &gt;= A53, 0, 'Wildlife Mix'!$D$5*Summary!$E$2)</f>
        <v>1644.72</v>
      </c>
      <c r="L53" s="49">
        <f>K53*1/(1+Summary!$B$8)^$A53</f>
        <v>364.2449284</v>
      </c>
      <c r="M53" s="49">
        <f>IF(Summary!$B$19 &gt;= A53, 0, 'Wildlife Mix'!$E$5*Summary!$E$2)</f>
        <v>4672.5</v>
      </c>
      <c r="N53" s="49">
        <f>M53*1/(1+Summary!$B$8)^$A53</f>
        <v>1034.786728</v>
      </c>
      <c r="O53" s="3">
        <f>IF(Summary!$B$19 &gt;= A53, 0, 0.915*Summary!$E$2)</f>
        <v>18.3</v>
      </c>
      <c r="P53" s="49">
        <f>'Wildlife Mix'!$F$5</f>
        <v>3065.1395</v>
      </c>
      <c r="Q53" s="49">
        <f t="shared" si="2"/>
        <v>56092.05285</v>
      </c>
      <c r="R53" s="49">
        <f>Q53*1/(1+Summary!$B$8)^$A53</f>
        <v>12422.32464</v>
      </c>
      <c r="S53" s="3">
        <v>28.0</v>
      </c>
      <c r="T53" s="49">
        <f>S53*Summary!$E$3</f>
        <v>81457.32</v>
      </c>
      <c r="U53" s="49">
        <f>T53*1/(1+Summary!$B$8)^$A53</f>
        <v>18039.79747</v>
      </c>
      <c r="V53" s="49">
        <v>0.0</v>
      </c>
      <c r="W53" s="49">
        <f>V53*1/(1+Summary!$B$8)^$A53</f>
        <v>0</v>
      </c>
      <c r="X53" s="49">
        <v>0.0</v>
      </c>
      <c r="Y53" s="49">
        <f>X53*1/(1+Summary!$B$8)^$A53</f>
        <v>0</v>
      </c>
      <c r="Z53" s="49" t="str">
        <f t="shared" si="3"/>
        <v>#REF!</v>
      </c>
      <c r="AA53" s="49" t="str">
        <f>Z53*1/(1+Summary!$B$8)^$A53</f>
        <v>#REF!</v>
      </c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ht="15.75" customHeight="1">
      <c r="A54" s="50">
        <v>52.0</v>
      </c>
      <c r="B54" s="51">
        <f>IF(Summary!$B$19 &gt;= A54, 0, Summary!$B$5*Summary!$B$3)</f>
        <v>0.8888888889</v>
      </c>
      <c r="C54" s="49">
        <f>IF(Summary!$B$19 &gt;= A54, 0, 'Wildlife Mix'!$B$5*Summary!$E$2)</f>
        <v>96957.23</v>
      </c>
      <c r="D54" s="49">
        <f>C54*1/(1+Summary!$B$8)^$A54</f>
        <v>20847.04553</v>
      </c>
      <c r="E54" s="51">
        <f>IF(Summary!$B$19 &gt;= A54, 0, Summary!$E$2 * Summary!$B$6)</f>
        <v>0.02105263158</v>
      </c>
      <c r="F54" s="49">
        <f>Summary!$B$2</f>
        <v>13530000</v>
      </c>
      <c r="G54" s="49">
        <f t="shared" si="1"/>
        <v>284842.1053</v>
      </c>
      <c r="H54" s="49">
        <f>G54*1/(1+Summary!$B$8)^A54</f>
        <v>61244.69868</v>
      </c>
      <c r="I54" s="49">
        <f>IF(Summary!$B$19 &gt;= A54, 0, 'Wildlife Mix'!$C$5*Summary!$E$2)</f>
        <v>59987.04</v>
      </c>
      <c r="J54" s="49">
        <f>I54*1/(1+Summary!$B$8)^$A54</f>
        <v>12897.98145</v>
      </c>
      <c r="K54" s="49">
        <f>IF(Summary!$B$19 &gt;= A54, 0, 'Wildlife Mix'!$D$5*Summary!$E$2)</f>
        <v>1644.72</v>
      </c>
      <c r="L54" s="49">
        <f>K54*1/(1+Summary!$B$8)^$A54</f>
        <v>353.6358528</v>
      </c>
      <c r="M54" s="49">
        <f>IF(Summary!$B$19 &gt;= A54, 0, 'Wildlife Mix'!$E$5*Summary!$E$2)</f>
        <v>4672.5</v>
      </c>
      <c r="N54" s="49">
        <f>M54*1/(1+Summary!$B$8)^$A54</f>
        <v>1004.647309</v>
      </c>
      <c r="O54" s="3">
        <f>IF(Summary!$B$19 &gt;= A54, 0, 0.915*Summary!$E$2)</f>
        <v>18.3</v>
      </c>
      <c r="P54" s="49">
        <f>'Wildlife Mix'!$F$5</f>
        <v>3065.1395</v>
      </c>
      <c r="Q54" s="49">
        <f t="shared" si="2"/>
        <v>56092.05285</v>
      </c>
      <c r="R54" s="49">
        <f>Q54*1/(1+Summary!$B$8)^$A54</f>
        <v>12060.50936</v>
      </c>
      <c r="S54" s="3">
        <v>28.0</v>
      </c>
      <c r="T54" s="49">
        <f>S54*Summary!$E$3</f>
        <v>81457.32</v>
      </c>
      <c r="U54" s="49">
        <f>T54*1/(1+Summary!$B$8)^$A54</f>
        <v>17514.36647</v>
      </c>
      <c r="V54" s="49">
        <v>0.0</v>
      </c>
      <c r="W54" s="49">
        <f>V54*1/(1+Summary!$B$8)^$A54</f>
        <v>0</v>
      </c>
      <c r="X54" s="49">
        <v>0.0</v>
      </c>
      <c r="Y54" s="49">
        <f>X54*1/(1+Summary!$B$8)^$A54</f>
        <v>0</v>
      </c>
      <c r="Z54" s="49" t="str">
        <f t="shared" si="3"/>
        <v>#REF!</v>
      </c>
      <c r="AA54" s="49" t="str">
        <f>Z54*1/(1+Summary!$B$8)^$A54</f>
        <v>#REF!</v>
      </c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ht="15.75" customHeight="1">
      <c r="A55" s="50">
        <v>53.0</v>
      </c>
      <c r="B55" s="51">
        <f>IF(Summary!$B$19 &gt;= A55, 0, Summary!$B$5*Summary!$B$3)</f>
        <v>0.8888888889</v>
      </c>
      <c r="C55" s="49">
        <f>IF(Summary!$B$19 &gt;= A55, 0, 'Wildlife Mix'!$B$5*Summary!$E$2)</f>
        <v>96957.23</v>
      </c>
      <c r="D55" s="49">
        <f>C55*1/(1+Summary!$B$8)^$A55</f>
        <v>20239.85003</v>
      </c>
      <c r="E55" s="51">
        <f>IF(Summary!$B$19 &gt;= A55, 0, Summary!$E$2 * Summary!$B$6)</f>
        <v>0.02105263158</v>
      </c>
      <c r="F55" s="49">
        <f>Summary!$B$2</f>
        <v>13530000</v>
      </c>
      <c r="G55" s="49">
        <f t="shared" si="1"/>
        <v>284842.1053</v>
      </c>
      <c r="H55" s="49">
        <f>G55*1/(1+Summary!$B$8)^A55</f>
        <v>59460.87251</v>
      </c>
      <c r="I55" s="49">
        <f>IF(Summary!$B$19 &gt;= A55, 0, 'Wildlife Mix'!$C$5*Summary!$E$2)</f>
        <v>59987.04</v>
      </c>
      <c r="J55" s="49">
        <f>I55*1/(1+Summary!$B$8)^$A55</f>
        <v>12522.31209</v>
      </c>
      <c r="K55" s="49">
        <f>IF(Summary!$B$19 &gt;= A55, 0, 'Wildlife Mix'!$D$5*Summary!$E$2)</f>
        <v>1644.72</v>
      </c>
      <c r="L55" s="49">
        <f>K55*1/(1+Summary!$B$8)^$A55</f>
        <v>343.3357795</v>
      </c>
      <c r="M55" s="49">
        <f>IF(Summary!$B$19 &gt;= A55, 0, 'Wildlife Mix'!$E$5*Summary!$E$2)</f>
        <v>4672.5</v>
      </c>
      <c r="N55" s="49">
        <f>M55*1/(1+Summary!$B$8)^$A55</f>
        <v>975.3857371</v>
      </c>
      <c r="O55" s="3">
        <f>IF(Summary!$B$19 &gt;= A55, 0, 0.915*Summary!$E$2)</f>
        <v>18.3</v>
      </c>
      <c r="P55" s="49">
        <f>'Wildlife Mix'!$F$5</f>
        <v>3065.1395</v>
      </c>
      <c r="Q55" s="49">
        <f t="shared" si="2"/>
        <v>56092.05285</v>
      </c>
      <c r="R55" s="49">
        <f>Q55*1/(1+Summary!$B$8)^$A55</f>
        <v>11709.23238</v>
      </c>
      <c r="S55" s="3">
        <v>28.0</v>
      </c>
      <c r="T55" s="49">
        <f>S55*Summary!$E$3</f>
        <v>81457.32</v>
      </c>
      <c r="U55" s="49">
        <f>T55*1/(1+Summary!$B$8)^$A55</f>
        <v>17004.2393</v>
      </c>
      <c r="V55" s="49">
        <v>0.0</v>
      </c>
      <c r="W55" s="49">
        <f>V55*1/(1+Summary!$B$8)^$A55</f>
        <v>0</v>
      </c>
      <c r="X55" s="49">
        <v>0.0</v>
      </c>
      <c r="Y55" s="49">
        <f>X55*1/(1+Summary!$B$8)^$A55</f>
        <v>0</v>
      </c>
      <c r="Z55" s="49" t="str">
        <f t="shared" si="3"/>
        <v>#REF!</v>
      </c>
      <c r="AA55" s="49" t="str">
        <f>Z55*1/(1+Summary!$B$8)^$A55</f>
        <v>#REF!</v>
      </c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ht="15.75" customHeight="1">
      <c r="A56" s="50">
        <v>54.0</v>
      </c>
      <c r="B56" s="51">
        <f>IF(Summary!$B$19 &gt;= A56, 0, Summary!$B$5*Summary!$B$3)</f>
        <v>0.8888888889</v>
      </c>
      <c r="C56" s="49">
        <f>IF(Summary!$B$19 &gt;= A56, 0, 'Wildlife Mix'!$B$5*Summary!$E$2)</f>
        <v>96957.23</v>
      </c>
      <c r="D56" s="49">
        <f>C56*1/(1+Summary!$B$8)^$A56</f>
        <v>19650.33983</v>
      </c>
      <c r="E56" s="51">
        <f>IF(Summary!$B$19 &gt;= A56, 0, Summary!$E$2 * Summary!$B$6)</f>
        <v>0.02105263158</v>
      </c>
      <c r="F56" s="49">
        <f>Summary!$B$2</f>
        <v>13530000</v>
      </c>
      <c r="G56" s="49">
        <f t="shared" si="1"/>
        <v>284842.1053</v>
      </c>
      <c r="H56" s="49">
        <f>G56*1/(1+Summary!$B$8)^A56</f>
        <v>57729.00243</v>
      </c>
      <c r="I56" s="49">
        <f>IF(Summary!$B$19 &gt;= A56, 0, 'Wildlife Mix'!$C$5*Summary!$E$2)</f>
        <v>59987.04</v>
      </c>
      <c r="J56" s="49">
        <f>I56*1/(1+Summary!$B$8)^$A56</f>
        <v>12157.58455</v>
      </c>
      <c r="K56" s="49">
        <f>IF(Summary!$B$19 &gt;= A56, 0, 'Wildlife Mix'!$D$5*Summary!$E$2)</f>
        <v>1644.72</v>
      </c>
      <c r="L56" s="49">
        <f>K56*1/(1+Summary!$B$8)^$A56</f>
        <v>333.3357082</v>
      </c>
      <c r="M56" s="49">
        <f>IF(Summary!$B$19 &gt;= A56, 0, 'Wildlife Mix'!$E$5*Summary!$E$2)</f>
        <v>4672.5</v>
      </c>
      <c r="N56" s="49">
        <f>M56*1/(1+Summary!$B$8)^$A56</f>
        <v>946.9764438</v>
      </c>
      <c r="O56" s="3">
        <f>IF(Summary!$B$19 &gt;= A56, 0, 0.915*Summary!$E$2)</f>
        <v>18.3</v>
      </c>
      <c r="P56" s="49">
        <f>'Wildlife Mix'!$F$5</f>
        <v>3065.1395</v>
      </c>
      <c r="Q56" s="49">
        <f t="shared" si="2"/>
        <v>56092.05285</v>
      </c>
      <c r="R56" s="49">
        <f>Q56*1/(1+Summary!$B$8)^$A56</f>
        <v>11368.18678</v>
      </c>
      <c r="S56" s="3">
        <v>28.0</v>
      </c>
      <c r="T56" s="49">
        <f>S56*Summary!$E$3</f>
        <v>81457.32</v>
      </c>
      <c r="U56" s="49">
        <f>T56*1/(1+Summary!$B$8)^$A56</f>
        <v>16508.97019</v>
      </c>
      <c r="V56" s="49">
        <v>0.0</v>
      </c>
      <c r="W56" s="49">
        <f>V56*1/(1+Summary!$B$8)^$A56</f>
        <v>0</v>
      </c>
      <c r="X56" s="49">
        <v>0.0</v>
      </c>
      <c r="Y56" s="49">
        <f>X56*1/(1+Summary!$B$8)^$A56</f>
        <v>0</v>
      </c>
      <c r="Z56" s="49" t="str">
        <f t="shared" si="3"/>
        <v>#REF!</v>
      </c>
      <c r="AA56" s="49" t="str">
        <f>Z56*1/(1+Summary!$B$8)^$A56</f>
        <v>#REF!</v>
      </c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ht="15.75" customHeight="1">
      <c r="A57" s="50">
        <v>55.0</v>
      </c>
      <c r="B57" s="51">
        <f>IF(Summary!$B$19 &gt;= A57, 0, Summary!$B$5*Summary!$B$3)</f>
        <v>0.8888888889</v>
      </c>
      <c r="C57" s="49">
        <f>IF(Summary!$B$19 &gt;= A57, 0, 'Wildlife Mix'!$B$5*Summary!$E$2)</f>
        <v>96957.23</v>
      </c>
      <c r="D57" s="49">
        <f>C57*1/(1+Summary!$B$8)^$A57</f>
        <v>19077.99984</v>
      </c>
      <c r="E57" s="51">
        <f>IF(Summary!$B$19 &gt;= A57, 0, Summary!$E$2 * Summary!$B$6)</f>
        <v>0.02105263158</v>
      </c>
      <c r="F57" s="49">
        <f>Summary!$B$2</f>
        <v>13530000</v>
      </c>
      <c r="G57" s="49">
        <f t="shared" si="1"/>
        <v>284842.1053</v>
      </c>
      <c r="H57" s="49">
        <f>G57*1/(1+Summary!$B$8)^A57</f>
        <v>56047.57518</v>
      </c>
      <c r="I57" s="49">
        <f>IF(Summary!$B$19 &gt;= A57, 0, 'Wildlife Mix'!$C$5*Summary!$E$2)</f>
        <v>59987.04</v>
      </c>
      <c r="J57" s="49">
        <f>I57*1/(1+Summary!$B$8)^$A57</f>
        <v>11803.48015</v>
      </c>
      <c r="K57" s="49">
        <f>IF(Summary!$B$19 &gt;= A57, 0, 'Wildlife Mix'!$D$5*Summary!$E$2)</f>
        <v>1644.72</v>
      </c>
      <c r="L57" s="49">
        <f>K57*1/(1+Summary!$B$8)^$A57</f>
        <v>323.6269012</v>
      </c>
      <c r="M57" s="49">
        <f>IF(Summary!$B$19 &gt;= A57, 0, 'Wildlife Mix'!$E$5*Summary!$E$2)</f>
        <v>4672.5</v>
      </c>
      <c r="N57" s="49">
        <f>M57*1/(1+Summary!$B$8)^$A57</f>
        <v>919.3946056</v>
      </c>
      <c r="O57" s="3">
        <f>IF(Summary!$B$19 &gt;= A57, 0, 0.915*Summary!$E$2)</f>
        <v>18.3</v>
      </c>
      <c r="P57" s="49">
        <f>'Wildlife Mix'!$F$5</f>
        <v>3065.1395</v>
      </c>
      <c r="Q57" s="49">
        <f t="shared" si="2"/>
        <v>56092.05285</v>
      </c>
      <c r="R57" s="49">
        <f>Q57*1/(1+Summary!$B$8)^$A57</f>
        <v>11037.07454</v>
      </c>
      <c r="S57" s="3">
        <v>28.0</v>
      </c>
      <c r="T57" s="49">
        <f>S57*Summary!$E$3</f>
        <v>81457.32</v>
      </c>
      <c r="U57" s="49">
        <f>T57*1/(1+Summary!$B$8)^$A57</f>
        <v>16028.1264</v>
      </c>
      <c r="V57" s="49">
        <v>0.0</v>
      </c>
      <c r="W57" s="49">
        <f>V57*1/(1+Summary!$B$8)^$A57</f>
        <v>0</v>
      </c>
      <c r="X57" s="49">
        <v>0.0</v>
      </c>
      <c r="Y57" s="49">
        <f>X57*1/(1+Summary!$B$8)^$A57</f>
        <v>0</v>
      </c>
      <c r="Z57" s="49" t="str">
        <f t="shared" si="3"/>
        <v>#REF!</v>
      </c>
      <c r="AA57" s="49" t="str">
        <f>Z57*1/(1+Summary!$B$8)^$A57</f>
        <v>#REF!</v>
      </c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ht="15.75" customHeight="1">
      <c r="A58" s="50">
        <v>56.0</v>
      </c>
      <c r="B58" s="51">
        <f>IF(Summary!$B$19 &gt;= A58, 0, Summary!$B$5*Summary!$B$3)</f>
        <v>0.8888888889</v>
      </c>
      <c r="C58" s="49">
        <f>IF(Summary!$B$19 &gt;= A58, 0, 'Wildlife Mix'!$B$5*Summary!$E$2)</f>
        <v>96957.23</v>
      </c>
      <c r="D58" s="49">
        <f>C58*1/(1+Summary!$B$8)^$A58</f>
        <v>18522.32994</v>
      </c>
      <c r="E58" s="51">
        <f>IF(Summary!$B$19 &gt;= A58, 0, Summary!$E$2 * Summary!$B$6)</f>
        <v>0.02105263158</v>
      </c>
      <c r="F58" s="49">
        <f>Summary!$B$2</f>
        <v>13530000</v>
      </c>
      <c r="G58" s="49">
        <f t="shared" si="1"/>
        <v>284842.1053</v>
      </c>
      <c r="H58" s="49">
        <f>G58*1/(1+Summary!$B$8)^A58</f>
        <v>54415.12153</v>
      </c>
      <c r="I58" s="49">
        <f>IF(Summary!$B$19 &gt;= A58, 0, 'Wildlife Mix'!$C$5*Summary!$E$2)</f>
        <v>59987.04</v>
      </c>
      <c r="J58" s="49">
        <f>I58*1/(1+Summary!$B$8)^$A58</f>
        <v>11459.68946</v>
      </c>
      <c r="K58" s="49">
        <f>IF(Summary!$B$19 &gt;= A58, 0, 'Wildlife Mix'!$D$5*Summary!$E$2)</f>
        <v>1644.72</v>
      </c>
      <c r="L58" s="49">
        <f>K58*1/(1+Summary!$B$8)^$A58</f>
        <v>314.2008749</v>
      </c>
      <c r="M58" s="49">
        <f>IF(Summary!$B$19 &gt;= A58, 0, 'Wildlife Mix'!$E$5*Summary!$E$2)</f>
        <v>4672.5</v>
      </c>
      <c r="N58" s="49">
        <f>M58*1/(1+Summary!$B$8)^$A58</f>
        <v>892.6161219</v>
      </c>
      <c r="O58" s="3">
        <f>IF(Summary!$B$19 &gt;= A58, 0, 0.915*Summary!$E$2)</f>
        <v>18.3</v>
      </c>
      <c r="P58" s="49">
        <f>'Wildlife Mix'!$F$5</f>
        <v>3065.1395</v>
      </c>
      <c r="Q58" s="49">
        <f t="shared" si="2"/>
        <v>56092.05285</v>
      </c>
      <c r="R58" s="49">
        <f>Q58*1/(1+Summary!$B$8)^$A58</f>
        <v>10715.60635</v>
      </c>
      <c r="S58" s="3">
        <v>28.0</v>
      </c>
      <c r="T58" s="49">
        <f>S58*Summary!$E$3</f>
        <v>81457.32</v>
      </c>
      <c r="U58" s="49">
        <f>T58*1/(1+Summary!$B$8)^$A58</f>
        <v>15561.28776</v>
      </c>
      <c r="V58" s="49">
        <v>0.0</v>
      </c>
      <c r="W58" s="49">
        <f>V58*1/(1+Summary!$B$8)^$A58</f>
        <v>0</v>
      </c>
      <c r="X58" s="49">
        <v>0.0</v>
      </c>
      <c r="Y58" s="49">
        <f>X58*1/(1+Summary!$B$8)^$A58</f>
        <v>0</v>
      </c>
      <c r="Z58" s="49" t="str">
        <f t="shared" si="3"/>
        <v>#REF!</v>
      </c>
      <c r="AA58" s="49" t="str">
        <f>Z58*1/(1+Summary!$B$8)^$A58</f>
        <v>#REF!</v>
      </c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ht="15.75" customHeight="1">
      <c r="A59" s="50">
        <v>57.0</v>
      </c>
      <c r="B59" s="51">
        <f>IF(Summary!$B$19 &gt;= A59, 0, Summary!$B$5*Summary!$B$3)</f>
        <v>0.8888888889</v>
      </c>
      <c r="C59" s="49">
        <f>IF(Summary!$B$19 &gt;= A59, 0, 'Wildlife Mix'!$B$5*Summary!$E$2)</f>
        <v>96957.23</v>
      </c>
      <c r="D59" s="49">
        <f>C59*1/(1+Summary!$B$8)^$A59</f>
        <v>17982.8446</v>
      </c>
      <c r="E59" s="51">
        <f>IF(Summary!$B$19 &gt;= A59, 0, Summary!$E$2 * Summary!$B$6)</f>
        <v>0.02105263158</v>
      </c>
      <c r="F59" s="49">
        <f>Summary!$B$2</f>
        <v>13530000</v>
      </c>
      <c r="G59" s="49">
        <f t="shared" si="1"/>
        <v>284842.1053</v>
      </c>
      <c r="H59" s="49">
        <f>G59*1/(1+Summary!$B$8)^A59</f>
        <v>52830.21508</v>
      </c>
      <c r="I59" s="49">
        <f>IF(Summary!$B$19 &gt;= A59, 0, 'Wildlife Mix'!$C$5*Summary!$E$2)</f>
        <v>59987.04</v>
      </c>
      <c r="J59" s="49">
        <f>I59*1/(1+Summary!$B$8)^$A59</f>
        <v>11125.9121</v>
      </c>
      <c r="K59" s="49">
        <f>IF(Summary!$B$19 &gt;= A59, 0, 'Wildlife Mix'!$D$5*Summary!$E$2)</f>
        <v>1644.72</v>
      </c>
      <c r="L59" s="49">
        <f>K59*1/(1+Summary!$B$8)^$A59</f>
        <v>305.0493931</v>
      </c>
      <c r="M59" s="49">
        <f>IF(Summary!$B$19 &gt;= A59, 0, 'Wildlife Mix'!$E$5*Summary!$E$2)</f>
        <v>4672.5</v>
      </c>
      <c r="N59" s="49">
        <f>M59*1/(1+Summary!$B$8)^$A59</f>
        <v>866.6175941</v>
      </c>
      <c r="O59" s="3">
        <f>IF(Summary!$B$19 &gt;= A59, 0, 0.915*Summary!$E$2)</f>
        <v>18.3</v>
      </c>
      <c r="P59" s="49">
        <f>'Wildlife Mix'!$F$5</f>
        <v>3065.1395</v>
      </c>
      <c r="Q59" s="49">
        <f t="shared" si="2"/>
        <v>56092.05285</v>
      </c>
      <c r="R59" s="49">
        <f>Q59*1/(1+Summary!$B$8)^$A59</f>
        <v>10403.50131</v>
      </c>
      <c r="S59" s="3">
        <v>28.0</v>
      </c>
      <c r="T59" s="49">
        <f>S59*Summary!$E$3</f>
        <v>81457.32</v>
      </c>
      <c r="U59" s="49">
        <f>T59*1/(1+Summary!$B$8)^$A59</f>
        <v>15108.04637</v>
      </c>
      <c r="V59" s="49">
        <v>0.0</v>
      </c>
      <c r="W59" s="49">
        <f>V59*1/(1+Summary!$B$8)^$A59</f>
        <v>0</v>
      </c>
      <c r="X59" s="49">
        <v>0.0</v>
      </c>
      <c r="Y59" s="49">
        <f>X59*1/(1+Summary!$B$8)^$A59</f>
        <v>0</v>
      </c>
      <c r="Z59" s="49" t="str">
        <f t="shared" si="3"/>
        <v>#REF!</v>
      </c>
      <c r="AA59" s="49" t="str">
        <f>Z59*1/(1+Summary!$B$8)^$A59</f>
        <v>#REF!</v>
      </c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ht="15.75" customHeight="1">
      <c r="A60" s="50">
        <v>58.0</v>
      </c>
      <c r="B60" s="51">
        <f>IF(Summary!$B$19 &gt;= A60, 0, Summary!$B$5*Summary!$B$3)</f>
        <v>0.8888888889</v>
      </c>
      <c r="C60" s="49">
        <f>IF(Summary!$B$19 &gt;= A60, 0, 'Wildlife Mix'!$B$5*Summary!$E$2)</f>
        <v>96957.23</v>
      </c>
      <c r="D60" s="49">
        <f>C60*1/(1+Summary!$B$8)^$A60</f>
        <v>17459.07243</v>
      </c>
      <c r="E60" s="51">
        <f>IF(Summary!$B$19 &gt;= A60, 0, Summary!$E$2 * Summary!$B$6)</f>
        <v>0.02105263158</v>
      </c>
      <c r="F60" s="49">
        <f>Summary!$B$2</f>
        <v>13530000</v>
      </c>
      <c r="G60" s="49">
        <f t="shared" si="1"/>
        <v>284842.1053</v>
      </c>
      <c r="H60" s="49">
        <f>G60*1/(1+Summary!$B$8)^A60</f>
        <v>51291.47095</v>
      </c>
      <c r="I60" s="49">
        <f>IF(Summary!$B$19 &gt;= A60, 0, 'Wildlife Mix'!$C$5*Summary!$E$2)</f>
        <v>59987.04</v>
      </c>
      <c r="J60" s="49">
        <f>I60*1/(1+Summary!$B$8)^$A60</f>
        <v>10801.85641</v>
      </c>
      <c r="K60" s="49">
        <f>IF(Summary!$B$19 &gt;= A60, 0, 'Wildlife Mix'!$D$5*Summary!$E$2)</f>
        <v>1644.72</v>
      </c>
      <c r="L60" s="49">
        <f>K60*1/(1+Summary!$B$8)^$A60</f>
        <v>296.1644593</v>
      </c>
      <c r="M60" s="49">
        <f>IF(Summary!$B$19 &gt;= A60, 0, 'Wildlife Mix'!$E$5*Summary!$E$2)</f>
        <v>4672.5</v>
      </c>
      <c r="N60" s="49">
        <f>M60*1/(1+Summary!$B$8)^$A60</f>
        <v>841.376305</v>
      </c>
      <c r="O60" s="3">
        <f>IF(Summary!$B$19 &gt;= A60, 0, 0.915*Summary!$E$2)</f>
        <v>18.3</v>
      </c>
      <c r="P60" s="49">
        <f>'Wildlife Mix'!$F$5</f>
        <v>3065.1395</v>
      </c>
      <c r="Q60" s="49">
        <f t="shared" si="2"/>
        <v>56092.05285</v>
      </c>
      <c r="R60" s="49">
        <f>Q60*1/(1+Summary!$B$8)^$A60</f>
        <v>10100.48671</v>
      </c>
      <c r="S60" s="3">
        <v>28.0</v>
      </c>
      <c r="T60" s="49">
        <f>S60*Summary!$E$3</f>
        <v>81457.32</v>
      </c>
      <c r="U60" s="49">
        <f>T60*1/(1+Summary!$B$8)^$A60</f>
        <v>14668.00619</v>
      </c>
      <c r="V60" s="49">
        <v>0.0</v>
      </c>
      <c r="W60" s="49">
        <f>V60*1/(1+Summary!$B$8)^$A60</f>
        <v>0</v>
      </c>
      <c r="X60" s="49">
        <v>0.0</v>
      </c>
      <c r="Y60" s="49">
        <f>X60*1/(1+Summary!$B$8)^$A60</f>
        <v>0</v>
      </c>
      <c r="Z60" s="49" t="str">
        <f t="shared" si="3"/>
        <v>#REF!</v>
      </c>
      <c r="AA60" s="49" t="str">
        <f>Z60*1/(1+Summary!$B$8)^$A60</f>
        <v>#REF!</v>
      </c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ht="15.75" customHeight="1">
      <c r="A61" s="50">
        <v>59.0</v>
      </c>
      <c r="B61" s="51">
        <f>IF(Summary!$B$19 &gt;= A61, 0, Summary!$B$5*Summary!$B$3)</f>
        <v>0.8888888889</v>
      </c>
      <c r="C61" s="49">
        <f>IF(Summary!$B$19 &gt;= A61, 0, 'Wildlife Mix'!$B$5*Summary!$E$2)</f>
        <v>96957.23</v>
      </c>
      <c r="D61" s="49">
        <f>C61*1/(1+Summary!$B$8)^$A61</f>
        <v>16950.55575</v>
      </c>
      <c r="E61" s="51">
        <f>IF(Summary!$B$19 &gt;= A61, 0, Summary!$E$2 * Summary!$B$6)</f>
        <v>0.02105263158</v>
      </c>
      <c r="F61" s="49">
        <f>Summary!$B$2</f>
        <v>13530000</v>
      </c>
      <c r="G61" s="49">
        <f t="shared" si="1"/>
        <v>284842.1053</v>
      </c>
      <c r="H61" s="49">
        <f>G61*1/(1+Summary!$B$8)^A61</f>
        <v>49797.54461</v>
      </c>
      <c r="I61" s="49">
        <f>IF(Summary!$B$19 &gt;= A61, 0, 'Wildlife Mix'!$C$5*Summary!$E$2)</f>
        <v>59987.04</v>
      </c>
      <c r="J61" s="49">
        <f>I61*1/(1+Summary!$B$8)^$A61</f>
        <v>10487.23923</v>
      </c>
      <c r="K61" s="49">
        <f>IF(Summary!$B$19 &gt;= A61, 0, 'Wildlife Mix'!$D$5*Summary!$E$2)</f>
        <v>1644.72</v>
      </c>
      <c r="L61" s="49">
        <f>K61*1/(1+Summary!$B$8)^$A61</f>
        <v>287.53831</v>
      </c>
      <c r="M61" s="49">
        <f>IF(Summary!$B$19 &gt;= A61, 0, 'Wildlife Mix'!$E$5*Summary!$E$2)</f>
        <v>4672.5</v>
      </c>
      <c r="N61" s="49">
        <f>M61*1/(1+Summary!$B$8)^$A61</f>
        <v>816.870199</v>
      </c>
      <c r="O61" s="3">
        <f>IF(Summary!$B$19 &gt;= A61, 0, 0.915*Summary!$E$2)</f>
        <v>18.3</v>
      </c>
      <c r="P61" s="49">
        <f>'Wildlife Mix'!$F$5</f>
        <v>3065.1395</v>
      </c>
      <c r="Q61" s="49">
        <f t="shared" si="2"/>
        <v>56092.05285</v>
      </c>
      <c r="R61" s="49">
        <f>Q61*1/(1+Summary!$B$8)^$A61</f>
        <v>9806.297779</v>
      </c>
      <c r="S61" s="3">
        <v>28.0</v>
      </c>
      <c r="T61" s="49">
        <f>S61*Summary!$E$3</f>
        <v>81457.32</v>
      </c>
      <c r="U61" s="49">
        <f>T61*1/(1+Summary!$B$8)^$A61</f>
        <v>14240.78271</v>
      </c>
      <c r="V61" s="49">
        <v>0.0</v>
      </c>
      <c r="W61" s="49">
        <f>V61*1/(1+Summary!$B$8)^$A61</f>
        <v>0</v>
      </c>
      <c r="X61" s="49">
        <v>0.0</v>
      </c>
      <c r="Y61" s="49">
        <f>X61*1/(1+Summary!$B$8)^$A61</f>
        <v>0</v>
      </c>
      <c r="Z61" s="49" t="str">
        <f t="shared" si="3"/>
        <v>#REF!</v>
      </c>
      <c r="AA61" s="49" t="str">
        <f>Z61*1/(1+Summary!$B$8)^$A61</f>
        <v>#REF!</v>
      </c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ht="15.75" customHeight="1">
      <c r="A62" s="50">
        <v>60.0</v>
      </c>
      <c r="B62" s="51">
        <f>IF(Summary!$B$19 &gt;= A62, 0, Summary!$B$5*Summary!$B$3)</f>
        <v>0.8888888889</v>
      </c>
      <c r="C62" s="49">
        <f>IF(Summary!$B$19 &gt;= A62, 0, 'Wildlife Mix'!$B$5*Summary!$E$2)</f>
        <v>96957.23</v>
      </c>
      <c r="D62" s="49">
        <f>C62*1/(1+Summary!$B$8)^$A62</f>
        <v>16456.85025</v>
      </c>
      <c r="E62" s="51">
        <f>IF(Summary!$B$19 &gt;= A62, 0, Summary!$E$2 * Summary!$B$6)</f>
        <v>0.02105263158</v>
      </c>
      <c r="F62" s="49">
        <f>Summary!$B$2</f>
        <v>13530000</v>
      </c>
      <c r="G62" s="49">
        <f t="shared" si="1"/>
        <v>284842.1053</v>
      </c>
      <c r="H62" s="49">
        <f>G62*1/(1+Summary!$B$8)^A62</f>
        <v>48347.13069</v>
      </c>
      <c r="I62" s="49">
        <f>IF(Summary!$B$19 &gt;= A62, 0, 'Wildlife Mix'!$C$5*Summary!$E$2)</f>
        <v>59987.04</v>
      </c>
      <c r="J62" s="49">
        <f>I62*1/(1+Summary!$B$8)^$A62</f>
        <v>10181.78566</v>
      </c>
      <c r="K62" s="49">
        <f>IF(Summary!$B$19 &gt;= A62, 0, 'Wildlife Mix'!$D$5*Summary!$E$2)</f>
        <v>1644.72</v>
      </c>
      <c r="L62" s="49">
        <f>K62*1/(1+Summary!$B$8)^$A62</f>
        <v>279.1634078</v>
      </c>
      <c r="M62" s="49">
        <f>IF(Summary!$B$19 &gt;= A62, 0, 'Wildlife Mix'!$E$5*Summary!$E$2)</f>
        <v>4672.5</v>
      </c>
      <c r="N62" s="49">
        <f>M62*1/(1+Summary!$B$8)^$A62</f>
        <v>793.0778631</v>
      </c>
      <c r="O62" s="3">
        <f>IF(Summary!$B$19 &gt;= A62, 0, 0.915*Summary!$E$2)</f>
        <v>18.3</v>
      </c>
      <c r="P62" s="49">
        <f>'Wildlife Mix'!$F$5</f>
        <v>3065.1395</v>
      </c>
      <c r="Q62" s="49">
        <f t="shared" si="2"/>
        <v>56092.05285</v>
      </c>
      <c r="R62" s="49">
        <f>Q62*1/(1+Summary!$B$8)^$A62</f>
        <v>9520.677456</v>
      </c>
      <c r="S62" s="3">
        <v>28.0</v>
      </c>
      <c r="T62" s="49">
        <f>S62*Summary!$E$3</f>
        <v>81457.32</v>
      </c>
      <c r="U62" s="49">
        <f>T62*1/(1+Summary!$B$8)^$A62</f>
        <v>13826.00263</v>
      </c>
      <c r="V62" s="49">
        <v>0.0</v>
      </c>
      <c r="W62" s="49">
        <f>V62*1/(1+Summary!$B$8)^$A62</f>
        <v>0</v>
      </c>
      <c r="X62" s="49">
        <v>154615.2</v>
      </c>
      <c r="Y62" s="49">
        <f>X62*1/(1+Summary!$B$8)^$A62</f>
        <v>26243.31566</v>
      </c>
      <c r="Z62" s="49" t="str">
        <f t="shared" si="3"/>
        <v>#REF!</v>
      </c>
      <c r="AA62" s="49" t="str">
        <f>Z62*1/(1+Summary!$B$8)^$A62</f>
        <v>#REF!</v>
      </c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ht="15.75" customHeight="1">
      <c r="A63" s="50">
        <v>61.0</v>
      </c>
      <c r="B63" s="51">
        <f>IF(Summary!$B$19 &gt;= A63, 0, Summary!$B$5*Summary!$B$3)</f>
        <v>0.8888888889</v>
      </c>
      <c r="C63" s="49">
        <f>IF(Summary!$B$19 &gt;= A63, 0, 'Wildlife Mix'!$B$5*Summary!$E$2)</f>
        <v>96957.23</v>
      </c>
      <c r="D63" s="49">
        <f>C63*1/(1+Summary!$B$8)^$A63</f>
        <v>15977.52451</v>
      </c>
      <c r="E63" s="51">
        <f>IF(Summary!$B$19 &gt;= A63, 0, Summary!$E$2 * Summary!$B$6)</f>
        <v>0.02105263158</v>
      </c>
      <c r="F63" s="49">
        <f>Summary!$B$2</f>
        <v>13530000</v>
      </c>
      <c r="G63" s="49">
        <f t="shared" si="1"/>
        <v>284842.1053</v>
      </c>
      <c r="H63" s="49">
        <f>G63*1/(1+Summary!$B$8)^A63</f>
        <v>46938.96184</v>
      </c>
      <c r="I63" s="49">
        <f>IF(Summary!$B$19 &gt;= A63, 0, 'Wildlife Mix'!$C$5*Summary!$E$2)</f>
        <v>59987.04</v>
      </c>
      <c r="J63" s="49">
        <f>I63*1/(1+Summary!$B$8)^$A63</f>
        <v>9885.228796</v>
      </c>
      <c r="K63" s="49">
        <f>IF(Summary!$B$19 &gt;= A63, 0, 'Wildlife Mix'!$D$5*Summary!$E$2)</f>
        <v>1644.72</v>
      </c>
      <c r="L63" s="49">
        <f>K63*1/(1+Summary!$B$8)^$A63</f>
        <v>271.0324348</v>
      </c>
      <c r="M63" s="49">
        <f>IF(Summary!$B$19 &gt;= A63, 0, 'Wildlife Mix'!$E$5*Summary!$E$2)</f>
        <v>4672.5</v>
      </c>
      <c r="N63" s="49">
        <f>M63*1/(1+Summary!$B$8)^$A63</f>
        <v>769.9785079</v>
      </c>
      <c r="O63" s="3">
        <f>IF(Summary!$B$19 &gt;= A63, 0, 0.915*Summary!$E$2)</f>
        <v>18.3</v>
      </c>
      <c r="P63" s="49">
        <f>'Wildlife Mix'!$F$5</f>
        <v>3065.1395</v>
      </c>
      <c r="Q63" s="49">
        <f t="shared" si="2"/>
        <v>56092.05285</v>
      </c>
      <c r="R63" s="49">
        <f>Q63*1/(1+Summary!$B$8)^$A63</f>
        <v>9243.37617</v>
      </c>
      <c r="S63" s="3">
        <v>28.0</v>
      </c>
      <c r="T63" s="49">
        <f>S63*Summary!$E$3</f>
        <v>81457.32</v>
      </c>
      <c r="U63" s="49">
        <f>T63*1/(1+Summary!$B$8)^$A63</f>
        <v>13423.30352</v>
      </c>
      <c r="V63" s="49">
        <v>0.0</v>
      </c>
      <c r="W63" s="49">
        <f>V63*1/(1+Summary!$B$8)^$A63</f>
        <v>0</v>
      </c>
      <c r="X63" s="49">
        <v>0.0</v>
      </c>
      <c r="Y63" s="49">
        <f>X63*1/(1+Summary!$B$8)^$A63</f>
        <v>0</v>
      </c>
      <c r="Z63" s="49" t="str">
        <f t="shared" si="3"/>
        <v>#REF!</v>
      </c>
      <c r="AA63" s="49" t="str">
        <f>Z63*1/(1+Summary!$B$8)^$A63</f>
        <v>#REF!</v>
      </c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ht="15.75" customHeight="1">
      <c r="A64" s="50">
        <v>62.0</v>
      </c>
      <c r="B64" s="51">
        <f>IF(Summary!$B$19 &gt;= A64, 0, Summary!$B$5*Summary!$B$3)</f>
        <v>0.8888888889</v>
      </c>
      <c r="C64" s="49">
        <f>IF(Summary!$B$19 &gt;= A64, 0, 'Wildlife Mix'!$B$5*Summary!$E$2)</f>
        <v>96957.23</v>
      </c>
      <c r="D64" s="49">
        <f>C64*1/(1+Summary!$B$8)^$A64</f>
        <v>15512.15972</v>
      </c>
      <c r="E64" s="51">
        <f>IF(Summary!$B$19 &gt;= A64, 0, Summary!$E$2 * Summary!$B$6)</f>
        <v>0.02105263158</v>
      </c>
      <c r="F64" s="49">
        <f>Summary!$B$2</f>
        <v>13530000</v>
      </c>
      <c r="G64" s="49">
        <f t="shared" si="1"/>
        <v>284842.1053</v>
      </c>
      <c r="H64" s="49">
        <f>G64*1/(1+Summary!$B$8)^A64</f>
        <v>45571.80761</v>
      </c>
      <c r="I64" s="49">
        <f>IF(Summary!$B$19 &gt;= A64, 0, 'Wildlife Mix'!$C$5*Summary!$E$2)</f>
        <v>59987.04</v>
      </c>
      <c r="J64" s="49">
        <f>I64*1/(1+Summary!$B$8)^$A64</f>
        <v>9597.309511</v>
      </c>
      <c r="K64" s="49">
        <f>IF(Summary!$B$19 &gt;= A64, 0, 'Wildlife Mix'!$D$5*Summary!$E$2)</f>
        <v>1644.72</v>
      </c>
      <c r="L64" s="49">
        <f>K64*1/(1+Summary!$B$8)^$A64</f>
        <v>263.1382862</v>
      </c>
      <c r="M64" s="49">
        <f>IF(Summary!$B$19 &gt;= A64, 0, 'Wildlife Mix'!$E$5*Summary!$E$2)</f>
        <v>4672.5</v>
      </c>
      <c r="N64" s="49">
        <f>M64*1/(1+Summary!$B$8)^$A64</f>
        <v>747.5519494</v>
      </c>
      <c r="O64" s="3">
        <f>IF(Summary!$B$19 &gt;= A64, 0, 0.915*Summary!$E$2)</f>
        <v>18.3</v>
      </c>
      <c r="P64" s="49">
        <f>'Wildlife Mix'!$F$5</f>
        <v>3065.1395</v>
      </c>
      <c r="Q64" s="49">
        <f t="shared" si="2"/>
        <v>56092.05285</v>
      </c>
      <c r="R64" s="49">
        <f>Q64*1/(1+Summary!$B$8)^$A64</f>
        <v>8974.151622</v>
      </c>
      <c r="S64" s="3">
        <v>28.0</v>
      </c>
      <c r="T64" s="49">
        <f>S64*Summary!$E$3</f>
        <v>81457.32</v>
      </c>
      <c r="U64" s="49">
        <f>T64*1/(1+Summary!$B$8)^$A64</f>
        <v>13032.33352</v>
      </c>
      <c r="V64" s="49">
        <v>0.0</v>
      </c>
      <c r="W64" s="49">
        <f>V64*1/(1+Summary!$B$8)^$A64</f>
        <v>0</v>
      </c>
      <c r="X64" s="49">
        <v>0.0</v>
      </c>
      <c r="Y64" s="49">
        <f>X64*1/(1+Summary!$B$8)^$A64</f>
        <v>0</v>
      </c>
      <c r="Z64" s="49" t="str">
        <f t="shared" si="3"/>
        <v>#REF!</v>
      </c>
      <c r="AA64" s="49" t="str">
        <f>Z64*1/(1+Summary!$B$8)^$A64</f>
        <v>#REF!</v>
      </c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ht="15.75" customHeight="1">
      <c r="A65" s="50">
        <v>63.0</v>
      </c>
      <c r="B65" s="51">
        <f>IF(Summary!$B$19 &gt;= A65, 0, Summary!$B$5*Summary!$B$3)</f>
        <v>0.8888888889</v>
      </c>
      <c r="C65" s="49">
        <f>IF(Summary!$B$19 &gt;= A65, 0, 'Wildlife Mix'!$B$5*Summary!$E$2)</f>
        <v>96957.23</v>
      </c>
      <c r="D65" s="49">
        <f>C65*1/(1+Summary!$B$8)^$A65</f>
        <v>15060.34924</v>
      </c>
      <c r="E65" s="51">
        <f>IF(Summary!$B$19 &gt;= A65, 0, Summary!$E$2 * Summary!$B$6)</f>
        <v>0.02105263158</v>
      </c>
      <c r="F65" s="49">
        <f>Summary!$B$2</f>
        <v>13530000</v>
      </c>
      <c r="G65" s="49">
        <f t="shared" si="1"/>
        <v>284842.1053</v>
      </c>
      <c r="H65" s="49">
        <f>G65*1/(1+Summary!$B$8)^A65</f>
        <v>44244.47341</v>
      </c>
      <c r="I65" s="49">
        <f>IF(Summary!$B$19 &gt;= A65, 0, 'Wildlife Mix'!$C$5*Summary!$E$2)</f>
        <v>59987.04</v>
      </c>
      <c r="J65" s="49">
        <f>I65*1/(1+Summary!$B$8)^$A65</f>
        <v>9317.776224</v>
      </c>
      <c r="K65" s="49">
        <f>IF(Summary!$B$19 &gt;= A65, 0, 'Wildlife Mix'!$D$5*Summary!$E$2)</f>
        <v>1644.72</v>
      </c>
      <c r="L65" s="49">
        <f>K65*1/(1+Summary!$B$8)^$A65</f>
        <v>255.4740643</v>
      </c>
      <c r="M65" s="49">
        <f>IF(Summary!$B$19 &gt;= A65, 0, 'Wildlife Mix'!$E$5*Summary!$E$2)</f>
        <v>4672.5</v>
      </c>
      <c r="N65" s="49">
        <f>M65*1/(1+Summary!$B$8)^$A65</f>
        <v>725.7785916</v>
      </c>
      <c r="O65" s="3">
        <f>IF(Summary!$B$19 &gt;= A65, 0, 0.915*Summary!$E$2)</f>
        <v>18.3</v>
      </c>
      <c r="P65" s="49">
        <f>'Wildlife Mix'!$F$5</f>
        <v>3065.1395</v>
      </c>
      <c r="Q65" s="49">
        <f t="shared" si="2"/>
        <v>56092.05285</v>
      </c>
      <c r="R65" s="49">
        <f>Q65*1/(1+Summary!$B$8)^$A65</f>
        <v>8712.768565</v>
      </c>
      <c r="S65" s="3">
        <v>28.0</v>
      </c>
      <c r="T65" s="49">
        <f>S65*Summary!$E$3</f>
        <v>81457.32</v>
      </c>
      <c r="U65" s="49">
        <f>T65*1/(1+Summary!$B$8)^$A65</f>
        <v>12652.75099</v>
      </c>
      <c r="V65" s="49">
        <v>0.0</v>
      </c>
      <c r="W65" s="49">
        <f>V65*1/(1+Summary!$B$8)^$A65</f>
        <v>0</v>
      </c>
      <c r="X65" s="49">
        <v>0.0</v>
      </c>
      <c r="Y65" s="49">
        <f>X65*1/(1+Summary!$B$8)^$A65</f>
        <v>0</v>
      </c>
      <c r="Z65" s="49" t="str">
        <f t="shared" si="3"/>
        <v>#REF!</v>
      </c>
      <c r="AA65" s="49" t="str">
        <f>Z65*1/(1+Summary!$B$8)^$A65</f>
        <v>#REF!</v>
      </c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ht="15.75" customHeight="1">
      <c r="A66" s="50">
        <v>64.0</v>
      </c>
      <c r="B66" s="51">
        <f>IF(Summary!$B$19 &gt;= A66, 0, Summary!$B$5*Summary!$B$3)</f>
        <v>0.8888888889</v>
      </c>
      <c r="C66" s="49">
        <f>IF(Summary!$B$19 &gt;= A66, 0, 'Wildlife Mix'!$B$5*Summary!$E$2)</f>
        <v>96957.23</v>
      </c>
      <c r="D66" s="49">
        <f>C66*1/(1+Summary!$B$8)^$A66</f>
        <v>14621.69829</v>
      </c>
      <c r="E66" s="51">
        <f>IF(Summary!$B$19 &gt;= A66, 0, Summary!$E$2 * Summary!$B$6)</f>
        <v>0.02105263158</v>
      </c>
      <c r="F66" s="49">
        <f>Summary!$B$2</f>
        <v>13530000</v>
      </c>
      <c r="G66" s="49">
        <f t="shared" si="1"/>
        <v>284842.1053</v>
      </c>
      <c r="H66" s="49">
        <f>G66*1/(1+Summary!$B$8)^A66</f>
        <v>42955.79942</v>
      </c>
      <c r="I66" s="49">
        <f>IF(Summary!$B$19 &gt;= A66, 0, 'Wildlife Mix'!$C$5*Summary!$E$2)</f>
        <v>59987.04</v>
      </c>
      <c r="J66" s="49">
        <f>I66*1/(1+Summary!$B$8)^$A66</f>
        <v>9046.384684</v>
      </c>
      <c r="K66" s="49">
        <f>IF(Summary!$B$19 &gt;= A66, 0, 'Wildlife Mix'!$D$5*Summary!$E$2)</f>
        <v>1644.72</v>
      </c>
      <c r="L66" s="49">
        <f>K66*1/(1+Summary!$B$8)^$A66</f>
        <v>248.0330721</v>
      </c>
      <c r="M66" s="49">
        <f>IF(Summary!$B$19 &gt;= A66, 0, 'Wildlife Mix'!$E$5*Summary!$E$2)</f>
        <v>4672.5</v>
      </c>
      <c r="N66" s="49">
        <f>M66*1/(1+Summary!$B$8)^$A66</f>
        <v>704.6394094</v>
      </c>
      <c r="O66" s="3">
        <f>IF(Summary!$B$19 &gt;= A66, 0, 0.915*Summary!$E$2)</f>
        <v>18.3</v>
      </c>
      <c r="P66" s="49">
        <f>'Wildlife Mix'!$F$5</f>
        <v>3065.1395</v>
      </c>
      <c r="Q66" s="49">
        <f t="shared" si="2"/>
        <v>56092.05285</v>
      </c>
      <c r="R66" s="49">
        <f>Q66*1/(1+Summary!$B$8)^$A66</f>
        <v>8458.998607</v>
      </c>
      <c r="S66" s="3">
        <v>28.0</v>
      </c>
      <c r="T66" s="49">
        <f>S66*Summary!$E$3</f>
        <v>81457.32</v>
      </c>
      <c r="U66" s="49">
        <f>T66*1/(1+Summary!$B$8)^$A66</f>
        <v>12284.22426</v>
      </c>
      <c r="V66" s="49">
        <v>0.0</v>
      </c>
      <c r="W66" s="49">
        <f>V66*1/(1+Summary!$B$8)^$A66</f>
        <v>0</v>
      </c>
      <c r="X66" s="49">
        <v>0.0</v>
      </c>
      <c r="Y66" s="49">
        <f>X66*1/(1+Summary!$B$8)^$A66</f>
        <v>0</v>
      </c>
      <c r="Z66" s="49" t="str">
        <f t="shared" si="3"/>
        <v>#REF!</v>
      </c>
      <c r="AA66" s="49" t="str">
        <f>Z66*1/(1+Summary!$B$8)^$A66</f>
        <v>#REF!</v>
      </c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ht="15.75" customHeight="1">
      <c r="A67" s="50">
        <v>65.0</v>
      </c>
      <c r="B67" s="51">
        <f>IF(Summary!$B$19 &gt;= A67, 0, Summary!$B$5*Summary!$B$3)</f>
        <v>0.8888888889</v>
      </c>
      <c r="C67" s="49">
        <f>IF(Summary!$B$19 &gt;= A67, 0, 'Wildlife Mix'!$B$5*Summary!$E$2)</f>
        <v>96957.23</v>
      </c>
      <c r="D67" s="49">
        <f>C67*1/(1+Summary!$B$8)^$A67</f>
        <v>14195.82359</v>
      </c>
      <c r="E67" s="51">
        <f>IF(Summary!$B$19 &gt;= A67, 0, Summary!$E$2 * Summary!$B$6)</f>
        <v>0.02105263158</v>
      </c>
      <c r="F67" s="49">
        <f>Summary!$B$2</f>
        <v>13530000</v>
      </c>
      <c r="G67" s="49">
        <f t="shared" si="1"/>
        <v>284842.1053</v>
      </c>
      <c r="H67" s="49">
        <f>G67*1/(1+Summary!$B$8)^A67</f>
        <v>41704.65964</v>
      </c>
      <c r="I67" s="49">
        <f>IF(Summary!$B$19 &gt;= A67, 0, 'Wildlife Mix'!$C$5*Summary!$E$2)</f>
        <v>59987.04</v>
      </c>
      <c r="J67" s="49">
        <f>I67*1/(1+Summary!$B$8)^$A67</f>
        <v>8782.897751</v>
      </c>
      <c r="K67" s="49">
        <f>IF(Summary!$B$19 &gt;= A67, 0, 'Wildlife Mix'!$D$5*Summary!$E$2)</f>
        <v>1644.72</v>
      </c>
      <c r="L67" s="49">
        <f>K67*1/(1+Summary!$B$8)^$A67</f>
        <v>240.8088079</v>
      </c>
      <c r="M67" s="49">
        <f>IF(Summary!$B$19 &gt;= A67, 0, 'Wildlife Mix'!$E$5*Summary!$E$2)</f>
        <v>4672.5</v>
      </c>
      <c r="N67" s="49">
        <f>M67*1/(1+Summary!$B$8)^$A67</f>
        <v>684.1159314</v>
      </c>
      <c r="O67" s="3">
        <f>IF(Summary!$B$19 &gt;= A67, 0, 0.915*Summary!$E$2)</f>
        <v>18.3</v>
      </c>
      <c r="P67" s="49">
        <f>'Wildlife Mix'!$F$5</f>
        <v>3065.1395</v>
      </c>
      <c r="Q67" s="49">
        <f t="shared" si="2"/>
        <v>56092.05285</v>
      </c>
      <c r="R67" s="49">
        <f>Q67*1/(1+Summary!$B$8)^$A67</f>
        <v>8212.620006</v>
      </c>
      <c r="S67" s="3">
        <v>28.0</v>
      </c>
      <c r="T67" s="49">
        <f>S67*Summary!$E$3</f>
        <v>81457.32</v>
      </c>
      <c r="U67" s="49">
        <f>T67*1/(1+Summary!$B$8)^$A67</f>
        <v>11926.43132</v>
      </c>
      <c r="V67" s="49">
        <v>0.0</v>
      </c>
      <c r="W67" s="49">
        <f>V67*1/(1+Summary!$B$8)^$A67</f>
        <v>0</v>
      </c>
      <c r="X67" s="49">
        <v>0.0</v>
      </c>
      <c r="Y67" s="49">
        <f>X67*1/(1+Summary!$B$8)^$A67</f>
        <v>0</v>
      </c>
      <c r="Z67" s="49" t="str">
        <f t="shared" si="3"/>
        <v>#REF!</v>
      </c>
      <c r="AA67" s="49" t="str">
        <f>Z67*1/(1+Summary!$B$8)^$A67</f>
        <v>#REF!</v>
      </c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ht="15.75" customHeight="1">
      <c r="A68" s="50">
        <v>66.0</v>
      </c>
      <c r="B68" s="51">
        <f>IF(Summary!$B$19 &gt;= A68, 0, Summary!$B$5*Summary!$B$3)</f>
        <v>0.8888888889</v>
      </c>
      <c r="C68" s="49">
        <f>IF(Summary!$B$19 &gt;= A68, 0, 'Wildlife Mix'!$B$5*Summary!$E$2)</f>
        <v>96957.23</v>
      </c>
      <c r="D68" s="49">
        <f>C68*1/(1+Summary!$B$8)^$A68</f>
        <v>13782.353</v>
      </c>
      <c r="E68" s="51">
        <f>IF(Summary!$B$19 &gt;= A68, 0, Summary!$E$2 * Summary!$B$6)</f>
        <v>0.02105263158</v>
      </c>
      <c r="F68" s="49">
        <f>Summary!$B$2</f>
        <v>13530000</v>
      </c>
      <c r="G68" s="49">
        <f t="shared" si="1"/>
        <v>284842.1053</v>
      </c>
      <c r="H68" s="49">
        <f>G68*1/(1+Summary!$B$8)^A68</f>
        <v>40489.96081</v>
      </c>
      <c r="I68" s="49">
        <f>IF(Summary!$B$19 &gt;= A68, 0, 'Wildlife Mix'!$C$5*Summary!$E$2)</f>
        <v>59987.04</v>
      </c>
      <c r="J68" s="49">
        <f>I68*1/(1+Summary!$B$8)^$A68</f>
        <v>8527.085195</v>
      </c>
      <c r="K68" s="49">
        <f>IF(Summary!$B$19 &gt;= A68, 0, 'Wildlife Mix'!$D$5*Summary!$E$2)</f>
        <v>1644.72</v>
      </c>
      <c r="L68" s="49">
        <f>K68*1/(1+Summary!$B$8)^$A68</f>
        <v>233.7949591</v>
      </c>
      <c r="M68" s="49">
        <f>IF(Summary!$B$19 &gt;= A68, 0, 'Wildlife Mix'!$E$5*Summary!$E$2)</f>
        <v>4672.5</v>
      </c>
      <c r="N68" s="49">
        <f>M68*1/(1+Summary!$B$8)^$A68</f>
        <v>664.1902247</v>
      </c>
      <c r="O68" s="3">
        <f>IF(Summary!$B$19 &gt;= A68, 0, 0.915*Summary!$E$2)</f>
        <v>18.3</v>
      </c>
      <c r="P68" s="49">
        <f>'Wildlife Mix'!$F$5</f>
        <v>3065.1395</v>
      </c>
      <c r="Q68" s="49">
        <f t="shared" si="2"/>
        <v>56092.05285</v>
      </c>
      <c r="R68" s="49">
        <f>Q68*1/(1+Summary!$B$8)^$A68</f>
        <v>7973.417482</v>
      </c>
      <c r="S68" s="3">
        <v>28.0</v>
      </c>
      <c r="T68" s="49">
        <f>S68*Summary!$E$3</f>
        <v>81457.32</v>
      </c>
      <c r="U68" s="49">
        <f>T68*1/(1+Summary!$B$8)^$A68</f>
        <v>11579.05953</v>
      </c>
      <c r="V68" s="49">
        <v>0.0</v>
      </c>
      <c r="W68" s="49">
        <f>V68*1/(1+Summary!$B$8)^$A68</f>
        <v>0</v>
      </c>
      <c r="X68" s="49">
        <v>0.0</v>
      </c>
      <c r="Y68" s="49">
        <f>X68*1/(1+Summary!$B$8)^$A68</f>
        <v>0</v>
      </c>
      <c r="Z68" s="49" t="str">
        <f t="shared" si="3"/>
        <v>#REF!</v>
      </c>
      <c r="AA68" s="49" t="str">
        <f>Z68*1/(1+Summary!$B$8)^$A68</f>
        <v>#REF!</v>
      </c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ht="15.75" customHeight="1">
      <c r="A69" s="50">
        <v>67.0</v>
      </c>
      <c r="B69" s="51">
        <f>IF(Summary!$B$19 &gt;= A69, 0, Summary!$B$5*Summary!$B$3)</f>
        <v>0.8888888889</v>
      </c>
      <c r="C69" s="49">
        <f>IF(Summary!$B$19 &gt;= A69, 0, 'Wildlife Mix'!$B$5*Summary!$E$2)</f>
        <v>96957.23</v>
      </c>
      <c r="D69" s="49">
        <f>C69*1/(1+Summary!$B$8)^$A69</f>
        <v>13380.92524</v>
      </c>
      <c r="E69" s="51">
        <f>IF(Summary!$B$19 &gt;= A69, 0, Summary!$E$2 * Summary!$B$6)</f>
        <v>0.02105263158</v>
      </c>
      <c r="F69" s="49">
        <f>Summary!$B$2</f>
        <v>13530000</v>
      </c>
      <c r="G69" s="49">
        <f t="shared" si="1"/>
        <v>284842.1053</v>
      </c>
      <c r="H69" s="49">
        <f>G69*1/(1+Summary!$B$8)^A69</f>
        <v>39310.64156</v>
      </c>
      <c r="I69" s="49">
        <f>IF(Summary!$B$19 &gt;= A69, 0, 'Wildlife Mix'!$C$5*Summary!$E$2)</f>
        <v>59987.04</v>
      </c>
      <c r="J69" s="49">
        <f>I69*1/(1+Summary!$B$8)^$A69</f>
        <v>8278.723491</v>
      </c>
      <c r="K69" s="49">
        <f>IF(Summary!$B$19 &gt;= A69, 0, 'Wildlife Mix'!$D$5*Summary!$E$2)</f>
        <v>1644.72</v>
      </c>
      <c r="L69" s="49">
        <f>K69*1/(1+Summary!$B$8)^$A69</f>
        <v>226.9853972</v>
      </c>
      <c r="M69" s="49">
        <f>IF(Summary!$B$19 &gt;= A69, 0, 'Wildlife Mix'!$E$5*Summary!$E$2)</f>
        <v>4672.5</v>
      </c>
      <c r="N69" s="49">
        <f>M69*1/(1+Summary!$B$8)^$A69</f>
        <v>644.8448783</v>
      </c>
      <c r="O69" s="3">
        <f>IF(Summary!$B$19 &gt;= A69, 0, 0.915*Summary!$E$2)</f>
        <v>18.3</v>
      </c>
      <c r="P69" s="49">
        <f>'Wildlife Mix'!$F$5</f>
        <v>3065.1395</v>
      </c>
      <c r="Q69" s="49">
        <f t="shared" si="2"/>
        <v>56092.05285</v>
      </c>
      <c r="R69" s="49">
        <f>Q69*1/(1+Summary!$B$8)^$A69</f>
        <v>7741.182021</v>
      </c>
      <c r="S69" s="3">
        <v>28.0</v>
      </c>
      <c r="T69" s="49">
        <f>S69*Summary!$E$3</f>
        <v>81457.32</v>
      </c>
      <c r="U69" s="49">
        <f>T69*1/(1+Summary!$B$8)^$A69</f>
        <v>11241.80537</v>
      </c>
      <c r="V69" s="49">
        <v>0.0</v>
      </c>
      <c r="W69" s="49">
        <f>V69*1/(1+Summary!$B$8)^$A69</f>
        <v>0</v>
      </c>
      <c r="X69" s="49">
        <v>0.0</v>
      </c>
      <c r="Y69" s="49">
        <f>X69*1/(1+Summary!$B$8)^$A69</f>
        <v>0</v>
      </c>
      <c r="Z69" s="49" t="str">
        <f t="shared" si="3"/>
        <v>#REF!</v>
      </c>
      <c r="AA69" s="49" t="str">
        <f>Z69*1/(1+Summary!$B$8)^$A69</f>
        <v>#REF!</v>
      </c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ht="15.75" customHeight="1">
      <c r="A70" s="50">
        <v>68.0</v>
      </c>
      <c r="B70" s="51">
        <f>IF(Summary!$B$19 &gt;= A70, 0, Summary!$B$5*Summary!$B$3)</f>
        <v>0.8888888889</v>
      </c>
      <c r="C70" s="49">
        <f>IF(Summary!$B$19 &gt;= A70, 0, 'Wildlife Mix'!$B$5*Summary!$E$2)</f>
        <v>96957.23</v>
      </c>
      <c r="D70" s="49">
        <f>C70*1/(1+Summary!$B$8)^$A70</f>
        <v>12991.18955</v>
      </c>
      <c r="E70" s="51">
        <f>IF(Summary!$B$19 &gt;= A70, 0, Summary!$E$2 * Summary!$B$6)</f>
        <v>0.02105263158</v>
      </c>
      <c r="F70" s="49">
        <f>Summary!$B$2</f>
        <v>13530000</v>
      </c>
      <c r="G70" s="49">
        <f t="shared" si="1"/>
        <v>284842.1053</v>
      </c>
      <c r="H70" s="49">
        <f>G70*1/(1+Summary!$B$8)^A70</f>
        <v>38165.67142</v>
      </c>
      <c r="I70" s="49">
        <f>IF(Summary!$B$19 &gt;= A70, 0, 'Wildlife Mix'!$C$5*Summary!$E$2)</f>
        <v>59987.04</v>
      </c>
      <c r="J70" s="49">
        <f>I70*1/(1+Summary!$B$8)^$A70</f>
        <v>8037.595622</v>
      </c>
      <c r="K70" s="49">
        <f>IF(Summary!$B$19 &gt;= A70, 0, 'Wildlife Mix'!$D$5*Summary!$E$2)</f>
        <v>1644.72</v>
      </c>
      <c r="L70" s="49">
        <f>K70*1/(1+Summary!$B$8)^$A70</f>
        <v>220.374172</v>
      </c>
      <c r="M70" s="49">
        <f>IF(Summary!$B$19 &gt;= A70, 0, 'Wildlife Mix'!$E$5*Summary!$E$2)</f>
        <v>4672.5</v>
      </c>
      <c r="N70" s="49">
        <f>M70*1/(1+Summary!$B$8)^$A70</f>
        <v>626.0629887</v>
      </c>
      <c r="O70" s="3">
        <f>IF(Summary!$B$19 &gt;= A70, 0, 0.915*Summary!$E$2)</f>
        <v>18.3</v>
      </c>
      <c r="P70" s="49">
        <f>'Wildlife Mix'!$F$5</f>
        <v>3065.1395</v>
      </c>
      <c r="Q70" s="49">
        <f t="shared" si="2"/>
        <v>56092.05285</v>
      </c>
      <c r="R70" s="49">
        <f>Q70*1/(1+Summary!$B$8)^$A70</f>
        <v>7515.7107</v>
      </c>
      <c r="S70" s="3">
        <v>28.0</v>
      </c>
      <c r="T70" s="49">
        <f>S70*Summary!$E$3</f>
        <v>81457.32</v>
      </c>
      <c r="U70" s="49">
        <f>T70*1/(1+Summary!$B$8)^$A70</f>
        <v>10914.37415</v>
      </c>
      <c r="V70" s="49">
        <v>0.0</v>
      </c>
      <c r="W70" s="49">
        <f>V70*1/(1+Summary!$B$8)^$A70</f>
        <v>0</v>
      </c>
      <c r="X70" s="49">
        <v>0.0</v>
      </c>
      <c r="Y70" s="49">
        <f>X70*1/(1+Summary!$B$8)^$A70</f>
        <v>0</v>
      </c>
      <c r="Z70" s="49" t="str">
        <f t="shared" si="3"/>
        <v>#REF!</v>
      </c>
      <c r="AA70" s="49" t="str">
        <f>Z70*1/(1+Summary!$B$8)^$A70</f>
        <v>#REF!</v>
      </c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ht="15.75" customHeight="1">
      <c r="A71" s="50">
        <v>69.0</v>
      </c>
      <c r="B71" s="51">
        <f>IF(Summary!$B$19 &gt;= A71, 0, Summary!$B$5*Summary!$B$3)</f>
        <v>0.8888888889</v>
      </c>
      <c r="C71" s="49">
        <f>IF(Summary!$B$19 &gt;= A71, 0, 'Wildlife Mix'!$B$5*Summary!$E$2)</f>
        <v>96957.23</v>
      </c>
      <c r="D71" s="49">
        <f>C71*1/(1+Summary!$B$8)^$A71</f>
        <v>12612.80539</v>
      </c>
      <c r="E71" s="51">
        <f>IF(Summary!$B$19 &gt;= A71, 0, Summary!$E$2 * Summary!$B$6)</f>
        <v>0.02105263158</v>
      </c>
      <c r="F71" s="49">
        <f>Summary!$B$2</f>
        <v>13530000</v>
      </c>
      <c r="G71" s="49">
        <f t="shared" si="1"/>
        <v>284842.1053</v>
      </c>
      <c r="H71" s="49">
        <f>G71*1/(1+Summary!$B$8)^A71</f>
        <v>37054.04992</v>
      </c>
      <c r="I71" s="49">
        <f>IF(Summary!$B$19 &gt;= A71, 0, 'Wildlife Mix'!$C$5*Summary!$E$2)</f>
        <v>59987.04</v>
      </c>
      <c r="J71" s="49">
        <f>I71*1/(1+Summary!$B$8)^$A71</f>
        <v>7803.490895</v>
      </c>
      <c r="K71" s="49">
        <f>IF(Summary!$B$19 &gt;= A71, 0, 'Wildlife Mix'!$D$5*Summary!$E$2)</f>
        <v>1644.72</v>
      </c>
      <c r="L71" s="49">
        <f>K71*1/(1+Summary!$B$8)^$A71</f>
        <v>213.9555068</v>
      </c>
      <c r="M71" s="49">
        <f>IF(Summary!$B$19 &gt;= A71, 0, 'Wildlife Mix'!$E$5*Summary!$E$2)</f>
        <v>4672.5</v>
      </c>
      <c r="N71" s="49">
        <f>M71*1/(1+Summary!$B$8)^$A71</f>
        <v>607.8281443</v>
      </c>
      <c r="O71" s="3">
        <f>IF(Summary!$B$19 &gt;= A71, 0, 0.915*Summary!$E$2)</f>
        <v>18.3</v>
      </c>
      <c r="P71" s="49">
        <f>'Wildlife Mix'!$F$5</f>
        <v>3065.1395</v>
      </c>
      <c r="Q71" s="49">
        <f t="shared" si="2"/>
        <v>56092.05285</v>
      </c>
      <c r="R71" s="49">
        <f>Q71*1/(1+Summary!$B$8)^$A71</f>
        <v>7296.806505</v>
      </c>
      <c r="S71" s="3">
        <v>28.0</v>
      </c>
      <c r="T71" s="49">
        <f>S71*Summary!$E$3</f>
        <v>81457.32</v>
      </c>
      <c r="U71" s="49">
        <f>T71*1/(1+Summary!$B$8)^$A71</f>
        <v>10596.47976</v>
      </c>
      <c r="V71" s="49">
        <v>0.0</v>
      </c>
      <c r="W71" s="49">
        <f>V71*1/(1+Summary!$B$8)^$A71</f>
        <v>0</v>
      </c>
      <c r="X71" s="49">
        <v>0.0</v>
      </c>
      <c r="Y71" s="49">
        <f>X71*1/(1+Summary!$B$8)^$A71</f>
        <v>0</v>
      </c>
      <c r="Z71" s="49" t="str">
        <f t="shared" si="3"/>
        <v>#REF!</v>
      </c>
      <c r="AA71" s="49" t="str">
        <f>Z71*1/(1+Summary!$B$8)^$A71</f>
        <v>#REF!</v>
      </c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ht="15.75" customHeight="1">
      <c r="A72" s="50">
        <v>70.0</v>
      </c>
      <c r="B72" s="51">
        <f>IF(Summary!$B$19 &gt;= A72, 0, Summary!$B$5*Summary!$B$3)</f>
        <v>0.8888888889</v>
      </c>
      <c r="C72" s="49">
        <f>IF(Summary!$B$19 &gt;= A72, 0, 'Wildlife Mix'!$B$5*Summary!$E$2)</f>
        <v>96957.23</v>
      </c>
      <c r="D72" s="49">
        <f>C72*1/(1+Summary!$B$8)^$A72</f>
        <v>12245.44213</v>
      </c>
      <c r="E72" s="51">
        <f>IF(Summary!$B$19 &gt;= A72, 0, Summary!$E$2 * Summary!$B$6)</f>
        <v>0.02105263158</v>
      </c>
      <c r="F72" s="49">
        <f>Summary!$B$2</f>
        <v>13530000</v>
      </c>
      <c r="G72" s="49">
        <f t="shared" si="1"/>
        <v>284842.1053</v>
      </c>
      <c r="H72" s="49">
        <f>G72*1/(1+Summary!$B$8)^A72</f>
        <v>35974.80575</v>
      </c>
      <c r="I72" s="49">
        <f>IF(Summary!$B$19 &gt;= A72, 0, 'Wildlife Mix'!$C$5*Summary!$E$2)</f>
        <v>59987.04</v>
      </c>
      <c r="J72" s="49">
        <f>I72*1/(1+Summary!$B$8)^$A72</f>
        <v>7576.204752</v>
      </c>
      <c r="K72" s="49">
        <f>IF(Summary!$B$19 &gt;= A72, 0, 'Wildlife Mix'!$D$5*Summary!$E$2)</f>
        <v>1644.72</v>
      </c>
      <c r="L72" s="49">
        <f>K72*1/(1+Summary!$B$8)^$A72</f>
        <v>207.723793</v>
      </c>
      <c r="M72" s="49">
        <f>IF(Summary!$B$19 &gt;= A72, 0, 'Wildlife Mix'!$E$5*Summary!$E$2)</f>
        <v>4672.5</v>
      </c>
      <c r="N72" s="49">
        <f>M72*1/(1+Summary!$B$8)^$A72</f>
        <v>590.124412</v>
      </c>
      <c r="O72" s="3">
        <f>IF(Summary!$B$19 &gt;= A72, 0, 0.915*Summary!$E$2)</f>
        <v>18.3</v>
      </c>
      <c r="P72" s="49">
        <f>'Wildlife Mix'!$F$5</f>
        <v>3065.1395</v>
      </c>
      <c r="Q72" s="49">
        <f t="shared" si="2"/>
        <v>56092.05285</v>
      </c>
      <c r="R72" s="49">
        <f>Q72*1/(1+Summary!$B$8)^$A72</f>
        <v>7084.27816</v>
      </c>
      <c r="S72" s="3">
        <v>28.0</v>
      </c>
      <c r="T72" s="49">
        <f>S72*Summary!$E$3</f>
        <v>81457.32</v>
      </c>
      <c r="U72" s="49">
        <f>T72*1/(1+Summary!$B$8)^$A72</f>
        <v>10287.84442</v>
      </c>
      <c r="V72" s="49">
        <v>0.0</v>
      </c>
      <c r="W72" s="49">
        <f>V72*1/(1+Summary!$B$8)^$A72</f>
        <v>0</v>
      </c>
      <c r="X72" s="49">
        <v>0.0</v>
      </c>
      <c r="Y72" s="49">
        <f>X72*1/(1+Summary!$B$8)^$A72</f>
        <v>0</v>
      </c>
      <c r="Z72" s="49" t="str">
        <f t="shared" si="3"/>
        <v>#REF!</v>
      </c>
      <c r="AA72" s="49" t="str">
        <f>Z72*1/(1+Summary!$B$8)^$A72</f>
        <v>#REF!</v>
      </c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ht="15.75" customHeight="1">
      <c r="A73" s="50">
        <v>71.0</v>
      </c>
      <c r="B73" s="51">
        <f>IF(Summary!$B$19 &gt;= A73, 0, Summary!$B$5*Summary!$B$3)</f>
        <v>0.8888888889</v>
      </c>
      <c r="C73" s="49">
        <f>IF(Summary!$B$19 &gt;= A73, 0, 'Wildlife Mix'!$B$5*Summary!$E$2)</f>
        <v>96957.23</v>
      </c>
      <c r="D73" s="49">
        <f>C73*1/(1+Summary!$B$8)^$A73</f>
        <v>11888.77876</v>
      </c>
      <c r="E73" s="51">
        <f>IF(Summary!$B$19 &gt;= A73, 0, Summary!$E$2 * Summary!$B$6)</f>
        <v>0.02105263158</v>
      </c>
      <c r="F73" s="49">
        <f>Summary!$B$2</f>
        <v>13530000</v>
      </c>
      <c r="G73" s="49">
        <f t="shared" si="1"/>
        <v>284842.1053</v>
      </c>
      <c r="H73" s="49">
        <f>G73*1/(1+Summary!$B$8)^A73</f>
        <v>34926.99588</v>
      </c>
      <c r="I73" s="49">
        <f>IF(Summary!$B$19 &gt;= A73, 0, 'Wildlife Mix'!$C$5*Summary!$E$2)</f>
        <v>59987.04</v>
      </c>
      <c r="J73" s="49">
        <f>I73*1/(1+Summary!$B$8)^$A73</f>
        <v>7355.538595</v>
      </c>
      <c r="K73" s="49">
        <f>IF(Summary!$B$19 &gt;= A73, 0, 'Wildlife Mix'!$D$5*Summary!$E$2)</f>
        <v>1644.72</v>
      </c>
      <c r="L73" s="49">
        <f>K73*1/(1+Summary!$B$8)^$A73</f>
        <v>201.6735855</v>
      </c>
      <c r="M73" s="49">
        <f>IF(Summary!$B$19 &gt;= A73, 0, 'Wildlife Mix'!$E$5*Summary!$E$2)</f>
        <v>4672.5</v>
      </c>
      <c r="N73" s="49">
        <f>M73*1/(1+Summary!$B$8)^$A73</f>
        <v>572.9363223</v>
      </c>
      <c r="O73" s="3">
        <f>IF(Summary!$B$19 &gt;= A73, 0, 0.915*Summary!$E$2)</f>
        <v>18.3</v>
      </c>
      <c r="P73" s="49">
        <f>'Wildlife Mix'!$F$5</f>
        <v>3065.1395</v>
      </c>
      <c r="Q73" s="49">
        <f t="shared" si="2"/>
        <v>56092.05285</v>
      </c>
      <c r="R73" s="49">
        <f>Q73*1/(1+Summary!$B$8)^$A73</f>
        <v>6877.939962</v>
      </c>
      <c r="S73" s="3">
        <v>28.0</v>
      </c>
      <c r="T73" s="49">
        <f>S73*Summary!$E$3</f>
        <v>81457.32</v>
      </c>
      <c r="U73" s="49">
        <f>T73*1/(1+Summary!$B$8)^$A73</f>
        <v>9988.198469</v>
      </c>
      <c r="V73" s="49">
        <v>0.0</v>
      </c>
      <c r="W73" s="49">
        <f>V73*1/(1+Summary!$B$8)^$A73</f>
        <v>0</v>
      </c>
      <c r="X73" s="49">
        <v>0.0</v>
      </c>
      <c r="Y73" s="49">
        <f>X73*1/(1+Summary!$B$8)^$A73</f>
        <v>0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ht="15.75" customHeight="1">
      <c r="A74" s="50">
        <v>72.0</v>
      </c>
      <c r="B74" s="51">
        <f>IF(Summary!$B$19 &gt;= A74, 0, Summary!$B$5*Summary!$B$3)</f>
        <v>0.8888888889</v>
      </c>
      <c r="C74" s="49">
        <f>IF(Summary!$B$19 &gt;= A74, 0, 'Wildlife Mix'!$B$5*Summary!$E$2)</f>
        <v>96957.23</v>
      </c>
      <c r="D74" s="49">
        <f>C74*1/(1+Summary!$B$8)^$A74</f>
        <v>11542.50365</v>
      </c>
      <c r="E74" s="51">
        <f>IF(Summary!$B$19 &gt;= A74, 0, Summary!$E$2 * Summary!$B$6)</f>
        <v>0.02105263158</v>
      </c>
      <c r="F74" s="49">
        <f>Summary!$B$2</f>
        <v>13530000</v>
      </c>
      <c r="G74" s="49">
        <f t="shared" si="1"/>
        <v>284842.1053</v>
      </c>
      <c r="H74" s="49">
        <f>G74*1/(1+Summary!$B$8)^A74</f>
        <v>33909.70473</v>
      </c>
      <c r="I74" s="49">
        <f>IF(Summary!$B$19 &gt;= A74, 0, 'Wildlife Mix'!$C$5*Summary!$E$2)</f>
        <v>59987.04</v>
      </c>
      <c r="J74" s="49">
        <f>I74*1/(1+Summary!$B$8)^$A74</f>
        <v>7141.299606</v>
      </c>
      <c r="K74" s="49">
        <f>IF(Summary!$B$19 &gt;= A74, 0, 'Wildlife Mix'!$D$5*Summary!$E$2)</f>
        <v>1644.72</v>
      </c>
      <c r="L74" s="49">
        <f>K74*1/(1+Summary!$B$8)^$A74</f>
        <v>195.7995975</v>
      </c>
      <c r="M74" s="49">
        <f>IF(Summary!$B$19 &gt;= A74, 0, 'Wildlife Mix'!$E$5*Summary!$E$2)</f>
        <v>4672.5</v>
      </c>
      <c r="N74" s="49">
        <f>M74*1/(1+Summary!$B$8)^$A74</f>
        <v>556.2488566</v>
      </c>
      <c r="O74" s="3">
        <f>IF(Summary!$B$19 &gt;= A74, 0, 0.915*Summary!$E$2)</f>
        <v>18.3</v>
      </c>
      <c r="P74" s="49">
        <f>'Wildlife Mix'!$F$5</f>
        <v>3065.1395</v>
      </c>
      <c r="Q74" s="49">
        <f t="shared" si="2"/>
        <v>56092.05285</v>
      </c>
      <c r="R74" s="49">
        <f>Q74*1/(1+Summary!$B$8)^$A74</f>
        <v>6677.611613</v>
      </c>
      <c r="S74" s="3">
        <v>28.0</v>
      </c>
      <c r="T74" s="49">
        <f>S74*Summary!$E$3</f>
        <v>81457.32</v>
      </c>
      <c r="U74" s="49">
        <f>T74*1/(1+Summary!$B$8)^$A74</f>
        <v>9697.280067</v>
      </c>
      <c r="V74" s="49">
        <v>0.0</v>
      </c>
      <c r="W74" s="49">
        <f>V74*1/(1+Summary!$B$8)^$A74</f>
        <v>0</v>
      </c>
      <c r="X74" s="49">
        <v>0.0</v>
      </c>
      <c r="Y74" s="49">
        <f>X74*1/(1+Summary!$B$8)^$A74</f>
        <v>0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ht="15.75" customHeight="1">
      <c r="A75" s="50">
        <v>73.0</v>
      </c>
      <c r="B75" s="51">
        <f>IF(Summary!$B$19 &gt;= A75, 0, Summary!$B$5*Summary!$B$3)</f>
        <v>0.8888888889</v>
      </c>
      <c r="C75" s="49">
        <f>IF(Summary!$B$19 &gt;= A75, 0, 'Wildlife Mix'!$B$5*Summary!$E$2)</f>
        <v>96957.23</v>
      </c>
      <c r="D75" s="49">
        <f>C75*1/(1+Summary!$B$8)^$A75</f>
        <v>11206.31423</v>
      </c>
      <c r="E75" s="51">
        <f>IF(Summary!$B$19 &gt;= A75, 0, Summary!$E$2 * Summary!$B$6)</f>
        <v>0.02105263158</v>
      </c>
      <c r="F75" s="49">
        <f>Summary!$B$2</f>
        <v>13530000</v>
      </c>
      <c r="G75" s="49">
        <f t="shared" si="1"/>
        <v>284842.1053</v>
      </c>
      <c r="H75" s="49">
        <f>G75*1/(1+Summary!$B$8)^A75</f>
        <v>32922.04343</v>
      </c>
      <c r="I75" s="49">
        <f>IF(Summary!$B$19 &gt;= A75, 0, 'Wildlife Mix'!$C$5*Summary!$E$2)</f>
        <v>59987.04</v>
      </c>
      <c r="J75" s="49">
        <f>I75*1/(1+Summary!$B$8)^$A75</f>
        <v>6933.300589</v>
      </c>
      <c r="K75" s="49">
        <f>IF(Summary!$B$19 &gt;= A75, 0, 'Wildlife Mix'!$D$5*Summary!$E$2)</f>
        <v>1644.72</v>
      </c>
      <c r="L75" s="49">
        <f>K75*1/(1+Summary!$B$8)^$A75</f>
        <v>190.0966966</v>
      </c>
      <c r="M75" s="49">
        <f>IF(Summary!$B$19 &gt;= A75, 0, 'Wildlife Mix'!$E$5*Summary!$E$2)</f>
        <v>4672.5</v>
      </c>
      <c r="N75" s="49">
        <f>M75*1/(1+Summary!$B$8)^$A75</f>
        <v>540.0474336</v>
      </c>
      <c r="O75" s="3">
        <f>IF(Summary!$B$19 &gt;= A75, 0, 0.915*Summary!$E$2)</f>
        <v>18.3</v>
      </c>
      <c r="P75" s="49">
        <f>'Wildlife Mix'!$F$5</f>
        <v>3065.1395</v>
      </c>
      <c r="Q75" s="49">
        <f t="shared" si="2"/>
        <v>56092.05285</v>
      </c>
      <c r="R75" s="49">
        <f>Q75*1/(1+Summary!$B$8)^$A75</f>
        <v>6483.118071</v>
      </c>
      <c r="S75" s="3">
        <v>28.0</v>
      </c>
      <c r="T75" s="49">
        <f>S75*Summary!$E$3</f>
        <v>81457.32</v>
      </c>
      <c r="U75" s="49">
        <f>T75*1/(1+Summary!$B$8)^$A75</f>
        <v>9414.835016</v>
      </c>
      <c r="V75" s="49">
        <v>0.0</v>
      </c>
      <c r="W75" s="49">
        <f>V75*1/(1+Summary!$B$8)^$A75</f>
        <v>0</v>
      </c>
      <c r="X75" s="49">
        <v>0.0</v>
      </c>
      <c r="Y75" s="49">
        <f>X75*1/(1+Summary!$B$8)^$A75</f>
        <v>0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ht="15.75" customHeight="1">
      <c r="A76" s="50">
        <v>74.0</v>
      </c>
      <c r="B76" s="51">
        <f>IF(Summary!$B$19 &gt;= A76, 0, Summary!$B$5*Summary!$B$3)</f>
        <v>0.8888888889</v>
      </c>
      <c r="C76" s="49">
        <f>IF(Summary!$B$19 &gt;= A76, 0, 'Wildlife Mix'!$B$5*Summary!$E$2)</f>
        <v>96957.23</v>
      </c>
      <c r="D76" s="49">
        <f>C76*1/(1+Summary!$B$8)^$A76</f>
        <v>10879.91673</v>
      </c>
      <c r="E76" s="51">
        <f>IF(Summary!$B$19 &gt;= A76, 0, Summary!$E$2 * Summary!$B$6)</f>
        <v>0.02105263158</v>
      </c>
      <c r="F76" s="49">
        <f>Summary!$B$2</f>
        <v>13530000</v>
      </c>
      <c r="G76" s="49">
        <f t="shared" si="1"/>
        <v>284842.1053</v>
      </c>
      <c r="H76" s="49">
        <f>G76*1/(1+Summary!$B$8)^A76</f>
        <v>31963.14896</v>
      </c>
      <c r="I76" s="49">
        <f>IF(Summary!$B$19 &gt;= A76, 0, 'Wildlife Mix'!$C$5*Summary!$E$2)</f>
        <v>59987.04</v>
      </c>
      <c r="J76" s="49">
        <f>I76*1/(1+Summary!$B$8)^$A76</f>
        <v>6731.359795</v>
      </c>
      <c r="K76" s="49">
        <f>IF(Summary!$B$19 &gt;= A76, 0, 'Wildlife Mix'!$D$5*Summary!$E$2)</f>
        <v>1644.72</v>
      </c>
      <c r="L76" s="49">
        <f>K76*1/(1+Summary!$B$8)^$A76</f>
        <v>184.5598996</v>
      </c>
      <c r="M76" s="49">
        <f>IF(Summary!$B$19 &gt;= A76, 0, 'Wildlife Mix'!$E$5*Summary!$E$2)</f>
        <v>4672.5</v>
      </c>
      <c r="N76" s="49">
        <f>M76*1/(1+Summary!$B$8)^$A76</f>
        <v>524.3178967</v>
      </c>
      <c r="O76" s="3">
        <f>IF(Summary!$B$19 &gt;= A76, 0, 0.915*Summary!$E$2)</f>
        <v>18.3</v>
      </c>
      <c r="P76" s="49">
        <f>'Wildlife Mix'!$F$5</f>
        <v>3065.1395</v>
      </c>
      <c r="Q76" s="49">
        <f t="shared" si="2"/>
        <v>56092.05285</v>
      </c>
      <c r="R76" s="49">
        <f>Q76*1/(1+Summary!$B$8)^$A76</f>
        <v>6294.289389</v>
      </c>
      <c r="S76" s="3">
        <v>28.0</v>
      </c>
      <c r="T76" s="49">
        <f>S76*Summary!$E$3</f>
        <v>81457.32</v>
      </c>
      <c r="U76" s="49">
        <f>T76*1/(1+Summary!$B$8)^$A76</f>
        <v>9140.616521</v>
      </c>
      <c r="V76" s="49">
        <v>0.0</v>
      </c>
      <c r="W76" s="49">
        <f>V76*1/(1+Summary!$B$8)^$A76</f>
        <v>0</v>
      </c>
      <c r="X76" s="49">
        <v>0.0</v>
      </c>
      <c r="Y76" s="49">
        <f>X76*1/(1+Summary!$B$8)^$A76</f>
        <v>0</v>
      </c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ht="15.75" customHeight="1">
      <c r="A77" s="50">
        <v>75.0</v>
      </c>
      <c r="B77" s="51">
        <f>IF(Summary!$B$19 &gt;= A77, 0, Summary!$B$5*Summary!$B$3)</f>
        <v>0.8888888889</v>
      </c>
      <c r="C77" s="49">
        <f>IF(Summary!$B$19 &gt;= A77, 0, 'Wildlife Mix'!$B$5*Summary!$E$2)</f>
        <v>96957.23</v>
      </c>
      <c r="D77" s="49">
        <f>C77*1/(1+Summary!$B$8)^$A77</f>
        <v>10563.02595</v>
      </c>
      <c r="E77" s="51">
        <f>IF(Summary!$B$19 &gt;= A77, 0, Summary!$E$2 * Summary!$B$6)</f>
        <v>0.02105263158</v>
      </c>
      <c r="F77" s="49">
        <f>Summary!$B$2</f>
        <v>13530000</v>
      </c>
      <c r="G77" s="49">
        <f t="shared" si="1"/>
        <v>284842.1053</v>
      </c>
      <c r="H77" s="49">
        <f>G77*1/(1+Summary!$B$8)^A77</f>
        <v>31032.18346</v>
      </c>
      <c r="I77" s="49">
        <f>IF(Summary!$B$19 &gt;= A77, 0, 'Wildlife Mix'!$C$5*Summary!$E$2)</f>
        <v>59987.04</v>
      </c>
      <c r="J77" s="49">
        <f>I77*1/(1+Summary!$B$8)^$A77</f>
        <v>6535.300772</v>
      </c>
      <c r="K77" s="49">
        <f>IF(Summary!$B$19 &gt;= A77, 0, 'Wildlife Mix'!$D$5*Summary!$E$2)</f>
        <v>1644.72</v>
      </c>
      <c r="L77" s="49">
        <f>K77*1/(1+Summary!$B$8)^$A77</f>
        <v>179.1843686</v>
      </c>
      <c r="M77" s="49">
        <f>IF(Summary!$B$19 &gt;= A77, 0, 'Wildlife Mix'!$E$5*Summary!$E$2)</f>
        <v>4672.5</v>
      </c>
      <c r="N77" s="49">
        <f>M77*1/(1+Summary!$B$8)^$A77</f>
        <v>509.0465016</v>
      </c>
      <c r="O77" s="3">
        <f>IF(Summary!$B$19 &gt;= A77, 0, 0.915*Summary!$E$2)</f>
        <v>18.3</v>
      </c>
      <c r="P77" s="49">
        <f>'Wildlife Mix'!$F$5</f>
        <v>3065.1395</v>
      </c>
      <c r="Q77" s="49">
        <f t="shared" si="2"/>
        <v>56092.05285</v>
      </c>
      <c r="R77" s="49">
        <f>Q77*1/(1+Summary!$B$8)^$A77</f>
        <v>6110.960572</v>
      </c>
      <c r="S77" s="3">
        <v>28.0</v>
      </c>
      <c r="T77" s="49">
        <f>S77*Summary!$E$3</f>
        <v>81457.32</v>
      </c>
      <c r="U77" s="49">
        <f>T77*1/(1+Summary!$B$8)^$A77</f>
        <v>8874.384972</v>
      </c>
      <c r="V77" s="49">
        <v>0.0</v>
      </c>
      <c r="W77" s="49">
        <f>V77*1/(1+Summary!$B$8)^$A77</f>
        <v>0</v>
      </c>
      <c r="X77" s="49">
        <v>0.0</v>
      </c>
      <c r="Y77" s="49">
        <f>X77*1/(1+Summary!$B$8)^$A77</f>
        <v>0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ht="15.75" customHeight="1">
      <c r="A78" s="50">
        <v>76.0</v>
      </c>
      <c r="B78" s="51">
        <f>IF(Summary!$B$19 &gt;= A78, 0, Summary!$B$5*Summary!$B$3)</f>
        <v>0.8888888889</v>
      </c>
      <c r="C78" s="49">
        <f>IF(Summary!$B$19 &gt;= A78, 0, 'Wildlife Mix'!$B$5*Summary!$E$2)</f>
        <v>96957.23</v>
      </c>
      <c r="D78" s="49">
        <f>C78*1/(1+Summary!$B$8)^$A78</f>
        <v>10255.365</v>
      </c>
      <c r="E78" s="51">
        <f>IF(Summary!$B$19 &gt;= A78, 0, Summary!$E$2 * Summary!$B$6)</f>
        <v>0.02105263158</v>
      </c>
      <c r="F78" s="49">
        <f>Summary!$B$2</f>
        <v>13530000</v>
      </c>
      <c r="G78" s="49">
        <f t="shared" si="1"/>
        <v>284842.1053</v>
      </c>
      <c r="H78" s="49">
        <f>G78*1/(1+Summary!$B$8)^A78</f>
        <v>30128.33345</v>
      </c>
      <c r="I78" s="49">
        <f>IF(Summary!$B$19 &gt;= A78, 0, 'Wildlife Mix'!$C$5*Summary!$E$2)</f>
        <v>59987.04</v>
      </c>
      <c r="J78" s="49">
        <f>I78*1/(1+Summary!$B$8)^$A78</f>
        <v>6344.952206</v>
      </c>
      <c r="K78" s="49">
        <f>IF(Summary!$B$19 &gt;= A78, 0, 'Wildlife Mix'!$D$5*Summary!$E$2)</f>
        <v>1644.72</v>
      </c>
      <c r="L78" s="49">
        <f>K78*1/(1+Summary!$B$8)^$A78</f>
        <v>173.9654064</v>
      </c>
      <c r="M78" s="49">
        <f>IF(Summary!$B$19 &gt;= A78, 0, 'Wildlife Mix'!$E$5*Summary!$E$2)</f>
        <v>4672.5</v>
      </c>
      <c r="N78" s="49">
        <f>M78*1/(1+Summary!$B$8)^$A78</f>
        <v>494.2199045</v>
      </c>
      <c r="O78" s="3">
        <f>IF(Summary!$B$19 &gt;= A78, 0, 0.915*Summary!$E$2)</f>
        <v>18.3</v>
      </c>
      <c r="P78" s="49">
        <f>'Wildlife Mix'!$F$5</f>
        <v>3065.1395</v>
      </c>
      <c r="Q78" s="49">
        <f t="shared" si="2"/>
        <v>56092.05285</v>
      </c>
      <c r="R78" s="49">
        <f>Q78*1/(1+Summary!$B$8)^$A78</f>
        <v>5932.971429</v>
      </c>
      <c r="S78" s="3">
        <v>28.0</v>
      </c>
      <c r="T78" s="49">
        <f>S78*Summary!$E$3</f>
        <v>81457.32</v>
      </c>
      <c r="U78" s="49">
        <f>T78*1/(1+Summary!$B$8)^$A78</f>
        <v>8615.907739</v>
      </c>
      <c r="V78" s="49">
        <v>0.0</v>
      </c>
      <c r="W78" s="49">
        <f>V78*1/(1+Summary!$B$8)^$A78</f>
        <v>0</v>
      </c>
      <c r="X78" s="49">
        <v>0.0</v>
      </c>
      <c r="Y78" s="49">
        <f>X78*1/(1+Summary!$B$8)^$A78</f>
        <v>0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ht="15.75" customHeight="1">
      <c r="A79" s="50">
        <v>77.0</v>
      </c>
      <c r="B79" s="51">
        <f>IF(Summary!$B$19 &gt;= A79, 0, Summary!$B$5*Summary!$B$3)</f>
        <v>0.8888888889</v>
      </c>
      <c r="C79" s="49">
        <f>IF(Summary!$B$19 &gt;= A79, 0, 'Wildlife Mix'!$B$5*Summary!$E$2)</f>
        <v>96957.23</v>
      </c>
      <c r="D79" s="49">
        <f>C79*1/(1+Summary!$B$8)^$A79</f>
        <v>9956.665046</v>
      </c>
      <c r="E79" s="51">
        <f>IF(Summary!$B$19 &gt;= A79, 0, Summary!$E$2 * Summary!$B$6)</f>
        <v>0.02105263158</v>
      </c>
      <c r="F79" s="49">
        <f>Summary!$B$2</f>
        <v>13530000</v>
      </c>
      <c r="G79" s="49">
        <f t="shared" si="1"/>
        <v>284842.1053</v>
      </c>
      <c r="H79" s="49">
        <f>G79*1/(1+Summary!$B$8)^A79</f>
        <v>29250.80918</v>
      </c>
      <c r="I79" s="49">
        <f>IF(Summary!$B$19 &gt;= A79, 0, 'Wildlife Mix'!$C$5*Summary!$E$2)</f>
        <v>59987.04</v>
      </c>
      <c r="J79" s="49">
        <f>I79*1/(1+Summary!$B$8)^$A79</f>
        <v>6160.147772</v>
      </c>
      <c r="K79" s="49">
        <f>IF(Summary!$B$19 &gt;= A79, 0, 'Wildlife Mix'!$D$5*Summary!$E$2)</f>
        <v>1644.72</v>
      </c>
      <c r="L79" s="49">
        <f>K79*1/(1+Summary!$B$8)^$A79</f>
        <v>168.8984528</v>
      </c>
      <c r="M79" s="49">
        <f>IF(Summary!$B$19 &gt;= A79, 0, 'Wildlife Mix'!$E$5*Summary!$E$2)</f>
        <v>4672.5</v>
      </c>
      <c r="N79" s="49">
        <f>M79*1/(1+Summary!$B$8)^$A79</f>
        <v>479.82515</v>
      </c>
      <c r="O79" s="3">
        <f>IF(Summary!$B$19 &gt;= A79, 0, 0.915*Summary!$E$2)</f>
        <v>18.3</v>
      </c>
      <c r="P79" s="49">
        <f>'Wildlife Mix'!$F$5</f>
        <v>3065.1395</v>
      </c>
      <c r="Q79" s="49">
        <f t="shared" si="2"/>
        <v>56092.05285</v>
      </c>
      <c r="R79" s="49">
        <f>Q79*1/(1+Summary!$B$8)^$A79</f>
        <v>5760.166436</v>
      </c>
      <c r="S79" s="3">
        <v>28.0</v>
      </c>
      <c r="T79" s="49">
        <f>S79*Summary!$E$3</f>
        <v>81457.32</v>
      </c>
      <c r="U79" s="49">
        <f>T79*1/(1+Summary!$B$8)^$A79</f>
        <v>8364.95897</v>
      </c>
      <c r="V79" s="49">
        <v>0.0</v>
      </c>
      <c r="W79" s="49">
        <f>V79*1/(1+Summary!$B$8)^$A79</f>
        <v>0</v>
      </c>
      <c r="X79" s="49">
        <v>0.0</v>
      </c>
      <c r="Y79" s="49">
        <f>X79*1/(1+Summary!$B$8)^$A79</f>
        <v>0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ht="15.75" customHeight="1">
      <c r="A80" s="50">
        <v>78.0</v>
      </c>
      <c r="B80" s="51">
        <f>IF(Summary!$B$19 &gt;= A80, 0, Summary!$B$5*Summary!$B$3)</f>
        <v>0.8888888889</v>
      </c>
      <c r="C80" s="49">
        <f>IF(Summary!$B$19 &gt;= A80, 0, 'Wildlife Mix'!$B$5*Summary!$E$2)</f>
        <v>96957.23</v>
      </c>
      <c r="D80" s="49">
        <f>C80*1/(1+Summary!$B$8)^$A80</f>
        <v>9666.665094</v>
      </c>
      <c r="E80" s="51">
        <f>IF(Summary!$B$19 &gt;= A80, 0, Summary!$E$2 * Summary!$B$6)</f>
        <v>0.02105263158</v>
      </c>
      <c r="F80" s="49">
        <f>Summary!$B$2</f>
        <v>13530000</v>
      </c>
      <c r="G80" s="49">
        <f t="shared" si="1"/>
        <v>284842.1053</v>
      </c>
      <c r="H80" s="49">
        <f>G80*1/(1+Summary!$B$8)^A80</f>
        <v>28398.84386</v>
      </c>
      <c r="I80" s="49">
        <f>IF(Summary!$B$19 &gt;= A80, 0, 'Wildlife Mix'!$C$5*Summary!$E$2)</f>
        <v>59987.04</v>
      </c>
      <c r="J80" s="49">
        <f>I80*1/(1+Summary!$B$8)^$A80</f>
        <v>5980.725993</v>
      </c>
      <c r="K80" s="49">
        <f>IF(Summary!$B$19 &gt;= A80, 0, 'Wildlife Mix'!$D$5*Summary!$E$2)</f>
        <v>1644.72</v>
      </c>
      <c r="L80" s="49">
        <f>K80*1/(1+Summary!$B$8)^$A80</f>
        <v>163.9790804</v>
      </c>
      <c r="M80" s="49">
        <f>IF(Summary!$B$19 &gt;= A80, 0, 'Wildlife Mix'!$E$5*Summary!$E$2)</f>
        <v>4672.5</v>
      </c>
      <c r="N80" s="49">
        <f>M80*1/(1+Summary!$B$8)^$A80</f>
        <v>465.8496602</v>
      </c>
      <c r="O80" s="3">
        <f>IF(Summary!$B$19 &gt;= A80, 0, 0.915*Summary!$E$2)</f>
        <v>18.3</v>
      </c>
      <c r="P80" s="49">
        <f>'Wildlife Mix'!$F$5</f>
        <v>3065.1395</v>
      </c>
      <c r="Q80" s="49">
        <f t="shared" si="2"/>
        <v>56092.05285</v>
      </c>
      <c r="R80" s="49">
        <f>Q80*1/(1+Summary!$B$8)^$A80</f>
        <v>5592.394598</v>
      </c>
      <c r="S80" s="3">
        <v>28.0</v>
      </c>
      <c r="T80" s="49">
        <f>S80*Summary!$E$3</f>
        <v>81457.32</v>
      </c>
      <c r="U80" s="49">
        <f>T80*1/(1+Summary!$B$8)^$A80</f>
        <v>8121.319389</v>
      </c>
      <c r="V80" s="49">
        <v>0.0</v>
      </c>
      <c r="W80" s="49">
        <f>V80*1/(1+Summary!$B$8)^$A80</f>
        <v>0</v>
      </c>
      <c r="X80" s="49">
        <v>0.0</v>
      </c>
      <c r="Y80" s="49">
        <f>X80*1/(1+Summary!$B$8)^$A80</f>
        <v>0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ht="15.75" customHeight="1">
      <c r="A81" s="50">
        <v>79.0</v>
      </c>
      <c r="B81" s="51">
        <f>IF(Summary!$B$19 &gt;= A81, 0, Summary!$B$5*Summary!$B$3)</f>
        <v>0.8888888889</v>
      </c>
      <c r="C81" s="49">
        <f>IF(Summary!$B$19 &gt;= A81, 0, 'Wildlife Mix'!$B$5*Summary!$E$2)</f>
        <v>96957.23</v>
      </c>
      <c r="D81" s="49">
        <f>C81*1/(1+Summary!$B$8)^$A81</f>
        <v>9385.111741</v>
      </c>
      <c r="E81" s="51">
        <f>IF(Summary!$B$19 &gt;= A81, 0, Summary!$E$2 * Summary!$B$6)</f>
        <v>0.02105263158</v>
      </c>
      <c r="F81" s="49">
        <f>Summary!$B$2</f>
        <v>13530000</v>
      </c>
      <c r="G81" s="49">
        <f t="shared" si="1"/>
        <v>284842.1053</v>
      </c>
      <c r="H81" s="49">
        <f>G81*1/(1+Summary!$B$8)^A81</f>
        <v>27571.69307</v>
      </c>
      <c r="I81" s="49">
        <f>IF(Summary!$B$19 &gt;= A81, 0, 'Wildlife Mix'!$C$5*Summary!$E$2)</f>
        <v>59987.04</v>
      </c>
      <c r="J81" s="49">
        <f>I81*1/(1+Summary!$B$8)^$A81</f>
        <v>5806.53009</v>
      </c>
      <c r="K81" s="49">
        <f>IF(Summary!$B$19 &gt;= A81, 0, 'Wildlife Mix'!$D$5*Summary!$E$2)</f>
        <v>1644.72</v>
      </c>
      <c r="L81" s="49">
        <f>K81*1/(1+Summary!$B$8)^$A81</f>
        <v>159.2029907</v>
      </c>
      <c r="M81" s="49">
        <f>IF(Summary!$B$19 &gt;= A81, 0, 'Wildlife Mix'!$E$5*Summary!$E$2)</f>
        <v>4672.5</v>
      </c>
      <c r="N81" s="49">
        <f>M81*1/(1+Summary!$B$8)^$A81</f>
        <v>452.2812235</v>
      </c>
      <c r="O81" s="3">
        <f>IF(Summary!$B$19 &gt;= A81, 0, 0.915*Summary!$E$2)</f>
        <v>18.3</v>
      </c>
      <c r="P81" s="49">
        <f>'Wildlife Mix'!$F$5</f>
        <v>3065.1395</v>
      </c>
      <c r="Q81" s="49">
        <f t="shared" si="2"/>
        <v>56092.05285</v>
      </c>
      <c r="R81" s="49">
        <f>Q81*1/(1+Summary!$B$8)^$A81</f>
        <v>5429.509319</v>
      </c>
      <c r="S81" s="3">
        <v>28.0</v>
      </c>
      <c r="T81" s="49">
        <f>S81*Summary!$E$3</f>
        <v>81457.32</v>
      </c>
      <c r="U81" s="49">
        <f>T81*1/(1+Summary!$B$8)^$A81</f>
        <v>7884.776105</v>
      </c>
      <c r="V81" s="49">
        <v>0.0</v>
      </c>
      <c r="W81" s="49">
        <f>V81*1/(1+Summary!$B$8)^$A81</f>
        <v>0</v>
      </c>
      <c r="X81" s="49">
        <v>0.0</v>
      </c>
      <c r="Y81" s="49">
        <f>X81*1/(1+Summary!$B$8)^$A81</f>
        <v>0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ht="15.75" customHeight="1">
      <c r="A82" s="50">
        <v>80.0</v>
      </c>
      <c r="B82" s="51">
        <f>IF(Summary!$B$19 &gt;= A82, 0, Summary!$B$5*Summary!$B$3)</f>
        <v>0.8888888889</v>
      </c>
      <c r="C82" s="49">
        <f>IF(Summary!$B$19 &gt;= A82, 0, 'Wildlife Mix'!$B$5*Summary!$E$2)</f>
        <v>96957.23</v>
      </c>
      <c r="D82" s="49">
        <f>C82*1/(1+Summary!$B$8)^$A82</f>
        <v>9111.758972</v>
      </c>
      <c r="E82" s="51">
        <f>IF(Summary!$B$19 &gt;= A82, 0, Summary!$E$2 * Summary!$B$6)</f>
        <v>0.02105263158</v>
      </c>
      <c r="F82" s="49">
        <f>Summary!$B$2</f>
        <v>13530000</v>
      </c>
      <c r="G82" s="49">
        <f t="shared" si="1"/>
        <v>284842.1053</v>
      </c>
      <c r="H82" s="49">
        <f>G82*1/(1+Summary!$B$8)^A82</f>
        <v>26768.63405</v>
      </c>
      <c r="I82" s="49">
        <f>IF(Summary!$B$19 &gt;= A82, 0, 'Wildlife Mix'!$C$5*Summary!$E$2)</f>
        <v>59987.04</v>
      </c>
      <c r="J82" s="49">
        <f>I82*1/(1+Summary!$B$8)^$A82</f>
        <v>5637.407854</v>
      </c>
      <c r="K82" s="49">
        <f>IF(Summary!$B$19 &gt;= A82, 0, 'Wildlife Mix'!$D$5*Summary!$E$2)</f>
        <v>1644.72</v>
      </c>
      <c r="L82" s="49">
        <f>K82*1/(1+Summary!$B$8)^$A82</f>
        <v>154.5660104</v>
      </c>
      <c r="M82" s="49">
        <f>IF(Summary!$B$19 &gt;= A82, 0, 'Wildlife Mix'!$E$5*Summary!$E$2)</f>
        <v>4672.5</v>
      </c>
      <c r="N82" s="49">
        <f>M82*1/(1+Summary!$B$8)^$A82</f>
        <v>439.107984</v>
      </c>
      <c r="O82" s="3">
        <f>IF(Summary!$B$19 &gt;= A82, 0, 0.915*Summary!$E$2)</f>
        <v>18.3</v>
      </c>
      <c r="P82" s="49">
        <f>'Wildlife Mix'!$F$5</f>
        <v>3065.1395</v>
      </c>
      <c r="Q82" s="49">
        <f t="shared" si="2"/>
        <v>56092.05285</v>
      </c>
      <c r="R82" s="49">
        <f>Q82*1/(1+Summary!$B$8)^$A82</f>
        <v>5271.368271</v>
      </c>
      <c r="S82" s="3">
        <v>28.0</v>
      </c>
      <c r="T82" s="49">
        <f>S82*Summary!$E$3</f>
        <v>81457.32</v>
      </c>
      <c r="U82" s="49">
        <f>T82*1/(1+Summary!$B$8)^$A82</f>
        <v>7655.122432</v>
      </c>
      <c r="V82" s="49">
        <v>0.0</v>
      </c>
      <c r="W82" s="49">
        <f>V82*1/(1+Summary!$B$8)^$A82</f>
        <v>0</v>
      </c>
      <c r="X82" s="49">
        <v>154615.2</v>
      </c>
      <c r="Y82" s="49">
        <f>X82*1/(1+Summary!$B$8)^$A82</f>
        <v>14530.28759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ht="15.75" customHeight="1">
      <c r="A83" s="50">
        <v>81.0</v>
      </c>
      <c r="B83" s="51">
        <f>IF(Summary!$B$19 &gt;= A83, 0, Summary!$B$5*Summary!$B$3)</f>
        <v>0.8888888889</v>
      </c>
      <c r="C83" s="49">
        <f>IF(Summary!$B$19 &gt;= A83, 0, 'Wildlife Mix'!$B$5*Summary!$E$2)</f>
        <v>96957.23</v>
      </c>
      <c r="D83" s="49">
        <f>C83*1/(1+Summary!$B$8)^$A83</f>
        <v>8846.367934</v>
      </c>
      <c r="E83" s="51">
        <f>IF(Summary!$B$19 &gt;= A83, 0, Summary!$E$2 * Summary!$B$6)</f>
        <v>0.02105263158</v>
      </c>
      <c r="F83" s="49">
        <f>Summary!$B$2</f>
        <v>13530000</v>
      </c>
      <c r="G83" s="49">
        <f t="shared" si="1"/>
        <v>284842.1053</v>
      </c>
      <c r="H83" s="49">
        <f>G83*1/(1+Summary!$B$8)^A83</f>
        <v>25988.9651</v>
      </c>
      <c r="I83" s="49">
        <f>IF(Summary!$B$19 &gt;= A83, 0, 'Wildlife Mix'!$C$5*Summary!$E$2)</f>
        <v>59987.04</v>
      </c>
      <c r="J83" s="49">
        <f>I83*1/(1+Summary!$B$8)^$A83</f>
        <v>5473.211509</v>
      </c>
      <c r="K83" s="49">
        <f>IF(Summary!$B$19 &gt;= A83, 0, 'Wildlife Mix'!$D$5*Summary!$E$2)</f>
        <v>1644.72</v>
      </c>
      <c r="L83" s="49">
        <f>K83*1/(1+Summary!$B$8)^$A83</f>
        <v>150.0640877</v>
      </c>
      <c r="M83" s="49">
        <f>IF(Summary!$B$19 &gt;= A83, 0, 'Wildlife Mix'!$E$5*Summary!$E$2)</f>
        <v>4672.5</v>
      </c>
      <c r="N83" s="49">
        <f>M83*1/(1+Summary!$B$8)^$A83</f>
        <v>426.318431</v>
      </c>
      <c r="O83" s="3">
        <f>IF(Summary!$B$19 &gt;= A83, 0, 0.915*Summary!$E$2)</f>
        <v>18.3</v>
      </c>
      <c r="P83" s="49">
        <f>'Wildlife Mix'!$F$5</f>
        <v>3065.1395</v>
      </c>
      <c r="Q83" s="49">
        <f t="shared" si="2"/>
        <v>56092.05285</v>
      </c>
      <c r="R83" s="49">
        <f>Q83*1/(1+Summary!$B$8)^$A83</f>
        <v>5117.833272</v>
      </c>
      <c r="S83" s="3">
        <v>28.0</v>
      </c>
      <c r="T83" s="49">
        <f>S83*Summary!$E$3</f>
        <v>81457.32</v>
      </c>
      <c r="U83" s="49">
        <f>T83*1/(1+Summary!$B$8)^$A83</f>
        <v>7432.157701</v>
      </c>
      <c r="V83" s="49">
        <v>0.0</v>
      </c>
      <c r="W83" s="49">
        <f>V83*1/(1+Summary!$B$8)^$A83</f>
        <v>0</v>
      </c>
      <c r="X83" s="49">
        <v>0.0</v>
      </c>
      <c r="Y83" s="49">
        <f>X83*1/(1+Summary!$B$8)^$A83</f>
        <v>0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ht="15.75" customHeight="1">
      <c r="A84" s="50">
        <v>82.0</v>
      </c>
      <c r="B84" s="51">
        <f>IF(Summary!$B$19 &gt;= A84, 0, Summary!$B$5*Summary!$B$3)</f>
        <v>0.8888888889</v>
      </c>
      <c r="C84" s="49">
        <f>IF(Summary!$B$19 &gt;= A84, 0, 'Wildlife Mix'!$B$5*Summary!$E$2)</f>
        <v>96957.23</v>
      </c>
      <c r="D84" s="49">
        <f>C84*1/(1+Summary!$B$8)^$A84</f>
        <v>8588.706732</v>
      </c>
      <c r="E84" s="51">
        <f>IF(Summary!$B$19 &gt;= A84, 0, Summary!$E$2 * Summary!$B$6)</f>
        <v>0.02105263158</v>
      </c>
      <c r="F84" s="49">
        <f>Summary!$B$2</f>
        <v>13530000</v>
      </c>
      <c r="G84" s="49">
        <f t="shared" si="1"/>
        <v>284842.1053</v>
      </c>
      <c r="H84" s="49">
        <f>G84*1/(1+Summary!$B$8)^A84</f>
        <v>25232.00495</v>
      </c>
      <c r="I84" s="49">
        <f>IF(Summary!$B$19 &gt;= A84, 0, 'Wildlife Mix'!$C$5*Summary!$E$2)</f>
        <v>59987.04</v>
      </c>
      <c r="J84" s="49">
        <f>I84*1/(1+Summary!$B$8)^$A84</f>
        <v>5313.797582</v>
      </c>
      <c r="K84" s="49">
        <f>IF(Summary!$B$19 &gt;= A84, 0, 'Wildlife Mix'!$D$5*Summary!$E$2)</f>
        <v>1644.72</v>
      </c>
      <c r="L84" s="49">
        <f>K84*1/(1+Summary!$B$8)^$A84</f>
        <v>145.6932891</v>
      </c>
      <c r="M84" s="49">
        <f>IF(Summary!$B$19 &gt;= A84, 0, 'Wildlife Mix'!$E$5*Summary!$E$2)</f>
        <v>4672.5</v>
      </c>
      <c r="N84" s="49">
        <f>M84*1/(1+Summary!$B$8)^$A84</f>
        <v>413.9013894</v>
      </c>
      <c r="O84" s="3">
        <f>IF(Summary!$B$19 &gt;= A84, 0, 0.915*Summary!$E$2)</f>
        <v>18.3</v>
      </c>
      <c r="P84" s="49">
        <f>'Wildlife Mix'!$F$5</f>
        <v>3065.1395</v>
      </c>
      <c r="Q84" s="49">
        <f t="shared" si="2"/>
        <v>56092.05285</v>
      </c>
      <c r="R84" s="49">
        <f>Q84*1/(1+Summary!$B$8)^$A84</f>
        <v>4968.770167</v>
      </c>
      <c r="S84" s="3">
        <v>28.0</v>
      </c>
      <c r="T84" s="49">
        <f>S84*Summary!$E$3</f>
        <v>81457.32</v>
      </c>
      <c r="U84" s="49">
        <f>T84*1/(1+Summary!$B$8)^$A84</f>
        <v>7215.687089</v>
      </c>
      <c r="V84" s="49">
        <v>0.0</v>
      </c>
      <c r="W84" s="49">
        <f>V84*1/(1+Summary!$B$8)^$A84</f>
        <v>0</v>
      </c>
      <c r="X84" s="49">
        <v>0.0</v>
      </c>
      <c r="Y84" s="49">
        <f>X84*1/(1+Summary!$B$8)^$A84</f>
        <v>0</v>
      </c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ht="15.75" customHeight="1">
      <c r="A85" s="50">
        <v>83.0</v>
      </c>
      <c r="B85" s="51">
        <f>IF(Summary!$B$19 &gt;= A85, 0, Summary!$B$5*Summary!$B$3)</f>
        <v>0.8888888889</v>
      </c>
      <c r="C85" s="49">
        <f>IF(Summary!$B$19 &gt;= A85, 0, 'Wildlife Mix'!$B$5*Summary!$E$2)</f>
        <v>96957.23</v>
      </c>
      <c r="D85" s="49">
        <f>C85*1/(1+Summary!$B$8)^$A85</f>
        <v>8338.550225</v>
      </c>
      <c r="E85" s="51">
        <f>IF(Summary!$B$19 &gt;= A85, 0, Summary!$E$2 * Summary!$B$6)</f>
        <v>0.02105263158</v>
      </c>
      <c r="F85" s="49">
        <f>Summary!$B$2</f>
        <v>13530000</v>
      </c>
      <c r="G85" s="49">
        <f t="shared" si="1"/>
        <v>284842.1053</v>
      </c>
      <c r="H85" s="49">
        <f>G85*1/(1+Summary!$B$8)^A85</f>
        <v>24497.09218</v>
      </c>
      <c r="I85" s="49">
        <f>IF(Summary!$B$19 &gt;= A85, 0, 'Wildlife Mix'!$C$5*Summary!$E$2)</f>
        <v>59987.04</v>
      </c>
      <c r="J85" s="49">
        <f>I85*1/(1+Summary!$B$8)^$A85</f>
        <v>5159.026778</v>
      </c>
      <c r="K85" s="49">
        <f>IF(Summary!$B$19 &gt;= A85, 0, 'Wildlife Mix'!$D$5*Summary!$E$2)</f>
        <v>1644.72</v>
      </c>
      <c r="L85" s="49">
        <f>K85*1/(1+Summary!$B$8)^$A85</f>
        <v>141.4497952</v>
      </c>
      <c r="M85" s="49">
        <f>IF(Summary!$B$19 &gt;= A85, 0, 'Wildlife Mix'!$E$5*Summary!$E$2)</f>
        <v>4672.5</v>
      </c>
      <c r="N85" s="49">
        <f>M85*1/(1+Summary!$B$8)^$A85</f>
        <v>401.8460091</v>
      </c>
      <c r="O85" s="3">
        <f>IF(Summary!$B$19 &gt;= A85, 0, 0.915*Summary!$E$2)</f>
        <v>18.3</v>
      </c>
      <c r="P85" s="49">
        <f>'Wildlife Mix'!$F$5</f>
        <v>3065.1395</v>
      </c>
      <c r="Q85" s="49">
        <f t="shared" si="2"/>
        <v>56092.05285</v>
      </c>
      <c r="R85" s="49">
        <f>Q85*1/(1+Summary!$B$8)^$A85</f>
        <v>4824.048706</v>
      </c>
      <c r="S85" s="3">
        <v>28.0</v>
      </c>
      <c r="T85" s="49">
        <f>S85*Summary!$E$3</f>
        <v>81457.32</v>
      </c>
      <c r="U85" s="49">
        <f>T85*1/(1+Summary!$B$8)^$A85</f>
        <v>7005.521445</v>
      </c>
      <c r="V85" s="49">
        <v>0.0</v>
      </c>
      <c r="W85" s="49">
        <f>V85*1/(1+Summary!$B$8)^$A85</f>
        <v>0</v>
      </c>
      <c r="X85" s="49">
        <v>0.0</v>
      </c>
      <c r="Y85" s="49">
        <f>X85*1/(1+Summary!$B$8)^$A85</f>
        <v>0</v>
      </c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ht="15.75" customHeight="1">
      <c r="A86" s="50">
        <v>84.0</v>
      </c>
      <c r="B86" s="51">
        <f>IF(Summary!$B$19 &gt;= A86, 0, Summary!$B$5*Summary!$B$3)</f>
        <v>0.8888888889</v>
      </c>
      <c r="C86" s="49">
        <f>IF(Summary!$B$19 &gt;= A86, 0, 'Wildlife Mix'!$B$5*Summary!$E$2)</f>
        <v>96957.23</v>
      </c>
      <c r="D86" s="49">
        <f>C86*1/(1+Summary!$B$8)^$A86</f>
        <v>8095.679831</v>
      </c>
      <c r="E86" s="51">
        <f>IF(Summary!$B$19 &gt;= A86, 0, Summary!$E$2 * Summary!$B$6)</f>
        <v>0.02105263158</v>
      </c>
      <c r="F86" s="49">
        <f>Summary!$B$2</f>
        <v>13530000</v>
      </c>
      <c r="G86" s="49">
        <f t="shared" si="1"/>
        <v>284842.1053</v>
      </c>
      <c r="H86" s="49">
        <f>G86*1/(1+Summary!$B$8)^A86</f>
        <v>23783.58464</v>
      </c>
      <c r="I86" s="49">
        <f>IF(Summary!$B$19 &gt;= A86, 0, 'Wildlife Mix'!$C$5*Summary!$E$2)</f>
        <v>59987.04</v>
      </c>
      <c r="J86" s="49">
        <f>I86*1/(1+Summary!$B$8)^$A86</f>
        <v>5008.763862</v>
      </c>
      <c r="K86" s="49">
        <f>IF(Summary!$B$19 &gt;= A86, 0, 'Wildlife Mix'!$D$5*Summary!$E$2)</f>
        <v>1644.72</v>
      </c>
      <c r="L86" s="49">
        <f>K86*1/(1+Summary!$B$8)^$A86</f>
        <v>137.3298983</v>
      </c>
      <c r="M86" s="49">
        <f>IF(Summary!$B$19 &gt;= A86, 0, 'Wildlife Mix'!$E$5*Summary!$E$2)</f>
        <v>4672.5</v>
      </c>
      <c r="N86" s="49">
        <f>M86*1/(1+Summary!$B$8)^$A86</f>
        <v>390.1417564</v>
      </c>
      <c r="O86" s="3">
        <f>IF(Summary!$B$19 &gt;= A86, 0, 0.915*Summary!$E$2)</f>
        <v>18.3</v>
      </c>
      <c r="P86" s="49">
        <f>'Wildlife Mix'!$F$5</f>
        <v>3065.1395</v>
      </c>
      <c r="Q86" s="49">
        <f t="shared" si="2"/>
        <v>56092.05285</v>
      </c>
      <c r="R86" s="49">
        <f>Q86*1/(1+Summary!$B$8)^$A86</f>
        <v>4683.542433</v>
      </c>
      <c r="S86" s="3">
        <v>28.0</v>
      </c>
      <c r="T86" s="49">
        <f>S86*Summary!$E$3</f>
        <v>81457.32</v>
      </c>
      <c r="U86" s="49">
        <f>T86*1/(1+Summary!$B$8)^$A86</f>
        <v>6801.477131</v>
      </c>
      <c r="V86" s="49">
        <v>0.0</v>
      </c>
      <c r="W86" s="49">
        <f>V86*1/(1+Summary!$B$8)^$A86</f>
        <v>0</v>
      </c>
      <c r="X86" s="49">
        <v>0.0</v>
      </c>
      <c r="Y86" s="49">
        <f>X86*1/(1+Summary!$B$8)^$A86</f>
        <v>0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ht="15.75" customHeight="1">
      <c r="A87" s="50">
        <v>85.0</v>
      </c>
      <c r="B87" s="51">
        <f>IF(Summary!$B$19 &gt;= A87, 0, Summary!$B$5*Summary!$B$3)</f>
        <v>0.8888888889</v>
      </c>
      <c r="C87" s="49">
        <f>IF(Summary!$B$19 &gt;= A87, 0, 'Wildlife Mix'!$B$5*Summary!$E$2)</f>
        <v>96957.23</v>
      </c>
      <c r="D87" s="49">
        <f>C87*1/(1+Summary!$B$8)^$A87</f>
        <v>7859.883331</v>
      </c>
      <c r="E87" s="51">
        <f>IF(Summary!$B$19 &gt;= A87, 0, Summary!$E$2 * Summary!$B$6)</f>
        <v>0.02105263158</v>
      </c>
      <c r="F87" s="49">
        <f>Summary!$B$2</f>
        <v>13530000</v>
      </c>
      <c r="G87" s="49">
        <f t="shared" si="1"/>
        <v>284842.1053</v>
      </c>
      <c r="H87" s="49">
        <f>G87*1/(1+Summary!$B$8)^A87</f>
        <v>23090.85888</v>
      </c>
      <c r="I87" s="49">
        <f>IF(Summary!$B$19 &gt;= A87, 0, 'Wildlife Mix'!$C$5*Summary!$E$2)</f>
        <v>59987.04</v>
      </c>
      <c r="J87" s="49">
        <f>I87*1/(1+Summary!$B$8)^$A87</f>
        <v>4862.877536</v>
      </c>
      <c r="K87" s="49">
        <f>IF(Summary!$B$19 &gt;= A87, 0, 'Wildlife Mix'!$D$5*Summary!$E$2)</f>
        <v>1644.72</v>
      </c>
      <c r="L87" s="49">
        <f>K87*1/(1+Summary!$B$8)^$A87</f>
        <v>133.3299983</v>
      </c>
      <c r="M87" s="49">
        <f>IF(Summary!$B$19 &gt;= A87, 0, 'Wildlife Mix'!$E$5*Summary!$E$2)</f>
        <v>4672.5</v>
      </c>
      <c r="N87" s="49">
        <f>M87*1/(1+Summary!$B$8)^$A87</f>
        <v>378.7784043</v>
      </c>
      <c r="O87" s="3">
        <f>IF(Summary!$B$19 &gt;= A87, 0, 0.915*Summary!$E$2)</f>
        <v>18.3</v>
      </c>
      <c r="P87" s="49">
        <f>'Wildlife Mix'!$F$5</f>
        <v>3065.1395</v>
      </c>
      <c r="Q87" s="49">
        <f t="shared" si="2"/>
        <v>56092.05285</v>
      </c>
      <c r="R87" s="49">
        <f>Q87*1/(1+Summary!$B$8)^$A87</f>
        <v>4547.128576</v>
      </c>
      <c r="S87" s="3">
        <v>28.0</v>
      </c>
      <c r="T87" s="49">
        <f>S87*Summary!$E$3</f>
        <v>81457.32</v>
      </c>
      <c r="U87" s="49">
        <f>T87*1/(1+Summary!$B$8)^$A87</f>
        <v>6603.375856</v>
      </c>
      <c r="V87" s="49">
        <v>0.0</v>
      </c>
      <c r="W87" s="49">
        <f>V87*1/(1+Summary!$B$8)^$A87</f>
        <v>0</v>
      </c>
      <c r="X87" s="49">
        <v>0.0</v>
      </c>
      <c r="Y87" s="49">
        <f>X87*1/(1+Summary!$B$8)^$A87</f>
        <v>0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ht="15.75" customHeight="1">
      <c r="A88" s="50">
        <v>86.0</v>
      </c>
      <c r="B88" s="51">
        <f>IF(Summary!$B$19 &gt;= A88, 0, Summary!$B$5*Summary!$B$3)</f>
        <v>0.8888888889</v>
      </c>
      <c r="C88" s="49">
        <f>IF(Summary!$B$19 &gt;= A88, 0, 'Wildlife Mix'!$B$5*Summary!$E$2)</f>
        <v>96957.23</v>
      </c>
      <c r="D88" s="49">
        <f>C88*1/(1+Summary!$B$8)^$A88</f>
        <v>7630.95469</v>
      </c>
      <c r="E88" s="51">
        <f>IF(Summary!$B$19 &gt;= A88, 0, Summary!$E$2 * Summary!$B$6)</f>
        <v>0.02105263158</v>
      </c>
      <c r="F88" s="49">
        <f>Summary!$B$2</f>
        <v>13530000</v>
      </c>
      <c r="G88" s="49">
        <f t="shared" si="1"/>
        <v>284842.1053</v>
      </c>
      <c r="H88" s="49">
        <f>G88*1/(1+Summary!$B$8)^A88</f>
        <v>22418.30959</v>
      </c>
      <c r="I88" s="49">
        <f>IF(Summary!$B$19 &gt;= A88, 0, 'Wildlife Mix'!$C$5*Summary!$E$2)</f>
        <v>59987.04</v>
      </c>
      <c r="J88" s="49">
        <f>I88*1/(1+Summary!$B$8)^$A88</f>
        <v>4721.240327</v>
      </c>
      <c r="K88" s="49">
        <f>IF(Summary!$B$19 &gt;= A88, 0, 'Wildlife Mix'!$D$5*Summary!$E$2)</f>
        <v>1644.72</v>
      </c>
      <c r="L88" s="49">
        <f>K88*1/(1+Summary!$B$8)^$A88</f>
        <v>129.4466003</v>
      </c>
      <c r="M88" s="49">
        <f>IF(Summary!$B$19 &gt;= A88, 0, 'Wildlife Mix'!$E$5*Summary!$E$2)</f>
        <v>4672.5</v>
      </c>
      <c r="N88" s="49">
        <f>M88*1/(1+Summary!$B$8)^$A88</f>
        <v>367.7460236</v>
      </c>
      <c r="O88" s="3">
        <f>IF(Summary!$B$19 &gt;= A88, 0, 0.915*Summary!$E$2)</f>
        <v>18.3</v>
      </c>
      <c r="P88" s="49">
        <f>'Wildlife Mix'!$F$5</f>
        <v>3065.1395</v>
      </c>
      <c r="Q88" s="49">
        <f t="shared" si="2"/>
        <v>56092.05285</v>
      </c>
      <c r="R88" s="49">
        <f>Q88*1/(1+Summary!$B$8)^$A88</f>
        <v>4414.687938</v>
      </c>
      <c r="S88" s="3">
        <v>28.0</v>
      </c>
      <c r="T88" s="49">
        <f>S88*Summary!$E$3</f>
        <v>81457.32</v>
      </c>
      <c r="U88" s="49">
        <f>T88*1/(1+Summary!$B$8)^$A88</f>
        <v>6411.04452</v>
      </c>
      <c r="V88" s="49">
        <v>0.0</v>
      </c>
      <c r="W88" s="49">
        <f>V88*1/(1+Summary!$B$8)^$A88</f>
        <v>0</v>
      </c>
      <c r="X88" s="49">
        <v>0.0</v>
      </c>
      <c r="Y88" s="49">
        <f>X88*1/(1+Summary!$B$8)^$A88</f>
        <v>0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ht="15.75" customHeight="1">
      <c r="A89" s="50">
        <v>87.0</v>
      </c>
      <c r="B89" s="51">
        <f>IF(Summary!$B$19 &gt;= A89, 0, Summary!$B$5*Summary!$B$3)</f>
        <v>0.8888888889</v>
      </c>
      <c r="C89" s="49">
        <f>IF(Summary!$B$19 &gt;= A89, 0, 'Wildlife Mix'!$B$5*Summary!$E$2)</f>
        <v>96957.23</v>
      </c>
      <c r="D89" s="49">
        <f>C89*1/(1+Summary!$B$8)^$A89</f>
        <v>7408.693874</v>
      </c>
      <c r="E89" s="51">
        <f>IF(Summary!$B$19 &gt;= A89, 0, Summary!$E$2 * Summary!$B$6)</f>
        <v>0.02105263158</v>
      </c>
      <c r="F89" s="49">
        <f>Summary!$B$2</f>
        <v>13530000</v>
      </c>
      <c r="G89" s="49">
        <f t="shared" si="1"/>
        <v>284842.1053</v>
      </c>
      <c r="H89" s="49">
        <f>G89*1/(1+Summary!$B$8)^A89</f>
        <v>21765.34912</v>
      </c>
      <c r="I89" s="49">
        <f>IF(Summary!$B$19 &gt;= A89, 0, 'Wildlife Mix'!$C$5*Summary!$E$2)</f>
        <v>59987.04</v>
      </c>
      <c r="J89" s="49">
        <f>I89*1/(1+Summary!$B$8)^$A89</f>
        <v>4583.728472</v>
      </c>
      <c r="K89" s="49">
        <f>IF(Summary!$B$19 &gt;= A89, 0, 'Wildlife Mix'!$D$5*Summary!$E$2)</f>
        <v>1644.72</v>
      </c>
      <c r="L89" s="49">
        <f>K89*1/(1+Summary!$B$8)^$A89</f>
        <v>125.676311</v>
      </c>
      <c r="M89" s="49">
        <f>IF(Summary!$B$19 &gt;= A89, 0, 'Wildlife Mix'!$E$5*Summary!$E$2)</f>
        <v>4672.5</v>
      </c>
      <c r="N89" s="49">
        <f>M89*1/(1+Summary!$B$8)^$A89</f>
        <v>357.0349743</v>
      </c>
      <c r="O89" s="3">
        <f>IF(Summary!$B$19 &gt;= A89, 0, 0.915*Summary!$E$2)</f>
        <v>18.3</v>
      </c>
      <c r="P89" s="49">
        <f>'Wildlife Mix'!$F$5</f>
        <v>3065.1395</v>
      </c>
      <c r="Q89" s="49">
        <f t="shared" si="2"/>
        <v>56092.05285</v>
      </c>
      <c r="R89" s="49">
        <f>Q89*1/(1+Summary!$B$8)^$A89</f>
        <v>4286.104794</v>
      </c>
      <c r="S89" s="3">
        <v>28.0</v>
      </c>
      <c r="T89" s="49">
        <f>S89*Summary!$E$3</f>
        <v>81457.32</v>
      </c>
      <c r="U89" s="49">
        <f>T89*1/(1+Summary!$B$8)^$A89</f>
        <v>6224.315068</v>
      </c>
      <c r="V89" s="49">
        <v>0.0</v>
      </c>
      <c r="W89" s="49">
        <f>V89*1/(1+Summary!$B$8)^$A89</f>
        <v>0</v>
      </c>
      <c r="X89" s="49">
        <v>0.0</v>
      </c>
      <c r="Y89" s="49">
        <f>X89*1/(1+Summary!$B$8)^$A89</f>
        <v>0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ht="15.75" customHeight="1">
      <c r="A90" s="50">
        <v>88.0</v>
      </c>
      <c r="B90" s="51">
        <f>IF(Summary!$B$19 &gt;= A90, 0, Summary!$B$5*Summary!$B$3)</f>
        <v>0.8888888889</v>
      </c>
      <c r="C90" s="49">
        <f>IF(Summary!$B$19 &gt;= A90, 0, 'Wildlife Mix'!$B$5*Summary!$E$2)</f>
        <v>96957.23</v>
      </c>
      <c r="D90" s="49">
        <f>C90*1/(1+Summary!$B$8)^$A90</f>
        <v>7192.906674</v>
      </c>
      <c r="E90" s="51">
        <f>IF(Summary!$B$19 &gt;= A90, 0, Summary!$E$2 * Summary!$B$6)</f>
        <v>0.02105263158</v>
      </c>
      <c r="F90" s="49">
        <f>Summary!$B$2</f>
        <v>13530000</v>
      </c>
      <c r="G90" s="49">
        <f t="shared" si="1"/>
        <v>284842.1053</v>
      </c>
      <c r="H90" s="49">
        <f>G90*1/(1+Summary!$B$8)^A90</f>
        <v>21131.40691</v>
      </c>
      <c r="I90" s="49">
        <f>IF(Summary!$B$19 &gt;= A90, 0, 'Wildlife Mix'!$C$5*Summary!$E$2)</f>
        <v>59987.04</v>
      </c>
      <c r="J90" s="49">
        <f>I90*1/(1+Summary!$B$8)^$A90</f>
        <v>4450.221818</v>
      </c>
      <c r="K90" s="49">
        <f>IF(Summary!$B$19 &gt;= A90, 0, 'Wildlife Mix'!$D$5*Summary!$E$2)</f>
        <v>1644.72</v>
      </c>
      <c r="L90" s="49">
        <f>K90*1/(1+Summary!$B$8)^$A90</f>
        <v>122.0158359</v>
      </c>
      <c r="M90" s="49">
        <f>IF(Summary!$B$19 &gt;= A90, 0, 'Wildlife Mix'!$E$5*Summary!$E$2)</f>
        <v>4672.5</v>
      </c>
      <c r="N90" s="49">
        <f>M90*1/(1+Summary!$B$8)^$A90</f>
        <v>346.6358974</v>
      </c>
      <c r="O90" s="3">
        <f>IF(Summary!$B$19 &gt;= A90, 0, 0.915*Summary!$E$2)</f>
        <v>18.3</v>
      </c>
      <c r="P90" s="49">
        <f>'Wildlife Mix'!$F$5</f>
        <v>3065.1395</v>
      </c>
      <c r="Q90" s="49">
        <f t="shared" si="2"/>
        <v>56092.05285</v>
      </c>
      <c r="R90" s="49">
        <f>Q90*1/(1+Summary!$B$8)^$A90</f>
        <v>4161.26679</v>
      </c>
      <c r="S90" s="3">
        <v>28.0</v>
      </c>
      <c r="T90" s="49">
        <f>S90*Summary!$E$3</f>
        <v>81457.32</v>
      </c>
      <c r="U90" s="49">
        <f>T90*1/(1+Summary!$B$8)^$A90</f>
        <v>6043.024338</v>
      </c>
      <c r="V90" s="49">
        <v>0.0</v>
      </c>
      <c r="W90" s="49">
        <f>V90*1/(1+Summary!$B$8)^$A90</f>
        <v>0</v>
      </c>
      <c r="X90" s="49">
        <v>0.0</v>
      </c>
      <c r="Y90" s="49">
        <f>X90*1/(1+Summary!$B$8)^$A90</f>
        <v>0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ht="15.75" customHeight="1">
      <c r="A91" s="50">
        <v>89.0</v>
      </c>
      <c r="B91" s="51">
        <f>IF(Summary!$B$19 &gt;= A91, 0, Summary!$B$5*Summary!$B$3)</f>
        <v>0.8888888889</v>
      </c>
      <c r="C91" s="49">
        <f>IF(Summary!$B$19 &gt;= A91, 0, 'Wildlife Mix'!$B$5*Summary!$E$2)</f>
        <v>96957.23</v>
      </c>
      <c r="D91" s="49">
        <f>C91*1/(1+Summary!$B$8)^$A91</f>
        <v>6983.404537</v>
      </c>
      <c r="E91" s="51">
        <f>IF(Summary!$B$19 &gt;= A91, 0, Summary!$E$2 * Summary!$B$6)</f>
        <v>0.02105263158</v>
      </c>
      <c r="F91" s="49">
        <f>Summary!$B$2</f>
        <v>13530000</v>
      </c>
      <c r="G91" s="49">
        <f t="shared" si="1"/>
        <v>284842.1053</v>
      </c>
      <c r="H91" s="49">
        <f>G91*1/(1+Summary!$B$8)^A91</f>
        <v>20515.92904</v>
      </c>
      <c r="I91" s="49">
        <f>IF(Summary!$B$19 &gt;= A91, 0, 'Wildlife Mix'!$C$5*Summary!$E$2)</f>
        <v>59987.04</v>
      </c>
      <c r="J91" s="49">
        <f>I91*1/(1+Summary!$B$8)^$A91</f>
        <v>4320.603707</v>
      </c>
      <c r="K91" s="49">
        <f>IF(Summary!$B$19 &gt;= A91, 0, 'Wildlife Mix'!$D$5*Summary!$E$2)</f>
        <v>1644.72</v>
      </c>
      <c r="L91" s="49">
        <f>K91*1/(1+Summary!$B$8)^$A91</f>
        <v>118.4619766</v>
      </c>
      <c r="M91" s="49">
        <f>IF(Summary!$B$19 &gt;= A91, 0, 'Wildlife Mix'!$E$5*Summary!$E$2)</f>
        <v>4672.5</v>
      </c>
      <c r="N91" s="49">
        <f>M91*1/(1+Summary!$B$8)^$A91</f>
        <v>336.5397062</v>
      </c>
      <c r="O91" s="3">
        <f>IF(Summary!$B$19 &gt;= A91, 0, 0.915*Summary!$E$2)</f>
        <v>18.3</v>
      </c>
      <c r="P91" s="49">
        <f>'Wildlife Mix'!$F$5</f>
        <v>3065.1395</v>
      </c>
      <c r="Q91" s="49">
        <f t="shared" si="2"/>
        <v>56092.05285</v>
      </c>
      <c r="R91" s="49">
        <f>Q91*1/(1+Summary!$B$8)^$A91</f>
        <v>4040.064845</v>
      </c>
      <c r="S91" s="3">
        <v>28.0</v>
      </c>
      <c r="T91" s="49">
        <f>S91*Summary!$E$3</f>
        <v>81457.32</v>
      </c>
      <c r="U91" s="49">
        <f>T91*1/(1+Summary!$B$8)^$A91</f>
        <v>5867.01392</v>
      </c>
      <c r="V91" s="49">
        <v>0.0</v>
      </c>
      <c r="W91" s="49">
        <f>V91*1/(1+Summary!$B$8)^$A91</f>
        <v>0</v>
      </c>
      <c r="X91" s="49">
        <v>0.0</v>
      </c>
      <c r="Y91" s="49">
        <f>X91*1/(1+Summary!$B$8)^$A91</f>
        <v>0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ht="15.75" customHeight="1">
      <c r="A92" s="50">
        <v>90.0</v>
      </c>
      <c r="B92" s="51">
        <f>IF(Summary!$B$19 &gt;= A92, 0, Summary!$B$5*Summary!$B$3)</f>
        <v>0.8888888889</v>
      </c>
      <c r="C92" s="49">
        <f>IF(Summary!$B$19 &gt;= A92, 0, 'Wildlife Mix'!$B$5*Summary!$E$2)</f>
        <v>96957.23</v>
      </c>
      <c r="D92" s="49">
        <f>C92*1/(1+Summary!$B$8)^$A92</f>
        <v>6780.004405</v>
      </c>
      <c r="E92" s="51">
        <f>IF(Summary!$B$19 &gt;= A92, 0, Summary!$E$2 * Summary!$B$6)</f>
        <v>0.02105263158</v>
      </c>
      <c r="F92" s="49">
        <f>Summary!$B$2</f>
        <v>13530000</v>
      </c>
      <c r="G92" s="49">
        <f t="shared" si="1"/>
        <v>284842.1053</v>
      </c>
      <c r="H92" s="49">
        <f>G92*1/(1+Summary!$B$8)^A92</f>
        <v>19918.37771</v>
      </c>
      <c r="I92" s="49">
        <f>IF(Summary!$B$19 &gt;= A92, 0, 'Wildlife Mix'!$C$5*Summary!$E$2)</f>
        <v>59987.04</v>
      </c>
      <c r="J92" s="49">
        <f>I92*1/(1+Summary!$B$8)^$A92</f>
        <v>4194.76088</v>
      </c>
      <c r="K92" s="49">
        <f>IF(Summary!$B$19 &gt;= A92, 0, 'Wildlife Mix'!$D$5*Summary!$E$2)</f>
        <v>1644.72</v>
      </c>
      <c r="L92" s="49">
        <f>K92*1/(1+Summary!$B$8)^$A92</f>
        <v>115.0116278</v>
      </c>
      <c r="M92" s="49">
        <f>IF(Summary!$B$19 &gt;= A92, 0, 'Wildlife Mix'!$E$5*Summary!$E$2)</f>
        <v>4672.5</v>
      </c>
      <c r="N92" s="49">
        <f>M92*1/(1+Summary!$B$8)^$A92</f>
        <v>326.7375789</v>
      </c>
      <c r="O92" s="3">
        <f>IF(Summary!$B$19 &gt;= A92, 0, 0.915*Summary!$E$2)</f>
        <v>18.3</v>
      </c>
      <c r="P92" s="49">
        <f>'Wildlife Mix'!$F$5</f>
        <v>3065.1395</v>
      </c>
      <c r="Q92" s="49">
        <f t="shared" si="2"/>
        <v>56092.05285</v>
      </c>
      <c r="R92" s="49">
        <f>Q92*1/(1+Summary!$B$8)^$A92</f>
        <v>3922.393053</v>
      </c>
      <c r="S92" s="3">
        <v>28.0</v>
      </c>
      <c r="T92" s="49">
        <f>S92*Summary!$E$3</f>
        <v>81457.32</v>
      </c>
      <c r="U92" s="49">
        <f>T92*1/(1+Summary!$B$8)^$A92</f>
        <v>5696.13002</v>
      </c>
      <c r="V92" s="49">
        <v>0.0</v>
      </c>
      <c r="W92" s="49">
        <f>V92*1/(1+Summary!$B$8)^$A92</f>
        <v>0</v>
      </c>
      <c r="X92" s="49">
        <v>0.0</v>
      </c>
      <c r="Y92" s="49">
        <f>X92*1/(1+Summary!$B$8)^$A92</f>
        <v>0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ht="15.75" customHeight="1">
      <c r="A93" s="50">
        <v>91.0</v>
      </c>
      <c r="B93" s="51">
        <f>IF(Summary!$B$19 &gt;= A93, 0, Summary!$B$5*Summary!$B$3)</f>
        <v>0.8888888889</v>
      </c>
      <c r="C93" s="49">
        <f>IF(Summary!$B$19 &gt;= A93, 0, 'Wildlife Mix'!$B$5*Summary!$E$2)</f>
        <v>96957.23</v>
      </c>
      <c r="D93" s="49">
        <f>C93*1/(1+Summary!$B$8)^$A93</f>
        <v>6582.528549</v>
      </c>
      <c r="E93" s="51">
        <f>IF(Summary!$B$19 &gt;= A93, 0, Summary!$E$2 * Summary!$B$6)</f>
        <v>0.02105263158</v>
      </c>
      <c r="F93" s="49">
        <f>Summary!$B$2</f>
        <v>13530000</v>
      </c>
      <c r="G93" s="49">
        <f t="shared" si="1"/>
        <v>284842.1053</v>
      </c>
      <c r="H93" s="49">
        <f>G93*1/(1+Summary!$B$8)^A93</f>
        <v>19338.23078</v>
      </c>
      <c r="I93" s="49">
        <f>IF(Summary!$B$19 &gt;= A93, 0, 'Wildlife Mix'!$C$5*Summary!$E$2)</f>
        <v>59987.04</v>
      </c>
      <c r="J93" s="49">
        <f>I93*1/(1+Summary!$B$8)^$A93</f>
        <v>4072.583379</v>
      </c>
      <c r="K93" s="49">
        <f>IF(Summary!$B$19 &gt;= A93, 0, 'Wildlife Mix'!$D$5*Summary!$E$2)</f>
        <v>1644.72</v>
      </c>
      <c r="L93" s="49">
        <f>K93*1/(1+Summary!$B$8)^$A93</f>
        <v>111.6617745</v>
      </c>
      <c r="M93" s="49">
        <f>IF(Summary!$B$19 &gt;= A93, 0, 'Wildlife Mix'!$E$5*Summary!$E$2)</f>
        <v>4672.5</v>
      </c>
      <c r="N93" s="49">
        <f>M93*1/(1+Summary!$B$8)^$A93</f>
        <v>317.2209504</v>
      </c>
      <c r="O93" s="3">
        <f>IF(Summary!$B$19 &gt;= A93, 0, 0.915*Summary!$E$2)</f>
        <v>18.3</v>
      </c>
      <c r="P93" s="49">
        <f>'Wildlife Mix'!$F$5</f>
        <v>3065.1395</v>
      </c>
      <c r="Q93" s="49">
        <f t="shared" si="2"/>
        <v>56092.05285</v>
      </c>
      <c r="R93" s="49">
        <f>Q93*1/(1+Summary!$B$8)^$A93</f>
        <v>3808.148595</v>
      </c>
      <c r="S93" s="3">
        <v>28.0</v>
      </c>
      <c r="T93" s="49">
        <f>S93*Summary!$E$3</f>
        <v>81457.32</v>
      </c>
      <c r="U93" s="49">
        <f>T93*1/(1+Summary!$B$8)^$A93</f>
        <v>5530.22332</v>
      </c>
      <c r="V93" s="49">
        <v>0.0</v>
      </c>
      <c r="W93" s="49">
        <f>V93*1/(1+Summary!$B$8)^$A93</f>
        <v>0</v>
      </c>
      <c r="X93" s="49">
        <v>0.0</v>
      </c>
      <c r="Y93" s="49">
        <f>X93*1/(1+Summary!$B$8)^$A93</f>
        <v>0</v>
      </c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ht="15.75" customHeight="1">
      <c r="A94" s="50">
        <v>92.0</v>
      </c>
      <c r="B94" s="51">
        <f>IF(Summary!$B$19 &gt;= A94, 0, Summary!$B$5*Summary!$B$3)</f>
        <v>0.8888888889</v>
      </c>
      <c r="C94" s="49">
        <f>IF(Summary!$B$19 &gt;= A94, 0, 'Wildlife Mix'!$B$5*Summary!$E$2)</f>
        <v>96957.23</v>
      </c>
      <c r="D94" s="49">
        <f>C94*1/(1+Summary!$B$8)^$A94</f>
        <v>6390.804416</v>
      </c>
      <c r="E94" s="51">
        <f>IF(Summary!$B$19 &gt;= A94, 0, Summary!$E$2 * Summary!$B$6)</f>
        <v>0.02105263158</v>
      </c>
      <c r="F94" s="49">
        <f>Summary!$B$2</f>
        <v>13530000</v>
      </c>
      <c r="G94" s="49">
        <f t="shared" si="1"/>
        <v>284842.1053</v>
      </c>
      <c r="H94" s="49">
        <f>G94*1/(1+Summary!$B$8)^A94</f>
        <v>18774.98134</v>
      </c>
      <c r="I94" s="49">
        <f>IF(Summary!$B$19 &gt;= A94, 0, 'Wildlife Mix'!$C$5*Summary!$E$2)</f>
        <v>59987.04</v>
      </c>
      <c r="J94" s="49">
        <f>I94*1/(1+Summary!$B$8)^$A94</f>
        <v>3953.964445</v>
      </c>
      <c r="K94" s="49">
        <f>IF(Summary!$B$19 &gt;= A94, 0, 'Wildlife Mix'!$D$5*Summary!$E$2)</f>
        <v>1644.72</v>
      </c>
      <c r="L94" s="49">
        <f>K94*1/(1+Summary!$B$8)^$A94</f>
        <v>108.4094898</v>
      </c>
      <c r="M94" s="49">
        <f>IF(Summary!$B$19 &gt;= A94, 0, 'Wildlife Mix'!$E$5*Summary!$E$2)</f>
        <v>4672.5</v>
      </c>
      <c r="N94" s="49">
        <f>M94*1/(1+Summary!$B$8)^$A94</f>
        <v>307.9815052</v>
      </c>
      <c r="O94" s="3">
        <f>IF(Summary!$B$19 &gt;= A94, 0, 0.915*Summary!$E$2)</f>
        <v>18.3</v>
      </c>
      <c r="P94" s="49">
        <f>'Wildlife Mix'!$F$5</f>
        <v>3065.1395</v>
      </c>
      <c r="Q94" s="49">
        <f t="shared" si="2"/>
        <v>56092.05285</v>
      </c>
      <c r="R94" s="49">
        <f>Q94*1/(1+Summary!$B$8)^$A94</f>
        <v>3697.231646</v>
      </c>
      <c r="S94" s="3">
        <v>28.0</v>
      </c>
      <c r="T94" s="49">
        <f>S94*Summary!$E$3</f>
        <v>81457.32</v>
      </c>
      <c r="U94" s="49">
        <f>T94*1/(1+Summary!$B$8)^$A94</f>
        <v>5369.148855</v>
      </c>
      <c r="V94" s="49">
        <v>0.0</v>
      </c>
      <c r="W94" s="49">
        <f>V94*1/(1+Summary!$B$8)^$A94</f>
        <v>0</v>
      </c>
      <c r="X94" s="49">
        <v>0.0</v>
      </c>
      <c r="Y94" s="49">
        <f>X94*1/(1+Summary!$B$8)^$A94</f>
        <v>0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ht="15.75" customHeight="1">
      <c r="A95" s="50">
        <v>93.0</v>
      </c>
      <c r="B95" s="51">
        <f>IF(Summary!$B$19 &gt;= A95, 0, Summary!$B$5*Summary!$B$3)</f>
        <v>0.8888888889</v>
      </c>
      <c r="C95" s="49">
        <f>IF(Summary!$B$19 &gt;= A95, 0, 'Wildlife Mix'!$B$5*Summary!$E$2)</f>
        <v>96957.23</v>
      </c>
      <c r="D95" s="49">
        <f>C95*1/(1+Summary!$B$8)^$A95</f>
        <v>6204.664482</v>
      </c>
      <c r="E95" s="51">
        <f>IF(Summary!$B$19 &gt;= A95, 0, Summary!$E$2 * Summary!$B$6)</f>
        <v>0.02105263158</v>
      </c>
      <c r="F95" s="49">
        <f>Summary!$B$2</f>
        <v>13530000</v>
      </c>
      <c r="G95" s="49">
        <f t="shared" si="1"/>
        <v>284842.1053</v>
      </c>
      <c r="H95" s="49">
        <f>G95*1/(1+Summary!$B$8)^A95</f>
        <v>18228.13723</v>
      </c>
      <c r="I95" s="49">
        <f>IF(Summary!$B$19 &gt;= A95, 0, 'Wildlife Mix'!$C$5*Summary!$E$2)</f>
        <v>59987.04</v>
      </c>
      <c r="J95" s="49">
        <f>I95*1/(1+Summary!$B$8)^$A95</f>
        <v>3838.800432</v>
      </c>
      <c r="K95" s="49">
        <f>IF(Summary!$B$19 &gt;= A95, 0, 'Wildlife Mix'!$D$5*Summary!$E$2)</f>
        <v>1644.72</v>
      </c>
      <c r="L95" s="49">
        <f>K95*1/(1+Summary!$B$8)^$A95</f>
        <v>105.2519319</v>
      </c>
      <c r="M95" s="49">
        <f>IF(Summary!$B$19 &gt;= A95, 0, 'Wildlife Mix'!$E$5*Summary!$E$2)</f>
        <v>4672.5</v>
      </c>
      <c r="N95" s="49">
        <f>M95*1/(1+Summary!$B$8)^$A95</f>
        <v>299.0111701</v>
      </c>
      <c r="O95" s="3">
        <f>IF(Summary!$B$19 &gt;= A95, 0, 0.915*Summary!$E$2)</f>
        <v>18.3</v>
      </c>
      <c r="P95" s="49">
        <f>'Wildlife Mix'!$F$5</f>
        <v>3065.1395</v>
      </c>
      <c r="Q95" s="49">
        <f t="shared" si="2"/>
        <v>56092.05285</v>
      </c>
      <c r="R95" s="49">
        <f>Q95*1/(1+Summary!$B$8)^$A95</f>
        <v>3589.545287</v>
      </c>
      <c r="S95" s="3">
        <v>28.0</v>
      </c>
      <c r="T95" s="49">
        <f>S95*Summary!$E$3</f>
        <v>81457.32</v>
      </c>
      <c r="U95" s="49">
        <f>T95*1/(1+Summary!$B$8)^$A95</f>
        <v>5212.765878</v>
      </c>
      <c r="V95" s="49">
        <v>0.0</v>
      </c>
      <c r="W95" s="49">
        <f>V95*1/(1+Summary!$B$8)^$A95</f>
        <v>0</v>
      </c>
      <c r="X95" s="49">
        <v>0.0</v>
      </c>
      <c r="Y95" s="49">
        <f>X95*1/(1+Summary!$B$8)^$A95</f>
        <v>0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ht="15.75" customHeight="1">
      <c r="A96" s="50">
        <v>94.0</v>
      </c>
      <c r="B96" s="51">
        <f>IF(Summary!$B$19 &gt;= A96, 0, Summary!$B$5*Summary!$B$3)</f>
        <v>0.8888888889</v>
      </c>
      <c r="C96" s="49">
        <f>IF(Summary!$B$19 &gt;= A96, 0, 'Wildlife Mix'!$B$5*Summary!$E$2)</f>
        <v>96957.23</v>
      </c>
      <c r="D96" s="49">
        <f>C96*1/(1+Summary!$B$8)^$A96</f>
        <v>6023.946099</v>
      </c>
      <c r="E96" s="51">
        <f>IF(Summary!$B$19 &gt;= A96, 0, Summary!$E$2 * Summary!$B$6)</f>
        <v>0.02105263158</v>
      </c>
      <c r="F96" s="49">
        <f>Summary!$B$2</f>
        <v>13530000</v>
      </c>
      <c r="G96" s="49">
        <f t="shared" si="1"/>
        <v>284842.1053</v>
      </c>
      <c r="H96" s="49">
        <f>G96*1/(1+Summary!$B$8)^A96</f>
        <v>17697.22061</v>
      </c>
      <c r="I96" s="49">
        <f>IF(Summary!$B$19 &gt;= A96, 0, 'Wildlife Mix'!$C$5*Summary!$E$2)</f>
        <v>59987.04</v>
      </c>
      <c r="J96" s="49">
        <f>I96*1/(1+Summary!$B$8)^$A96</f>
        <v>3726.990711</v>
      </c>
      <c r="K96" s="49">
        <f>IF(Summary!$B$19 &gt;= A96, 0, 'Wildlife Mix'!$D$5*Summary!$E$2)</f>
        <v>1644.72</v>
      </c>
      <c r="L96" s="49">
        <f>K96*1/(1+Summary!$B$8)^$A96</f>
        <v>102.1863416</v>
      </c>
      <c r="M96" s="49">
        <f>IF(Summary!$B$19 &gt;= A96, 0, 'Wildlife Mix'!$E$5*Summary!$E$2)</f>
        <v>4672.5</v>
      </c>
      <c r="N96" s="49">
        <f>M96*1/(1+Summary!$B$8)^$A96</f>
        <v>290.3021069</v>
      </c>
      <c r="O96" s="3">
        <f>IF(Summary!$B$19 &gt;= A96, 0, 0.915*Summary!$E$2)</f>
        <v>18.3</v>
      </c>
      <c r="P96" s="49">
        <f>'Wildlife Mix'!$F$5</f>
        <v>3065.1395</v>
      </c>
      <c r="Q96" s="49">
        <f t="shared" si="2"/>
        <v>56092.05285</v>
      </c>
      <c r="R96" s="49">
        <f>Q96*1/(1+Summary!$B$8)^$A96</f>
        <v>3484.995425</v>
      </c>
      <c r="S96" s="3">
        <v>28.0</v>
      </c>
      <c r="T96" s="49">
        <f>S96*Summary!$E$3</f>
        <v>81457.32</v>
      </c>
      <c r="U96" s="49">
        <f>T96*1/(1+Summary!$B$8)^$A96</f>
        <v>5060.937746</v>
      </c>
      <c r="V96" s="49">
        <v>0.0</v>
      </c>
      <c r="W96" s="49">
        <f>V96*1/(1+Summary!$B$8)^$A96</f>
        <v>0</v>
      </c>
      <c r="X96" s="49">
        <v>0.0</v>
      </c>
      <c r="Y96" s="49">
        <f>X96*1/(1+Summary!$B$8)^$A96</f>
        <v>0</v>
      </c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ht="15.75" customHeight="1">
      <c r="A97" s="50">
        <v>95.0</v>
      </c>
      <c r="B97" s="51">
        <f>IF(Summary!$B$19 &gt;= A97, 0, Summary!$B$5*Summary!$B$3)</f>
        <v>0.8888888889</v>
      </c>
      <c r="C97" s="49">
        <f>IF(Summary!$B$19 &gt;= A97, 0, 'Wildlife Mix'!$B$5*Summary!$E$2)</f>
        <v>96957.23</v>
      </c>
      <c r="D97" s="49">
        <f>C97*1/(1+Summary!$B$8)^$A97</f>
        <v>5848.491358</v>
      </c>
      <c r="E97" s="51">
        <f>IF(Summary!$B$19 &gt;= A97, 0, Summary!$E$2 * Summary!$B$6)</f>
        <v>0.02105263158</v>
      </c>
      <c r="F97" s="49">
        <f>Summary!$B$2</f>
        <v>13530000</v>
      </c>
      <c r="G97" s="49">
        <f t="shared" si="1"/>
        <v>284842.1053</v>
      </c>
      <c r="H97" s="49">
        <f>G97*1/(1+Summary!$B$8)^A97</f>
        <v>17181.76758</v>
      </c>
      <c r="I97" s="49">
        <f>IF(Summary!$B$19 &gt;= A97, 0, 'Wildlife Mix'!$C$5*Summary!$E$2)</f>
        <v>59987.04</v>
      </c>
      <c r="J97" s="49">
        <f>I97*1/(1+Summary!$B$8)^$A97</f>
        <v>3618.437584</v>
      </c>
      <c r="K97" s="49">
        <f>IF(Summary!$B$19 &gt;= A97, 0, 'Wildlife Mix'!$D$5*Summary!$E$2)</f>
        <v>1644.72</v>
      </c>
      <c r="L97" s="49">
        <f>K97*1/(1+Summary!$B$8)^$A97</f>
        <v>99.21004041</v>
      </c>
      <c r="M97" s="49">
        <f>IF(Summary!$B$19 &gt;= A97, 0, 'Wildlife Mix'!$E$5*Summary!$E$2)</f>
        <v>4672.5</v>
      </c>
      <c r="N97" s="49">
        <f>M97*1/(1+Summary!$B$8)^$A97</f>
        <v>281.8467057</v>
      </c>
      <c r="O97" s="3">
        <f>IF(Summary!$B$19 &gt;= A97, 0, 0.915*Summary!$E$2)</f>
        <v>18.3</v>
      </c>
      <c r="P97" s="49">
        <f>'Wildlife Mix'!$F$5</f>
        <v>3065.1395</v>
      </c>
      <c r="Q97" s="49">
        <f t="shared" si="2"/>
        <v>56092.05285</v>
      </c>
      <c r="R97" s="49">
        <f>Q97*1/(1+Summary!$B$8)^$A97</f>
        <v>3383.490704</v>
      </c>
      <c r="S97" s="3">
        <v>28.0</v>
      </c>
      <c r="T97" s="49">
        <f>S97*Summary!$E$3</f>
        <v>81457.32</v>
      </c>
      <c r="U97" s="49">
        <f>T97*1/(1+Summary!$B$8)^$A97</f>
        <v>4913.531792</v>
      </c>
      <c r="V97" s="49">
        <v>0.0</v>
      </c>
      <c r="W97" s="49">
        <f>V97*1/(1+Summary!$B$8)^$A97</f>
        <v>0</v>
      </c>
      <c r="X97" s="49">
        <v>0.0</v>
      </c>
      <c r="Y97" s="49">
        <f>X97*1/(1+Summary!$B$8)^$A97</f>
        <v>0</v>
      </c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ht="15.75" customHeight="1">
      <c r="A98" s="50">
        <v>96.0</v>
      </c>
      <c r="B98" s="51">
        <f>IF(Summary!$B$19 &gt;= A98, 0, Summary!$B$5*Summary!$B$3)</f>
        <v>0.8888888889</v>
      </c>
      <c r="C98" s="49">
        <f>IF(Summary!$B$19 &gt;= A98, 0, 'Wildlife Mix'!$B$5*Summary!$E$2)</f>
        <v>96957.23</v>
      </c>
      <c r="D98" s="49">
        <f>C98*1/(1+Summary!$B$8)^$A98</f>
        <v>5678.14695</v>
      </c>
      <c r="E98" s="51">
        <f>IF(Summary!$B$19 &gt;= A98, 0, Summary!$E$2 * Summary!$B$6)</f>
        <v>0.02105263158</v>
      </c>
      <c r="F98" s="49">
        <f>Summary!$B$2</f>
        <v>13530000</v>
      </c>
      <c r="G98" s="49">
        <f t="shared" si="1"/>
        <v>284842.1053</v>
      </c>
      <c r="H98" s="49">
        <f>G98*1/(1+Summary!$B$8)^A98</f>
        <v>16681.32775</v>
      </c>
      <c r="I98" s="49">
        <f>IF(Summary!$B$19 &gt;= A98, 0, 'Wildlife Mix'!$C$5*Summary!$E$2)</f>
        <v>59987.04</v>
      </c>
      <c r="J98" s="49">
        <f>I98*1/(1+Summary!$B$8)^$A98</f>
        <v>3513.046198</v>
      </c>
      <c r="K98" s="49">
        <f>IF(Summary!$B$19 &gt;= A98, 0, 'Wildlife Mix'!$D$5*Summary!$E$2)</f>
        <v>1644.72</v>
      </c>
      <c r="L98" s="49">
        <f>K98*1/(1+Summary!$B$8)^$A98</f>
        <v>96.32042758</v>
      </c>
      <c r="M98" s="49">
        <f>IF(Summary!$B$19 &gt;= A98, 0, 'Wildlife Mix'!$E$5*Summary!$E$2)</f>
        <v>4672.5</v>
      </c>
      <c r="N98" s="49">
        <f>M98*1/(1+Summary!$B$8)^$A98</f>
        <v>273.6375784</v>
      </c>
      <c r="O98" s="3">
        <f>IF(Summary!$B$19 &gt;= A98, 0, 0.915*Summary!$E$2)</f>
        <v>18.3</v>
      </c>
      <c r="P98" s="49">
        <f>'Wildlife Mix'!$F$5</f>
        <v>3065.1395</v>
      </c>
      <c r="Q98" s="49">
        <f t="shared" si="2"/>
        <v>56092.05285</v>
      </c>
      <c r="R98" s="49">
        <f>Q98*1/(1+Summary!$B$8)^$A98</f>
        <v>3284.942431</v>
      </c>
      <c r="S98" s="3">
        <v>28.0</v>
      </c>
      <c r="T98" s="49">
        <f>S98*Summary!$E$3</f>
        <v>81457.32</v>
      </c>
      <c r="U98" s="49">
        <f>T98*1/(1+Summary!$B$8)^$A98</f>
        <v>4770.419216</v>
      </c>
      <c r="V98" s="49">
        <v>0.0</v>
      </c>
      <c r="W98" s="49">
        <f>V98*1/(1+Summary!$B$8)^$A98</f>
        <v>0</v>
      </c>
      <c r="X98" s="49">
        <v>0.0</v>
      </c>
      <c r="Y98" s="49">
        <f>X98*1/(1+Summary!$B$8)^$A98</f>
        <v>0</v>
      </c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ht="15.75" customHeight="1">
      <c r="A99" s="50">
        <v>97.0</v>
      </c>
      <c r="B99" s="51">
        <f>IF(Summary!$B$19 &gt;= A99, 0, Summary!$B$5*Summary!$B$3)</f>
        <v>0.8888888889</v>
      </c>
      <c r="C99" s="49">
        <f>IF(Summary!$B$19 &gt;= A99, 0, 'Wildlife Mix'!$B$5*Summary!$E$2)</f>
        <v>96957.23</v>
      </c>
      <c r="D99" s="49">
        <f>C99*1/(1+Summary!$B$8)^$A99</f>
        <v>5512.764029</v>
      </c>
      <c r="E99" s="51">
        <f>IF(Summary!$B$19 &gt;= A99, 0, Summary!$E$2 * Summary!$B$6)</f>
        <v>0.02105263158</v>
      </c>
      <c r="F99" s="49">
        <f>Summary!$B$2</f>
        <v>13530000</v>
      </c>
      <c r="G99" s="49">
        <f t="shared" si="1"/>
        <v>284842.1053</v>
      </c>
      <c r="H99" s="49">
        <f>G99*1/(1+Summary!$B$8)^A99</f>
        <v>16195.46383</v>
      </c>
      <c r="I99" s="49">
        <f>IF(Summary!$B$19 &gt;= A99, 0, 'Wildlife Mix'!$C$5*Summary!$E$2)</f>
        <v>59987.04</v>
      </c>
      <c r="J99" s="49">
        <f>I99*1/(1+Summary!$B$8)^$A99</f>
        <v>3410.724464</v>
      </c>
      <c r="K99" s="49">
        <f>IF(Summary!$B$19 &gt;= A99, 0, 'Wildlife Mix'!$D$5*Summary!$E$2)</f>
        <v>1644.72</v>
      </c>
      <c r="L99" s="49">
        <f>K99*1/(1+Summary!$B$8)^$A99</f>
        <v>93.51497824</v>
      </c>
      <c r="M99" s="49">
        <f>IF(Summary!$B$19 &gt;= A99, 0, 'Wildlife Mix'!$E$5*Summary!$E$2)</f>
        <v>4672.5</v>
      </c>
      <c r="N99" s="49">
        <f>M99*1/(1+Summary!$B$8)^$A99</f>
        <v>265.6675518</v>
      </c>
      <c r="O99" s="3">
        <f>IF(Summary!$B$19 &gt;= A99, 0, 0.915*Summary!$E$2)</f>
        <v>18.3</v>
      </c>
      <c r="P99" s="49">
        <f>'Wildlife Mix'!$F$5</f>
        <v>3065.1395</v>
      </c>
      <c r="Q99" s="49">
        <f t="shared" si="2"/>
        <v>56092.05285</v>
      </c>
      <c r="R99" s="49">
        <f>Q99*1/(1+Summary!$B$8)^$A99</f>
        <v>3189.264496</v>
      </c>
      <c r="S99" s="3">
        <v>28.0</v>
      </c>
      <c r="T99" s="49">
        <f>S99*Summary!$E$3</f>
        <v>81457.32</v>
      </c>
      <c r="U99" s="49">
        <f>T99*1/(1+Summary!$B$8)^$A99</f>
        <v>4631.474967</v>
      </c>
      <c r="V99" s="49">
        <v>0.0</v>
      </c>
      <c r="W99" s="49">
        <f>V99*1/(1+Summary!$B$8)^$A99</f>
        <v>0</v>
      </c>
      <c r="X99" s="49">
        <v>0.0</v>
      </c>
      <c r="Y99" s="49">
        <f>X99*1/(1+Summary!$B$8)^$A99</f>
        <v>0</v>
      </c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ht="15.75" customHeight="1">
      <c r="A100" s="50">
        <v>98.0</v>
      </c>
      <c r="B100" s="51">
        <f>IF(Summary!$B$19 &gt;= A100, 0, Summary!$B$5*Summary!$B$3)</f>
        <v>0.8888888889</v>
      </c>
      <c r="C100" s="49">
        <f>IF(Summary!$B$19 &gt;= A100, 0, 'Wildlife Mix'!$B$5*Summary!$E$2)</f>
        <v>96957.23</v>
      </c>
      <c r="D100" s="49">
        <f>C100*1/(1+Summary!$B$8)^$A100</f>
        <v>5352.198086</v>
      </c>
      <c r="E100" s="51">
        <f>IF(Summary!$B$19 &gt;= A100, 0, Summary!$E$2 * Summary!$B$6)</f>
        <v>0.02105263158</v>
      </c>
      <c r="F100" s="49">
        <f>Summary!$B$2</f>
        <v>13530000</v>
      </c>
      <c r="G100" s="49">
        <f t="shared" si="1"/>
        <v>284842.1053</v>
      </c>
      <c r="H100" s="49">
        <f>G100*1/(1+Summary!$B$8)^A100</f>
        <v>15723.75129</v>
      </c>
      <c r="I100" s="49">
        <f>IF(Summary!$B$19 &gt;= A100, 0, 'Wildlife Mix'!$C$5*Summary!$E$2)</f>
        <v>59987.04</v>
      </c>
      <c r="J100" s="49">
        <f>I100*1/(1+Summary!$B$8)^$A100</f>
        <v>3311.382975</v>
      </c>
      <c r="K100" s="49">
        <f>IF(Summary!$B$19 &gt;= A100, 0, 'Wildlife Mix'!$D$5*Summary!$E$2)</f>
        <v>1644.72</v>
      </c>
      <c r="L100" s="49">
        <f>K100*1/(1+Summary!$B$8)^$A100</f>
        <v>90.79124101</v>
      </c>
      <c r="M100" s="49">
        <f>IF(Summary!$B$19 &gt;= A100, 0, 'Wildlife Mix'!$E$5*Summary!$E$2)</f>
        <v>4672.5</v>
      </c>
      <c r="N100" s="49">
        <f>M100*1/(1+Summary!$B$8)^$A100</f>
        <v>257.929662</v>
      </c>
      <c r="O100" s="3">
        <f>IF(Summary!$B$19 &gt;= A100, 0, 0.915*Summary!$E$2)</f>
        <v>18.3</v>
      </c>
      <c r="P100" s="49">
        <f>'Wildlife Mix'!$F$5</f>
        <v>3065.1395</v>
      </c>
      <c r="Q100" s="49">
        <f t="shared" si="2"/>
        <v>56092.05285</v>
      </c>
      <c r="R100" s="49">
        <f>Q100*1/(1+Summary!$B$8)^$A100</f>
        <v>3096.373297</v>
      </c>
      <c r="S100" s="3">
        <v>28.0</v>
      </c>
      <c r="T100" s="49">
        <f>S100*Summary!$E$3</f>
        <v>81457.32</v>
      </c>
      <c r="U100" s="49">
        <f>T100*1/(1+Summary!$B$8)^$A100</f>
        <v>4496.577637</v>
      </c>
      <c r="V100" s="49">
        <v>0.0</v>
      </c>
      <c r="W100" s="49">
        <f>V100*1/(1+Summary!$B$8)^$A100</f>
        <v>0</v>
      </c>
      <c r="X100" s="49">
        <v>0.0</v>
      </c>
      <c r="Y100" s="49">
        <f>X100*1/(1+Summary!$B$8)^$A100</f>
        <v>0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ht="15.75" customHeight="1">
      <c r="A101" s="50">
        <v>99.0</v>
      </c>
      <c r="B101" s="51">
        <f>IF(Summary!$B$19 &gt;= A101, 0, Summary!$B$5*Summary!$B$3)</f>
        <v>0.8888888889</v>
      </c>
      <c r="C101" s="49">
        <f>IF(Summary!$B$19 &gt;= A101, 0, 'Wildlife Mix'!$B$5*Summary!$E$2)</f>
        <v>96957.23</v>
      </c>
      <c r="D101" s="49">
        <f>C101*1/(1+Summary!$B$8)^$A101</f>
        <v>5196.308822</v>
      </c>
      <c r="E101" s="51">
        <f>IF(Summary!$B$19 &gt;= A101, 0, Summary!$E$2 * Summary!$B$6)</f>
        <v>0.02105263158</v>
      </c>
      <c r="F101" s="49">
        <f>Summary!$B$2</f>
        <v>13530000</v>
      </c>
      <c r="G101" s="49">
        <f t="shared" si="1"/>
        <v>284842.1053</v>
      </c>
      <c r="H101" s="49">
        <f>G101*1/(1+Summary!$B$8)^A101</f>
        <v>15265.77796</v>
      </c>
      <c r="I101" s="49">
        <f>IF(Summary!$B$19 &gt;= A101, 0, 'Wildlife Mix'!$C$5*Summary!$E$2)</f>
        <v>59987.04</v>
      </c>
      <c r="J101" s="49">
        <f>I101*1/(1+Summary!$B$8)^$A101</f>
        <v>3214.934927</v>
      </c>
      <c r="K101" s="49">
        <f>IF(Summary!$B$19 &gt;= A101, 0, 'Wildlife Mix'!$D$5*Summary!$E$2)</f>
        <v>1644.72</v>
      </c>
      <c r="L101" s="49">
        <f>K101*1/(1+Summary!$B$8)^$A101</f>
        <v>88.14683593</v>
      </c>
      <c r="M101" s="49">
        <f>IF(Summary!$B$19 &gt;= A101, 0, 'Wildlife Mix'!$E$5*Summary!$E$2)</f>
        <v>4672.5</v>
      </c>
      <c r="N101" s="49">
        <f>M101*1/(1+Summary!$B$8)^$A101</f>
        <v>250.4171475</v>
      </c>
      <c r="O101" s="3">
        <f>IF(Summary!$B$19 &gt;= A101, 0, 0.915*Summary!$E$2)</f>
        <v>18.3</v>
      </c>
      <c r="P101" s="49">
        <f>'Wildlife Mix'!$F$5</f>
        <v>3065.1395</v>
      </c>
      <c r="Q101" s="49">
        <f t="shared" si="2"/>
        <v>56092.05285</v>
      </c>
      <c r="R101" s="49">
        <f>Q101*1/(1+Summary!$B$8)^$A101</f>
        <v>3006.187667</v>
      </c>
      <c r="S101" s="3">
        <v>28.0</v>
      </c>
      <c r="T101" s="49">
        <f>S101*Summary!$E$3</f>
        <v>81457.32</v>
      </c>
      <c r="U101" s="49">
        <f>T101*1/(1+Summary!$B$8)^$A101</f>
        <v>4365.609357</v>
      </c>
      <c r="V101" s="49">
        <v>0.0</v>
      </c>
      <c r="W101" s="49">
        <f>V101*1/(1+Summary!$B$8)^$A101</f>
        <v>0</v>
      </c>
      <c r="X101" s="49">
        <v>0.0</v>
      </c>
      <c r="Y101" s="49">
        <f>X101*1/(1+Summary!$B$8)^$A101</f>
        <v>0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ht="15.75" customHeight="1">
      <c r="A102" s="50">
        <v>100.0</v>
      </c>
      <c r="B102" s="51">
        <f>IF(Summary!$B$19 &gt;= A102, 0, Summary!$B$5*Summary!$B$3)</f>
        <v>0.8888888889</v>
      </c>
      <c r="C102" s="49">
        <f>IF(Summary!$B$19 &gt;= A102, 0, 'Wildlife Mix'!$B$5*Summary!$E$2)</f>
        <v>96957.23</v>
      </c>
      <c r="D102" s="49">
        <f>C102*1/(1+Summary!$B$8)^$A102</f>
        <v>5044.960021</v>
      </c>
      <c r="E102" s="51">
        <f>IF(Summary!$B$19 &gt;= A102, 0, Summary!$E$2 * Summary!$B$6)</f>
        <v>0.02105263158</v>
      </c>
      <c r="F102" s="49">
        <f>Summary!$B$2</f>
        <v>13530000</v>
      </c>
      <c r="G102" s="49">
        <f t="shared" si="1"/>
        <v>284842.1053</v>
      </c>
      <c r="H102" s="49">
        <f>G102*1/(1+Summary!$B$8)^A102</f>
        <v>14821.14365</v>
      </c>
      <c r="I102" s="49">
        <f>IF(Summary!$B$19 &gt;= A102, 0, 'Wildlife Mix'!$C$5*Summary!$E$2)</f>
        <v>59987.04</v>
      </c>
      <c r="J102" s="49">
        <f>I102*1/(1+Summary!$B$8)^$A102</f>
        <v>3121.296045</v>
      </c>
      <c r="K102" s="49">
        <f>IF(Summary!$B$19 &gt;= A102, 0, 'Wildlife Mix'!$D$5*Summary!$E$2)</f>
        <v>1644.72</v>
      </c>
      <c r="L102" s="49">
        <f>K102*1/(1+Summary!$B$8)^$A102</f>
        <v>85.57945236</v>
      </c>
      <c r="M102" s="49">
        <f>IF(Summary!$B$19 &gt;= A102, 0, 'Wildlife Mix'!$E$5*Summary!$E$2)</f>
        <v>4672.5</v>
      </c>
      <c r="N102" s="49">
        <f>M102*1/(1+Summary!$B$8)^$A102</f>
        <v>243.1234442</v>
      </c>
      <c r="O102" s="3">
        <f>IF(Summary!$B$19 &gt;= A102, 0, 0.915*Summary!$E$2)</f>
        <v>18.3</v>
      </c>
      <c r="P102" s="49">
        <f>'Wildlife Mix'!$F$5</f>
        <v>3065.1395</v>
      </c>
      <c r="Q102" s="49">
        <f t="shared" si="2"/>
        <v>56092.05285</v>
      </c>
      <c r="R102" s="49">
        <f>Q102*1/(1+Summary!$B$8)^$A102</f>
        <v>2918.628803</v>
      </c>
      <c r="S102" s="3">
        <v>28.0</v>
      </c>
      <c r="T102" s="49">
        <f>S102*Summary!$E$3</f>
        <v>81457.32</v>
      </c>
      <c r="U102" s="49">
        <f>T102*1/(1+Summary!$B$8)^$A102</f>
        <v>4238.455686</v>
      </c>
      <c r="V102" s="49">
        <v>0.0</v>
      </c>
      <c r="W102" s="49">
        <f>V102*1/(1+Summary!$B$8)^$A102</f>
        <v>0</v>
      </c>
      <c r="X102" s="49">
        <v>154615.2</v>
      </c>
      <c r="Y102" s="49">
        <f>X102*1/(1+Summary!$B$8)^$A102</f>
        <v>8045.06794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ht="15.75" customHeight="1">
      <c r="A103" s="50">
        <v>101.0</v>
      </c>
      <c r="B103" s="51">
        <f>IF(Summary!$B$19 &gt;= A103, 0, Summary!$B$5*Summary!$B$3)</f>
        <v>0.8888888889</v>
      </c>
      <c r="C103" s="49">
        <f>IF(Summary!$B$19 &gt;= A103, 0, 'Wildlife Mix'!$B$5*Summary!$E$2)</f>
        <v>96957.23</v>
      </c>
      <c r="D103" s="49">
        <f>C103*1/(1+Summary!$B$8)^$A103</f>
        <v>4898.019438</v>
      </c>
      <c r="E103" s="51">
        <f>IF(Summary!$B$19 &gt;= A103, 0, Summary!$E$2 * Summary!$B$6)</f>
        <v>0.02105263158</v>
      </c>
      <c r="F103" s="49">
        <f>Summary!$B$2</f>
        <v>13530000</v>
      </c>
      <c r="G103" s="49">
        <f t="shared" si="1"/>
        <v>284842.1053</v>
      </c>
      <c r="H103" s="49">
        <f>G103*1/(1+Summary!$B$8)^A103</f>
        <v>14389.45985</v>
      </c>
      <c r="I103" s="49">
        <f>IF(Summary!$B$19 &gt;= A103, 0, 'Wildlife Mix'!$C$5*Summary!$E$2)</f>
        <v>59987.04</v>
      </c>
      <c r="J103" s="49">
        <f>I103*1/(1+Summary!$B$8)^$A103</f>
        <v>3030.38451</v>
      </c>
      <c r="K103" s="49">
        <f>IF(Summary!$B$19 &gt;= A103, 0, 'Wildlife Mix'!$D$5*Summary!$E$2)</f>
        <v>1644.72</v>
      </c>
      <c r="L103" s="49">
        <f>K103*1/(1+Summary!$B$8)^$A103</f>
        <v>83.08684695</v>
      </c>
      <c r="M103" s="49">
        <f>IF(Summary!$B$19 &gt;= A103, 0, 'Wildlife Mix'!$E$5*Summary!$E$2)</f>
        <v>4672.5</v>
      </c>
      <c r="N103" s="49">
        <f>M103*1/(1+Summary!$B$8)^$A103</f>
        <v>236.0421788</v>
      </c>
      <c r="O103" s="3">
        <f>IF(Summary!$B$19 &gt;= A103, 0, 0.915*Summary!$E$2)</f>
        <v>18.3</v>
      </c>
      <c r="P103" s="49">
        <f>'Wildlife Mix'!$F$5</f>
        <v>3065.1395</v>
      </c>
      <c r="Q103" s="49">
        <f t="shared" si="2"/>
        <v>56092.05285</v>
      </c>
      <c r="R103" s="49">
        <f>Q103*1/(1+Summary!$B$8)^$A103</f>
        <v>2833.620197</v>
      </c>
      <c r="S103" s="3">
        <v>28.0</v>
      </c>
      <c r="T103" s="49">
        <f>S103*Summary!$E$3</f>
        <v>81457.32</v>
      </c>
      <c r="U103" s="49">
        <f>T103*1/(1+Summary!$B$8)^$A103</f>
        <v>4115.005521</v>
      </c>
      <c r="V103" s="49">
        <v>0.0</v>
      </c>
      <c r="W103" s="49">
        <f>V103*1/(1+Summary!$B$8)^$A103</f>
        <v>0</v>
      </c>
      <c r="X103" s="49">
        <v>0.0</v>
      </c>
      <c r="Y103" s="49">
        <f>X103*1/(1+Summary!$B$8)^$A103</f>
        <v>0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ht="15.75" customHeight="1">
      <c r="A104" s="50">
        <v>102.0</v>
      </c>
      <c r="B104" s="51">
        <f>IF(Summary!$B$19 &gt;= A104, 0, Summary!$B$5*Summary!$B$3)</f>
        <v>0.8888888889</v>
      </c>
      <c r="C104" s="49">
        <f>IF(Summary!$B$19 &gt;= A104, 0, 'Wildlife Mix'!$B$5*Summary!$E$2)</f>
        <v>96957.23</v>
      </c>
      <c r="D104" s="49">
        <f>C104*1/(1+Summary!$B$8)^$A104</f>
        <v>4755.358677</v>
      </c>
      <c r="E104" s="51">
        <f>IF(Summary!$B$19 &gt;= A104, 0, Summary!$E$2 * Summary!$B$6)</f>
        <v>0.02105263158</v>
      </c>
      <c r="F104" s="49">
        <f>Summary!$B$2</f>
        <v>13530000</v>
      </c>
      <c r="G104" s="49">
        <f t="shared" si="1"/>
        <v>284842.1053</v>
      </c>
      <c r="H104" s="49">
        <f>G104*1/(1+Summary!$B$8)^A104</f>
        <v>13970.34937</v>
      </c>
      <c r="I104" s="49">
        <f>IF(Summary!$B$19 &gt;= A104, 0, 'Wildlife Mix'!$C$5*Summary!$E$2)</f>
        <v>59987.04</v>
      </c>
      <c r="J104" s="49">
        <f>I104*1/(1+Summary!$B$8)^$A104</f>
        <v>2942.120884</v>
      </c>
      <c r="K104" s="49">
        <f>IF(Summary!$B$19 &gt;= A104, 0, 'Wildlife Mix'!$D$5*Summary!$E$2)</f>
        <v>1644.72</v>
      </c>
      <c r="L104" s="49">
        <f>K104*1/(1+Summary!$B$8)^$A104</f>
        <v>80.6668417</v>
      </c>
      <c r="M104" s="49">
        <f>IF(Summary!$B$19 &gt;= A104, 0, 'Wildlife Mix'!$E$5*Summary!$E$2)</f>
        <v>4672.5</v>
      </c>
      <c r="N104" s="49">
        <f>M104*1/(1+Summary!$B$8)^$A104</f>
        <v>229.1671639</v>
      </c>
      <c r="O104" s="3">
        <f>IF(Summary!$B$19 &gt;= A104, 0, 0.915*Summary!$E$2)</f>
        <v>18.3</v>
      </c>
      <c r="P104" s="49">
        <f>'Wildlife Mix'!$F$5</f>
        <v>3065.1395</v>
      </c>
      <c r="Q104" s="49">
        <f t="shared" si="2"/>
        <v>56092.05285</v>
      </c>
      <c r="R104" s="49">
        <f>Q104*1/(1+Summary!$B$8)^$A104</f>
        <v>2751.08757</v>
      </c>
      <c r="S104" s="3">
        <v>28.0</v>
      </c>
      <c r="T104" s="49">
        <f>S104*Summary!$E$3</f>
        <v>81457.32</v>
      </c>
      <c r="U104" s="49">
        <f>T104*1/(1+Summary!$B$8)^$A104</f>
        <v>3995.150991</v>
      </c>
      <c r="V104" s="49">
        <v>0.0</v>
      </c>
      <c r="W104" s="49">
        <f>V104*1/(1+Summary!$B$8)^$A104</f>
        <v>0</v>
      </c>
      <c r="X104" s="49">
        <v>0.0</v>
      </c>
      <c r="Y104" s="49">
        <f>X104*1/(1+Summary!$B$8)^$A104</f>
        <v>0</v>
      </c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ht="15.75" customHeight="1">
      <c r="A105" s="50">
        <v>103.0</v>
      </c>
      <c r="B105" s="51">
        <f>IF(Summary!$B$19 &gt;= A105, 0, Summary!$B$5*Summary!$B$3)</f>
        <v>0.8888888889</v>
      </c>
      <c r="C105" s="49">
        <f>IF(Summary!$B$19 &gt;= A105, 0, 'Wildlife Mix'!$B$5*Summary!$E$2)</f>
        <v>96957.23</v>
      </c>
      <c r="D105" s="49">
        <f>C105*1/(1+Summary!$B$8)^$A105</f>
        <v>4616.853085</v>
      </c>
      <c r="E105" s="51">
        <f>IF(Summary!$B$19 &gt;= A105, 0, Summary!$E$2 * Summary!$B$6)</f>
        <v>0.02105263158</v>
      </c>
      <c r="F105" s="49">
        <f>Summary!$B$2</f>
        <v>13530000</v>
      </c>
      <c r="G105" s="49">
        <f t="shared" si="1"/>
        <v>284842.1053</v>
      </c>
      <c r="H105" s="49">
        <f>G105*1/(1+Summary!$B$8)^A105</f>
        <v>13563.44599</v>
      </c>
      <c r="I105" s="49">
        <f>IF(Summary!$B$19 &gt;= A105, 0, 'Wildlife Mix'!$C$5*Summary!$E$2)</f>
        <v>59987.04</v>
      </c>
      <c r="J105" s="49">
        <f>I105*1/(1+Summary!$B$8)^$A105</f>
        <v>2856.428042</v>
      </c>
      <c r="K105" s="49">
        <f>IF(Summary!$B$19 &gt;= A105, 0, 'Wildlife Mix'!$D$5*Summary!$E$2)</f>
        <v>1644.72</v>
      </c>
      <c r="L105" s="49">
        <f>K105*1/(1+Summary!$B$8)^$A105</f>
        <v>78.31732204</v>
      </c>
      <c r="M105" s="49">
        <f>IF(Summary!$B$19 &gt;= A105, 0, 'Wildlife Mix'!$E$5*Summary!$E$2)</f>
        <v>4672.5</v>
      </c>
      <c r="N105" s="49">
        <f>M105*1/(1+Summary!$B$8)^$A105</f>
        <v>222.4923922</v>
      </c>
      <c r="O105" s="3">
        <f>IF(Summary!$B$19 &gt;= A105, 0, 0.915*Summary!$E$2)</f>
        <v>18.3</v>
      </c>
      <c r="P105" s="49">
        <f>'Wildlife Mix'!$F$5</f>
        <v>3065.1395</v>
      </c>
      <c r="Q105" s="49">
        <f t="shared" si="2"/>
        <v>56092.05285</v>
      </c>
      <c r="R105" s="49">
        <f>Q105*1/(1+Summary!$B$8)^$A105</f>
        <v>2670.958806</v>
      </c>
      <c r="S105" s="3">
        <v>28.0</v>
      </c>
      <c r="T105" s="49">
        <f>S105*Summary!$E$3</f>
        <v>81457.32</v>
      </c>
      <c r="U105" s="49">
        <f>T105*1/(1+Summary!$B$8)^$A105</f>
        <v>3878.78737</v>
      </c>
      <c r="V105" s="49">
        <v>0.0</v>
      </c>
      <c r="W105" s="49">
        <f>V105*1/(1+Summary!$B$8)^$A105</f>
        <v>0</v>
      </c>
      <c r="X105" s="49">
        <v>0.0</v>
      </c>
      <c r="Y105" s="49">
        <f>X105*1/(1+Summary!$B$8)^$A105</f>
        <v>0</v>
      </c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ht="15.75" customHeight="1">
      <c r="A106" s="50">
        <v>104.0</v>
      </c>
      <c r="B106" s="51">
        <f>IF(Summary!$B$19 &gt;= A106, 0, Summary!$B$5*Summary!$B$3)</f>
        <v>0.8888888889</v>
      </c>
      <c r="C106" s="49">
        <f>IF(Summary!$B$19 &gt;= A106, 0, 'Wildlife Mix'!$B$5*Summary!$E$2)</f>
        <v>96957.23</v>
      </c>
      <c r="D106" s="49">
        <f>C106*1/(1+Summary!$B$8)^$A106</f>
        <v>4482.381636</v>
      </c>
      <c r="E106" s="51">
        <f>IF(Summary!$B$19 &gt;= A106, 0, Summary!$E$2 * Summary!$B$6)</f>
        <v>0.02105263158</v>
      </c>
      <c r="F106" s="49">
        <f>Summary!$B$2</f>
        <v>13530000</v>
      </c>
      <c r="G106" s="49">
        <f t="shared" si="1"/>
        <v>284842.1053</v>
      </c>
      <c r="H106" s="49">
        <f>G106*1/(1+Summary!$B$8)^A106</f>
        <v>13168.39416</v>
      </c>
      <c r="I106" s="49">
        <f>IF(Summary!$B$19 &gt;= A106, 0, 'Wildlife Mix'!$C$5*Summary!$E$2)</f>
        <v>59987.04</v>
      </c>
      <c r="J106" s="49">
        <f>I106*1/(1+Summary!$B$8)^$A106</f>
        <v>2773.231109</v>
      </c>
      <c r="K106" s="49">
        <f>IF(Summary!$B$19 &gt;= A106, 0, 'Wildlife Mix'!$D$5*Summary!$E$2)</f>
        <v>1644.72</v>
      </c>
      <c r="L106" s="49">
        <f>K106*1/(1+Summary!$B$8)^$A106</f>
        <v>76.03623499</v>
      </c>
      <c r="M106" s="49">
        <f>IF(Summary!$B$19 &gt;= A106, 0, 'Wildlife Mix'!$E$5*Summary!$E$2)</f>
        <v>4672.5</v>
      </c>
      <c r="N106" s="49">
        <f>M106*1/(1+Summary!$B$8)^$A106</f>
        <v>216.0120312</v>
      </c>
      <c r="O106" s="3">
        <f>IF(Summary!$B$19 &gt;= A106, 0, 0.915*Summary!$E$2)</f>
        <v>18.3</v>
      </c>
      <c r="P106" s="49">
        <f>'Wildlife Mix'!$F$5</f>
        <v>3065.1395</v>
      </c>
      <c r="Q106" s="49">
        <f t="shared" si="2"/>
        <v>56092.05285</v>
      </c>
      <c r="R106" s="49">
        <f>Q106*1/(1+Summary!$B$8)^$A106</f>
        <v>2593.163889</v>
      </c>
      <c r="S106" s="3">
        <v>28.0</v>
      </c>
      <c r="T106" s="49">
        <f>S106*Summary!$E$3</f>
        <v>81457.32</v>
      </c>
      <c r="U106" s="49">
        <f>T106*1/(1+Summary!$B$8)^$A106</f>
        <v>3765.81298</v>
      </c>
      <c r="V106" s="49">
        <v>0.0</v>
      </c>
      <c r="W106" s="49">
        <f>V106*1/(1+Summary!$B$8)^$A106</f>
        <v>0</v>
      </c>
      <c r="X106" s="49">
        <v>0.0</v>
      </c>
      <c r="Y106" s="49">
        <f>X106*1/(1+Summary!$B$8)^$A106</f>
        <v>0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ht="15.75" customHeight="1">
      <c r="A107" s="50">
        <v>105.0</v>
      </c>
      <c r="B107" s="51">
        <f>IF(Summary!$B$19 &gt;= A107, 0, Summary!$B$5*Summary!$B$3)</f>
        <v>0.8888888889</v>
      </c>
      <c r="C107" s="49">
        <f>IF(Summary!$B$19 &gt;= A107, 0, 'Wildlife Mix'!$B$5*Summary!$E$2)</f>
        <v>96957.23</v>
      </c>
      <c r="D107" s="49">
        <f>C107*1/(1+Summary!$B$8)^$A107</f>
        <v>4351.826831</v>
      </c>
      <c r="E107" s="51">
        <f>IF(Summary!$B$19 &gt;= A107, 0, Summary!$E$2 * Summary!$B$6)</f>
        <v>0.02105263158</v>
      </c>
      <c r="F107" s="49">
        <f>Summary!$B$2</f>
        <v>13530000</v>
      </c>
      <c r="G107" s="49">
        <f t="shared" si="1"/>
        <v>284842.1053</v>
      </c>
      <c r="H107" s="49">
        <f>G107*1/(1+Summary!$B$8)^A107</f>
        <v>12784.8487</v>
      </c>
      <c r="I107" s="49">
        <f>IF(Summary!$B$19 &gt;= A107, 0, 'Wildlife Mix'!$C$5*Summary!$E$2)</f>
        <v>59987.04</v>
      </c>
      <c r="J107" s="49">
        <f>I107*1/(1+Summary!$B$8)^$A107</f>
        <v>2692.457387</v>
      </c>
      <c r="K107" s="49">
        <f>IF(Summary!$B$19 &gt;= A107, 0, 'Wildlife Mix'!$D$5*Summary!$E$2)</f>
        <v>1644.72</v>
      </c>
      <c r="L107" s="49">
        <f>K107*1/(1+Summary!$B$8)^$A107</f>
        <v>73.82158737</v>
      </c>
      <c r="M107" s="49">
        <f>IF(Summary!$B$19 &gt;= A107, 0, 'Wildlife Mix'!$E$5*Summary!$E$2)</f>
        <v>4672.5</v>
      </c>
      <c r="N107" s="49">
        <f>M107*1/(1+Summary!$B$8)^$A107</f>
        <v>209.7204187</v>
      </c>
      <c r="O107" s="3">
        <f>IF(Summary!$B$19 &gt;= A107, 0, 0.915*Summary!$E$2)</f>
        <v>18.3</v>
      </c>
      <c r="P107" s="49">
        <f>'Wildlife Mix'!$F$5</f>
        <v>3065.1395</v>
      </c>
      <c r="Q107" s="49">
        <f t="shared" si="2"/>
        <v>56092.05285</v>
      </c>
      <c r="R107" s="49">
        <f>Q107*1/(1+Summary!$B$8)^$A107</f>
        <v>2517.634844</v>
      </c>
      <c r="S107" s="3">
        <v>28.0</v>
      </c>
      <c r="T107" s="49">
        <f>S107*Summary!$E$3</f>
        <v>81457.32</v>
      </c>
      <c r="U107" s="49">
        <f>T107*1/(1+Summary!$B$8)^$A107</f>
        <v>3656.129107</v>
      </c>
      <c r="V107" s="49">
        <v>0.0</v>
      </c>
      <c r="W107" s="49">
        <f>V107*1/(1+Summary!$B$8)^$A107</f>
        <v>0</v>
      </c>
      <c r="X107" s="49">
        <v>0.0</v>
      </c>
      <c r="Y107" s="49">
        <f>X107*1/(1+Summary!$B$8)^$A107</f>
        <v>0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ht="15.75" customHeight="1">
      <c r="A108" s="50">
        <v>106.0</v>
      </c>
      <c r="B108" s="51">
        <f>IF(Summary!$B$19 &gt;= A108, 0, Summary!$B$5*Summary!$B$3)</f>
        <v>0.8888888889</v>
      </c>
      <c r="C108" s="49">
        <f>IF(Summary!$B$19 &gt;= A108, 0, 'Wildlife Mix'!$B$5*Summary!$E$2)</f>
        <v>96957.23</v>
      </c>
      <c r="D108" s="49">
        <f>C108*1/(1+Summary!$B$8)^$A108</f>
        <v>4225.074593</v>
      </c>
      <c r="E108" s="51">
        <f>IF(Summary!$B$19 &gt;= A108, 0, Summary!$E$2 * Summary!$B$6)</f>
        <v>0.02105263158</v>
      </c>
      <c r="F108" s="49">
        <f>Summary!$B$2</f>
        <v>13530000</v>
      </c>
      <c r="G108" s="49">
        <f t="shared" si="1"/>
        <v>284842.1053</v>
      </c>
      <c r="H108" s="49">
        <f>G108*1/(1+Summary!$B$8)^A108</f>
        <v>12412.47447</v>
      </c>
      <c r="I108" s="49">
        <f>IF(Summary!$B$19 &gt;= A108, 0, 'Wildlife Mix'!$C$5*Summary!$E$2)</f>
        <v>59987.04</v>
      </c>
      <c r="J108" s="49">
        <f>I108*1/(1+Summary!$B$8)^$A108</f>
        <v>2614.036298</v>
      </c>
      <c r="K108" s="49">
        <f>IF(Summary!$B$19 &gt;= A108, 0, 'Wildlife Mix'!$D$5*Summary!$E$2)</f>
        <v>1644.72</v>
      </c>
      <c r="L108" s="49">
        <f>K108*1/(1+Summary!$B$8)^$A108</f>
        <v>71.67144405</v>
      </c>
      <c r="M108" s="49">
        <f>IF(Summary!$B$19 &gt;= A108, 0, 'Wildlife Mix'!$E$5*Summary!$E$2)</f>
        <v>4672.5</v>
      </c>
      <c r="N108" s="49">
        <f>M108*1/(1+Summary!$B$8)^$A108</f>
        <v>203.6120569</v>
      </c>
      <c r="O108" s="3">
        <f>IF(Summary!$B$19 &gt;= A108, 0, 0.915*Summary!$E$2)</f>
        <v>18.3</v>
      </c>
      <c r="P108" s="49">
        <f>'Wildlife Mix'!$F$5</f>
        <v>3065.1395</v>
      </c>
      <c r="Q108" s="49">
        <f t="shared" si="2"/>
        <v>56092.05285</v>
      </c>
      <c r="R108" s="49">
        <f>Q108*1/(1+Summary!$B$8)^$A108</f>
        <v>2444.305673</v>
      </c>
      <c r="S108" s="3">
        <v>28.0</v>
      </c>
      <c r="T108" s="49">
        <f>S108*Summary!$E$3</f>
        <v>81457.32</v>
      </c>
      <c r="U108" s="49">
        <f>T108*1/(1+Summary!$B$8)^$A108</f>
        <v>3549.63991</v>
      </c>
      <c r="V108" s="49">
        <v>0.0</v>
      </c>
      <c r="W108" s="49">
        <f>V108*1/(1+Summary!$B$8)^$A108</f>
        <v>0</v>
      </c>
      <c r="X108" s="49">
        <v>0.0</v>
      </c>
      <c r="Y108" s="49">
        <f>X108*1/(1+Summary!$B$8)^$A108</f>
        <v>0</v>
      </c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ht="15.75" customHeight="1">
      <c r="A109" s="50">
        <v>107.0</v>
      </c>
      <c r="B109" s="51">
        <f>IF(Summary!$B$19 &gt;= A109, 0, Summary!$B$5*Summary!$B$3)</f>
        <v>0.8888888889</v>
      </c>
      <c r="C109" s="49">
        <f>IF(Summary!$B$19 &gt;= A109, 0, 'Wildlife Mix'!$B$5*Summary!$E$2)</f>
        <v>96957.23</v>
      </c>
      <c r="D109" s="49">
        <f>C109*1/(1+Summary!$B$8)^$A109</f>
        <v>4102.014168</v>
      </c>
      <c r="E109" s="51">
        <f>IF(Summary!$B$19 &gt;= A109, 0, Summary!$E$2 * Summary!$B$6)</f>
        <v>0.02105263158</v>
      </c>
      <c r="F109" s="49">
        <f>Summary!$B$2</f>
        <v>13530000</v>
      </c>
      <c r="G109" s="49">
        <f t="shared" si="1"/>
        <v>284842.1053</v>
      </c>
      <c r="H109" s="49">
        <f>G109*1/(1+Summary!$B$8)^A109</f>
        <v>12050.94609</v>
      </c>
      <c r="I109" s="49">
        <f>IF(Summary!$B$19 &gt;= A109, 0, 'Wildlife Mix'!$C$5*Summary!$E$2)</f>
        <v>59987.04</v>
      </c>
      <c r="J109" s="49">
        <f>I109*1/(1+Summary!$B$8)^$A109</f>
        <v>2537.899319</v>
      </c>
      <c r="K109" s="49">
        <f>IF(Summary!$B$19 &gt;= A109, 0, 'Wildlife Mix'!$D$5*Summary!$E$2)</f>
        <v>1644.72</v>
      </c>
      <c r="L109" s="49">
        <f>K109*1/(1+Summary!$B$8)^$A109</f>
        <v>69.58392626</v>
      </c>
      <c r="M109" s="49">
        <f>IF(Summary!$B$19 &gt;= A109, 0, 'Wildlife Mix'!$E$5*Summary!$E$2)</f>
        <v>4672.5</v>
      </c>
      <c r="N109" s="49">
        <f>M109*1/(1+Summary!$B$8)^$A109</f>
        <v>197.6816087</v>
      </c>
      <c r="O109" s="3">
        <f>IF(Summary!$B$19 &gt;= A109, 0, 0.915*Summary!$E$2)</f>
        <v>18.3</v>
      </c>
      <c r="P109" s="49">
        <f>'Wildlife Mix'!$F$5</f>
        <v>3065.1395</v>
      </c>
      <c r="Q109" s="49">
        <f t="shared" si="2"/>
        <v>56092.05285</v>
      </c>
      <c r="R109" s="49">
        <f>Q109*1/(1+Summary!$B$8)^$A109</f>
        <v>2373.112304</v>
      </c>
      <c r="S109" s="3">
        <v>28.0</v>
      </c>
      <c r="T109" s="49">
        <f>S109*Summary!$E$3</f>
        <v>81457.32</v>
      </c>
      <c r="U109" s="49">
        <f>T109*1/(1+Summary!$B$8)^$A109</f>
        <v>3446.25234</v>
      </c>
      <c r="V109" s="49">
        <v>0.0</v>
      </c>
      <c r="W109" s="49">
        <f>V109*1/(1+Summary!$B$8)^$A109</f>
        <v>0</v>
      </c>
      <c r="X109" s="49">
        <v>0.0</v>
      </c>
      <c r="Y109" s="49">
        <f>X109*1/(1+Summary!$B$8)^$A109</f>
        <v>0</v>
      </c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ht="15.75" customHeight="1">
      <c r="A110" s="50">
        <v>108.0</v>
      </c>
      <c r="B110" s="51">
        <f>IF(Summary!$B$19 &gt;= A110, 0, Summary!$B$5*Summary!$B$3)</f>
        <v>0.8888888889</v>
      </c>
      <c r="C110" s="49">
        <f>IF(Summary!$B$19 &gt;= A110, 0, 'Wildlife Mix'!$B$5*Summary!$E$2)</f>
        <v>96957.23</v>
      </c>
      <c r="D110" s="49">
        <f>C110*1/(1+Summary!$B$8)^$A110</f>
        <v>3982.538027</v>
      </c>
      <c r="E110" s="51">
        <f>IF(Summary!$B$19 &gt;= A110, 0, Summary!$E$2 * Summary!$B$6)</f>
        <v>0.02105263158</v>
      </c>
      <c r="F110" s="49">
        <f>Summary!$B$2</f>
        <v>13530000</v>
      </c>
      <c r="G110" s="49">
        <f t="shared" si="1"/>
        <v>284842.1053</v>
      </c>
      <c r="H110" s="49">
        <f>G110*1/(1+Summary!$B$8)^A110</f>
        <v>11699.94766</v>
      </c>
      <c r="I110" s="49">
        <f>IF(Summary!$B$19 &gt;= A110, 0, 'Wildlife Mix'!$C$5*Summary!$E$2)</f>
        <v>59987.04</v>
      </c>
      <c r="J110" s="49">
        <f>I110*1/(1+Summary!$B$8)^$A110</f>
        <v>2463.979921</v>
      </c>
      <c r="K110" s="49">
        <f>IF(Summary!$B$19 &gt;= A110, 0, 'Wildlife Mix'!$D$5*Summary!$E$2)</f>
        <v>1644.72</v>
      </c>
      <c r="L110" s="49">
        <f>K110*1/(1+Summary!$B$8)^$A110</f>
        <v>67.55720996</v>
      </c>
      <c r="M110" s="49">
        <f>IF(Summary!$B$19 &gt;= A110, 0, 'Wildlife Mix'!$E$5*Summary!$E$2)</f>
        <v>4672.5</v>
      </c>
      <c r="N110" s="49">
        <f>M110*1/(1+Summary!$B$8)^$A110</f>
        <v>191.9238919</v>
      </c>
      <c r="O110" s="3">
        <f>IF(Summary!$B$19 &gt;= A110, 0, 0.915*Summary!$E$2)</f>
        <v>18.3</v>
      </c>
      <c r="P110" s="49">
        <f>'Wildlife Mix'!$F$5</f>
        <v>3065.1395</v>
      </c>
      <c r="Q110" s="49">
        <f t="shared" si="2"/>
        <v>56092.05285</v>
      </c>
      <c r="R110" s="49">
        <f>Q110*1/(1+Summary!$B$8)^$A110</f>
        <v>2303.992528</v>
      </c>
      <c r="S110" s="3">
        <v>28.0</v>
      </c>
      <c r="T110" s="49">
        <f>S110*Summary!$E$3</f>
        <v>81457.32</v>
      </c>
      <c r="U110" s="49">
        <f>T110*1/(1+Summary!$B$8)^$A110</f>
        <v>3345.876058</v>
      </c>
      <c r="V110" s="49">
        <v>0.0</v>
      </c>
      <c r="W110" s="49">
        <f>V110*1/(1+Summary!$B$8)^$A110</f>
        <v>0</v>
      </c>
      <c r="X110" s="49">
        <v>0.0</v>
      </c>
      <c r="Y110" s="49">
        <f>X110*1/(1+Summary!$B$8)^$A110</f>
        <v>0</v>
      </c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ht="15.75" customHeight="1">
      <c r="A111" s="50">
        <v>109.0</v>
      </c>
      <c r="B111" s="51">
        <f>IF(Summary!$B$19 &gt;= A111, 0, Summary!$B$5*Summary!$B$3)</f>
        <v>0.8888888889</v>
      </c>
      <c r="C111" s="49">
        <f>IF(Summary!$B$19 &gt;= A111, 0, 'Wildlife Mix'!$B$5*Summary!$E$2)</f>
        <v>96957.23</v>
      </c>
      <c r="D111" s="49">
        <f>C111*1/(1+Summary!$B$8)^$A111</f>
        <v>3866.541774</v>
      </c>
      <c r="E111" s="51">
        <f>IF(Summary!$B$19 &gt;= A111, 0, Summary!$E$2 * Summary!$B$6)</f>
        <v>0.02105263158</v>
      </c>
      <c r="F111" s="49">
        <f>Summary!$B$2</f>
        <v>13530000</v>
      </c>
      <c r="G111" s="49">
        <f t="shared" si="1"/>
        <v>284842.1053</v>
      </c>
      <c r="H111" s="49">
        <f>G111*1/(1+Summary!$B$8)^A111</f>
        <v>11359.17248</v>
      </c>
      <c r="I111" s="49">
        <f>IF(Summary!$B$19 &gt;= A111, 0, 'Wildlife Mix'!$C$5*Summary!$E$2)</f>
        <v>59987.04</v>
      </c>
      <c r="J111" s="49">
        <f>I111*1/(1+Summary!$B$8)^$A111</f>
        <v>2392.213516</v>
      </c>
      <c r="K111" s="49">
        <f>IF(Summary!$B$19 &gt;= A111, 0, 'Wildlife Mix'!$D$5*Summary!$E$2)</f>
        <v>1644.72</v>
      </c>
      <c r="L111" s="49">
        <f>K111*1/(1+Summary!$B$8)^$A111</f>
        <v>65.58952423</v>
      </c>
      <c r="M111" s="49">
        <f>IF(Summary!$B$19 &gt;= A111, 0, 'Wildlife Mix'!$E$5*Summary!$E$2)</f>
        <v>4672.5</v>
      </c>
      <c r="N111" s="49">
        <f>M111*1/(1+Summary!$B$8)^$A111</f>
        <v>186.3338757</v>
      </c>
      <c r="O111" s="3">
        <f>IF(Summary!$B$19 &gt;= A111, 0, 0.915*Summary!$E$2)</f>
        <v>18.3</v>
      </c>
      <c r="P111" s="49">
        <f>'Wildlife Mix'!$F$5</f>
        <v>3065.1395</v>
      </c>
      <c r="Q111" s="49">
        <f t="shared" si="2"/>
        <v>56092.05285</v>
      </c>
      <c r="R111" s="49">
        <f>Q111*1/(1+Summary!$B$8)^$A111</f>
        <v>2236.88595</v>
      </c>
      <c r="S111" s="3">
        <v>28.0</v>
      </c>
      <c r="T111" s="49">
        <f>S111*Summary!$E$3</f>
        <v>81457.32</v>
      </c>
      <c r="U111" s="49">
        <f>T111*1/(1+Summary!$B$8)^$A111</f>
        <v>3248.423357</v>
      </c>
      <c r="V111" s="49">
        <v>0.0</v>
      </c>
      <c r="W111" s="49">
        <f>V111*1/(1+Summary!$B$8)^$A111</f>
        <v>0</v>
      </c>
      <c r="X111" s="49">
        <v>0.0</v>
      </c>
      <c r="Y111" s="49">
        <f>X111*1/(1+Summary!$B$8)^$A111</f>
        <v>0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ht="15.75" customHeight="1">
      <c r="A112" s="50">
        <v>110.0</v>
      </c>
      <c r="B112" s="51">
        <f>IF(Summary!$B$19 &gt;= A112, 0, Summary!$B$5*Summary!$B$3)</f>
        <v>0.8888888889</v>
      </c>
      <c r="C112" s="49">
        <f>IF(Summary!$B$19 &gt;= A112, 0, 'Wildlife Mix'!$B$5*Summary!$E$2)</f>
        <v>96957.23</v>
      </c>
      <c r="D112" s="49">
        <f>C112*1/(1+Summary!$B$8)^$A112</f>
        <v>3753.924052</v>
      </c>
      <c r="E112" s="51">
        <f>IF(Summary!$B$19 &gt;= A112, 0, Summary!$E$2 * Summary!$B$6)</f>
        <v>0.02105263158</v>
      </c>
      <c r="F112" s="49">
        <f>Summary!$B$2</f>
        <v>13530000</v>
      </c>
      <c r="G112" s="49">
        <f t="shared" si="1"/>
        <v>284842.1053</v>
      </c>
      <c r="H112" s="49">
        <f>G112*1/(1+Summary!$B$8)^A112</f>
        <v>11028.3228</v>
      </c>
      <c r="I112" s="49">
        <f>IF(Summary!$B$19 &gt;= A112, 0, 'Wildlife Mix'!$C$5*Summary!$E$2)</f>
        <v>59987.04</v>
      </c>
      <c r="J112" s="49">
        <f>I112*1/(1+Summary!$B$8)^$A112</f>
        <v>2322.537394</v>
      </c>
      <c r="K112" s="49">
        <f>IF(Summary!$B$19 &gt;= A112, 0, 'Wildlife Mix'!$D$5*Summary!$E$2)</f>
        <v>1644.72</v>
      </c>
      <c r="L112" s="49">
        <f>K112*1/(1+Summary!$B$8)^$A112</f>
        <v>63.67914974</v>
      </c>
      <c r="M112" s="49">
        <f>IF(Summary!$B$19 &gt;= A112, 0, 'Wildlife Mix'!$E$5*Summary!$E$2)</f>
        <v>4672.5</v>
      </c>
      <c r="N112" s="49">
        <f>M112*1/(1+Summary!$B$8)^$A112</f>
        <v>180.9066754</v>
      </c>
      <c r="O112" s="3">
        <f>IF(Summary!$B$19 &gt;= A112, 0, 0.915*Summary!$E$2)</f>
        <v>18.3</v>
      </c>
      <c r="P112" s="49">
        <f>'Wildlife Mix'!$F$5</f>
        <v>3065.1395</v>
      </c>
      <c r="Q112" s="49">
        <f t="shared" si="2"/>
        <v>56092.05285</v>
      </c>
      <c r="R112" s="49">
        <f>Q112*1/(1+Summary!$B$8)^$A112</f>
        <v>2171.733932</v>
      </c>
      <c r="S112" s="3">
        <v>28.0</v>
      </c>
      <c r="T112" s="49">
        <f>S112*Summary!$E$3</f>
        <v>81457.32</v>
      </c>
      <c r="U112" s="49">
        <f>T112*1/(1+Summary!$B$8)^$A112</f>
        <v>3153.809085</v>
      </c>
      <c r="V112" s="49">
        <v>0.0</v>
      </c>
      <c r="W112" s="49">
        <f>V112*1/(1+Summary!$B$8)^$A112</f>
        <v>0</v>
      </c>
      <c r="X112" s="49">
        <v>0.0</v>
      </c>
      <c r="Y112" s="49">
        <f>X112*1/(1+Summary!$B$8)^$A112</f>
        <v>0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ht="15.75" customHeight="1">
      <c r="A113" s="50">
        <v>111.0</v>
      </c>
      <c r="B113" s="51">
        <f>IF(Summary!$B$19 &gt;= A113, 0, Summary!$B$5*Summary!$B$3)</f>
        <v>0.8888888889</v>
      </c>
      <c r="C113" s="49">
        <f>IF(Summary!$B$19 &gt;= A113, 0, 'Wildlife Mix'!$B$5*Summary!$E$2)</f>
        <v>96957.23</v>
      </c>
      <c r="D113" s="49">
        <f>C113*1/(1+Summary!$B$8)^$A113</f>
        <v>3644.586459</v>
      </c>
      <c r="E113" s="51">
        <f>IF(Summary!$B$19 &gt;= A113, 0, Summary!$E$2 * Summary!$B$6)</f>
        <v>0.02105263158</v>
      </c>
      <c r="F113" s="49">
        <f>Summary!$B$2</f>
        <v>13530000</v>
      </c>
      <c r="G113" s="49">
        <f t="shared" si="1"/>
        <v>284842.1053</v>
      </c>
      <c r="H113" s="49">
        <f>G113*1/(1+Summary!$B$8)^A113</f>
        <v>10707.10951</v>
      </c>
      <c r="I113" s="49">
        <f>IF(Summary!$B$19 &gt;= A113, 0, 'Wildlife Mix'!$C$5*Summary!$E$2)</f>
        <v>59987.04</v>
      </c>
      <c r="J113" s="49">
        <f>I113*1/(1+Summary!$B$8)^$A113</f>
        <v>2254.890674</v>
      </c>
      <c r="K113" s="49">
        <f>IF(Summary!$B$19 &gt;= A113, 0, 'Wildlife Mix'!$D$5*Summary!$E$2)</f>
        <v>1644.72</v>
      </c>
      <c r="L113" s="49">
        <f>K113*1/(1+Summary!$B$8)^$A113</f>
        <v>61.82441722</v>
      </c>
      <c r="M113" s="49">
        <f>IF(Summary!$B$19 &gt;= A113, 0, 'Wildlife Mix'!$E$5*Summary!$E$2)</f>
        <v>4672.5</v>
      </c>
      <c r="N113" s="49">
        <f>M113*1/(1+Summary!$B$8)^$A113</f>
        <v>175.6375489</v>
      </c>
      <c r="O113" s="3">
        <f>IF(Summary!$B$19 &gt;= A113, 0, 0.915*Summary!$E$2)</f>
        <v>18.3</v>
      </c>
      <c r="P113" s="49">
        <f>'Wildlife Mix'!$F$5</f>
        <v>3065.1395</v>
      </c>
      <c r="Q113" s="49">
        <f t="shared" si="2"/>
        <v>56092.05285</v>
      </c>
      <c r="R113" s="49">
        <f>Q113*1/(1+Summary!$B$8)^$A113</f>
        <v>2108.479546</v>
      </c>
      <c r="S113" s="3">
        <v>28.0</v>
      </c>
      <c r="T113" s="49">
        <f>S113*Summary!$E$3</f>
        <v>81457.32</v>
      </c>
      <c r="U113" s="49">
        <f>T113*1/(1+Summary!$B$8)^$A113</f>
        <v>3061.950568</v>
      </c>
      <c r="V113" s="49">
        <v>0.0</v>
      </c>
      <c r="W113" s="49">
        <f>V113*1/(1+Summary!$B$8)^$A113</f>
        <v>0</v>
      </c>
      <c r="X113" s="49">
        <v>0.0</v>
      </c>
      <c r="Y113" s="49">
        <f>X113*1/(1+Summary!$B$8)^$A113</f>
        <v>0</v>
      </c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ht="15.75" customHeight="1">
      <c r="A114" s="50">
        <v>112.0</v>
      </c>
      <c r="B114" s="51">
        <f>IF(Summary!$B$19 &gt;= A114, 0, Summary!$B$5*Summary!$B$3)</f>
        <v>0.8888888889</v>
      </c>
      <c r="C114" s="49">
        <f>IF(Summary!$B$19 &gt;= A114, 0, 'Wildlife Mix'!$B$5*Summary!$E$2)</f>
        <v>96957.23</v>
      </c>
      <c r="D114" s="49">
        <f>C114*1/(1+Summary!$B$8)^$A114</f>
        <v>3538.433455</v>
      </c>
      <c r="E114" s="51">
        <f>IF(Summary!$B$19 &gt;= A114, 0, Summary!$E$2 * Summary!$B$6)</f>
        <v>0.02105263158</v>
      </c>
      <c r="F114" s="49">
        <f>Summary!$B$2</f>
        <v>13530000</v>
      </c>
      <c r="G114" s="49">
        <f t="shared" si="1"/>
        <v>284842.1053</v>
      </c>
      <c r="H114" s="49">
        <f>G114*1/(1+Summary!$B$8)^A114</f>
        <v>10395.25195</v>
      </c>
      <c r="I114" s="49">
        <f>IF(Summary!$B$19 &gt;= A114, 0, 'Wildlife Mix'!$C$5*Summary!$E$2)</f>
        <v>59987.04</v>
      </c>
      <c r="J114" s="49">
        <f>I114*1/(1+Summary!$B$8)^$A114</f>
        <v>2189.214246</v>
      </c>
      <c r="K114" s="49">
        <f>IF(Summary!$B$19 &gt;= A114, 0, 'Wildlife Mix'!$D$5*Summary!$E$2)</f>
        <v>1644.72</v>
      </c>
      <c r="L114" s="49">
        <f>K114*1/(1+Summary!$B$8)^$A114</f>
        <v>60.02370604</v>
      </c>
      <c r="M114" s="49">
        <f>IF(Summary!$B$19 &gt;= A114, 0, 'Wildlife Mix'!$E$5*Summary!$E$2)</f>
        <v>4672.5</v>
      </c>
      <c r="N114" s="49">
        <f>M114*1/(1+Summary!$B$8)^$A114</f>
        <v>170.5218922</v>
      </c>
      <c r="O114" s="3">
        <f>IF(Summary!$B$19 &gt;= A114, 0, 0.915*Summary!$E$2)</f>
        <v>18.3</v>
      </c>
      <c r="P114" s="49">
        <f>'Wildlife Mix'!$F$5</f>
        <v>3065.1395</v>
      </c>
      <c r="Q114" s="49">
        <f t="shared" si="2"/>
        <v>56092.05285</v>
      </c>
      <c r="R114" s="49">
        <f>Q114*1/(1+Summary!$B$8)^$A114</f>
        <v>2047.06752</v>
      </c>
      <c r="S114" s="3">
        <v>28.0</v>
      </c>
      <c r="T114" s="49">
        <f>S114*Summary!$E$3</f>
        <v>81457.32</v>
      </c>
      <c r="U114" s="49">
        <f>T114*1/(1+Summary!$B$8)^$A114</f>
        <v>2972.767541</v>
      </c>
      <c r="V114" s="49">
        <v>0.0</v>
      </c>
      <c r="W114" s="49">
        <f>V114*1/(1+Summary!$B$8)^$A114</f>
        <v>0</v>
      </c>
      <c r="X114" s="49">
        <v>0.0</v>
      </c>
      <c r="Y114" s="49">
        <f>X114*1/(1+Summary!$B$8)^$A114</f>
        <v>0</v>
      </c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ht="15.75" customHeight="1">
      <c r="A115" s="50">
        <v>113.0</v>
      </c>
      <c r="B115" s="51">
        <f>IF(Summary!$B$19 &gt;= A115, 0, Summary!$B$5*Summary!$B$3)</f>
        <v>0.8888888889</v>
      </c>
      <c r="C115" s="49">
        <f>IF(Summary!$B$19 &gt;= A115, 0, 'Wildlife Mix'!$B$5*Summary!$E$2)</f>
        <v>96957.23</v>
      </c>
      <c r="D115" s="49">
        <f>C115*1/(1+Summary!$B$8)^$A115</f>
        <v>3435.372286</v>
      </c>
      <c r="E115" s="51">
        <f>IF(Summary!$B$19 &gt;= A115, 0, Summary!$E$2 * Summary!$B$6)</f>
        <v>0.02105263158</v>
      </c>
      <c r="F115" s="49">
        <f>Summary!$B$2</f>
        <v>13530000</v>
      </c>
      <c r="G115" s="49">
        <f t="shared" si="1"/>
        <v>284842.1053</v>
      </c>
      <c r="H115" s="49">
        <f>G115*1/(1+Summary!$B$8)^A115</f>
        <v>10092.47763</v>
      </c>
      <c r="I115" s="49">
        <f>IF(Summary!$B$19 &gt;= A115, 0, 'Wildlife Mix'!$C$5*Summary!$E$2)</f>
        <v>59987.04</v>
      </c>
      <c r="J115" s="49">
        <f>I115*1/(1+Summary!$B$8)^$A115</f>
        <v>2125.450725</v>
      </c>
      <c r="K115" s="49">
        <f>IF(Summary!$B$19 &gt;= A115, 0, 'Wildlife Mix'!$D$5*Summary!$E$2)</f>
        <v>1644.72</v>
      </c>
      <c r="L115" s="49">
        <f>K115*1/(1+Summary!$B$8)^$A115</f>
        <v>58.27544276</v>
      </c>
      <c r="M115" s="49">
        <f>IF(Summary!$B$19 &gt;= A115, 0, 'Wildlife Mix'!$E$5*Summary!$E$2)</f>
        <v>4672.5</v>
      </c>
      <c r="N115" s="49">
        <f>M115*1/(1+Summary!$B$8)^$A115</f>
        <v>165.5552351</v>
      </c>
      <c r="O115" s="3">
        <f>IF(Summary!$B$19 &gt;= A115, 0, 0.915*Summary!$E$2)</f>
        <v>18.3</v>
      </c>
      <c r="P115" s="49">
        <f>'Wildlife Mix'!$F$5</f>
        <v>3065.1395</v>
      </c>
      <c r="Q115" s="49">
        <f t="shared" si="2"/>
        <v>56092.05285</v>
      </c>
      <c r="R115" s="49">
        <f>Q115*1/(1+Summary!$B$8)^$A115</f>
        <v>1987.444194</v>
      </c>
      <c r="S115" s="3">
        <v>28.0</v>
      </c>
      <c r="T115" s="49">
        <f>S115*Summary!$E$3</f>
        <v>81457.32</v>
      </c>
      <c r="U115" s="49">
        <f>T115*1/(1+Summary!$B$8)^$A115</f>
        <v>2886.182079</v>
      </c>
      <c r="V115" s="49">
        <v>0.0</v>
      </c>
      <c r="W115" s="49">
        <f>V115*1/(1+Summary!$B$8)^$A115</f>
        <v>0</v>
      </c>
      <c r="X115" s="49">
        <v>0.0</v>
      </c>
      <c r="Y115" s="49">
        <f>X115*1/(1+Summary!$B$8)^$A115</f>
        <v>0</v>
      </c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ht="15.75" customHeight="1">
      <c r="A116" s="50">
        <v>114.0</v>
      </c>
      <c r="B116" s="51">
        <f>IF(Summary!$B$19 &gt;= A116, 0, Summary!$B$5*Summary!$B$3)</f>
        <v>0.8888888889</v>
      </c>
      <c r="C116" s="49">
        <f>IF(Summary!$B$19 &gt;= A116, 0, 'Wildlife Mix'!$B$5*Summary!$E$2)</f>
        <v>96957.23</v>
      </c>
      <c r="D116" s="49">
        <f>C116*1/(1+Summary!$B$8)^$A116</f>
        <v>3335.312899</v>
      </c>
      <c r="E116" s="51">
        <f>IF(Summary!$B$19 &gt;= A116, 0, Summary!$E$2 * Summary!$B$6)</f>
        <v>0.02105263158</v>
      </c>
      <c r="F116" s="49">
        <f>Summary!$B$2</f>
        <v>13530000</v>
      </c>
      <c r="G116" s="49">
        <f t="shared" si="1"/>
        <v>284842.1053</v>
      </c>
      <c r="H116" s="49">
        <f>G116*1/(1+Summary!$B$8)^A116</f>
        <v>9798.521967</v>
      </c>
      <c r="I116" s="49">
        <f>IF(Summary!$B$19 &gt;= A116, 0, 'Wildlife Mix'!$C$5*Summary!$E$2)</f>
        <v>59987.04</v>
      </c>
      <c r="J116" s="49">
        <f>I116*1/(1+Summary!$B$8)^$A116</f>
        <v>2063.544393</v>
      </c>
      <c r="K116" s="49">
        <f>IF(Summary!$B$19 &gt;= A116, 0, 'Wildlife Mix'!$D$5*Summary!$E$2)</f>
        <v>1644.72</v>
      </c>
      <c r="L116" s="49">
        <f>K116*1/(1+Summary!$B$8)^$A116</f>
        <v>56.57809977</v>
      </c>
      <c r="M116" s="49">
        <f>IF(Summary!$B$19 &gt;= A116, 0, 'Wildlife Mix'!$E$5*Summary!$E$2)</f>
        <v>4672.5</v>
      </c>
      <c r="N116" s="49">
        <f>M116*1/(1+Summary!$B$8)^$A116</f>
        <v>160.733238</v>
      </c>
      <c r="O116" s="3">
        <f>IF(Summary!$B$19 &gt;= A116, 0, 0.915*Summary!$E$2)</f>
        <v>18.3</v>
      </c>
      <c r="P116" s="49">
        <f>'Wildlife Mix'!$F$5</f>
        <v>3065.1395</v>
      </c>
      <c r="Q116" s="49">
        <f t="shared" si="2"/>
        <v>56092.05285</v>
      </c>
      <c r="R116" s="49">
        <f>Q116*1/(1+Summary!$B$8)^$A116</f>
        <v>1929.55747</v>
      </c>
      <c r="S116" s="3">
        <v>28.0</v>
      </c>
      <c r="T116" s="49">
        <f>S116*Summary!$E$3</f>
        <v>81457.32</v>
      </c>
      <c r="U116" s="49">
        <f>T116*1/(1+Summary!$B$8)^$A116</f>
        <v>2802.118523</v>
      </c>
      <c r="V116" s="49">
        <v>0.0</v>
      </c>
      <c r="W116" s="49">
        <f>V116*1/(1+Summary!$B$8)^$A116</f>
        <v>0</v>
      </c>
      <c r="X116" s="49">
        <v>0.0</v>
      </c>
      <c r="Y116" s="49">
        <f>X116*1/(1+Summary!$B$8)^$A116</f>
        <v>0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ht="15.75" customHeight="1">
      <c r="A117" s="50">
        <v>115.0</v>
      </c>
      <c r="B117" s="51">
        <f>IF(Summary!$B$19 &gt;= A117, 0, Summary!$B$5*Summary!$B$3)</f>
        <v>0.8888888889</v>
      </c>
      <c r="C117" s="49">
        <f>IF(Summary!$B$19 &gt;= A117, 0, 'Wildlife Mix'!$B$5*Summary!$E$2)</f>
        <v>96957.23</v>
      </c>
      <c r="D117" s="49">
        <f>C117*1/(1+Summary!$B$8)^$A117</f>
        <v>3238.167864</v>
      </c>
      <c r="E117" s="51">
        <f>IF(Summary!$B$19 &gt;= A117, 0, Summary!$E$2 * Summary!$B$6)</f>
        <v>0.02105263158</v>
      </c>
      <c r="F117" s="49">
        <f>Summary!$B$2</f>
        <v>13530000</v>
      </c>
      <c r="G117" s="49">
        <f t="shared" si="1"/>
        <v>284842.1053</v>
      </c>
      <c r="H117" s="49">
        <f>G117*1/(1+Summary!$B$8)^A117</f>
        <v>9513.128123</v>
      </c>
      <c r="I117" s="49">
        <f>IF(Summary!$B$19 &gt;= A117, 0, 'Wildlife Mix'!$C$5*Summary!$E$2)</f>
        <v>59987.04</v>
      </c>
      <c r="J117" s="49">
        <f>I117*1/(1+Summary!$B$8)^$A117</f>
        <v>2003.441158</v>
      </c>
      <c r="K117" s="49">
        <f>IF(Summary!$B$19 &gt;= A117, 0, 'Wildlife Mix'!$D$5*Summary!$E$2)</f>
        <v>1644.72</v>
      </c>
      <c r="L117" s="49">
        <f>K117*1/(1+Summary!$B$8)^$A117</f>
        <v>54.93019395</v>
      </c>
      <c r="M117" s="49">
        <f>IF(Summary!$B$19 &gt;= A117, 0, 'Wildlife Mix'!$E$5*Summary!$E$2)</f>
        <v>4672.5</v>
      </c>
      <c r="N117" s="49">
        <f>M117*1/(1+Summary!$B$8)^$A117</f>
        <v>156.0516874</v>
      </c>
      <c r="O117" s="3">
        <f>IF(Summary!$B$19 &gt;= A117, 0, 0.915*Summary!$E$2)</f>
        <v>18.3</v>
      </c>
      <c r="P117" s="49">
        <f>'Wildlife Mix'!$F$5</f>
        <v>3065.1395</v>
      </c>
      <c r="Q117" s="49">
        <f t="shared" si="2"/>
        <v>56092.05285</v>
      </c>
      <c r="R117" s="49">
        <f>Q117*1/(1+Summary!$B$8)^$A117</f>
        <v>1873.356767</v>
      </c>
      <c r="S117" s="3">
        <v>28.0</v>
      </c>
      <c r="T117" s="49">
        <f>S117*Summary!$E$3</f>
        <v>81457.32</v>
      </c>
      <c r="U117" s="49">
        <f>T117*1/(1+Summary!$B$8)^$A117</f>
        <v>2720.503421</v>
      </c>
      <c r="V117" s="49">
        <v>0.0</v>
      </c>
      <c r="W117" s="49">
        <f>V117*1/(1+Summary!$B$8)^$A117</f>
        <v>0</v>
      </c>
      <c r="X117" s="49">
        <v>0.0</v>
      </c>
      <c r="Y117" s="49">
        <f>X117*1/(1+Summary!$B$8)^$A117</f>
        <v>0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ht="15.75" customHeight="1">
      <c r="A118" s="50">
        <v>116.0</v>
      </c>
      <c r="B118" s="51">
        <f>IF(Summary!$B$19 &gt;= A118, 0, Summary!$B$5*Summary!$B$3)</f>
        <v>0.8888888889</v>
      </c>
      <c r="C118" s="49">
        <f>IF(Summary!$B$19 &gt;= A118, 0, 'Wildlife Mix'!$B$5*Summary!$E$2)</f>
        <v>96957.23</v>
      </c>
      <c r="D118" s="49">
        <f>C118*1/(1+Summary!$B$8)^$A118</f>
        <v>3143.852295</v>
      </c>
      <c r="E118" s="51">
        <f>IF(Summary!$B$19 &gt;= A118, 0, Summary!$E$2 * Summary!$B$6)</f>
        <v>0.02105263158</v>
      </c>
      <c r="F118" s="49">
        <f>Summary!$B$2</f>
        <v>13530000</v>
      </c>
      <c r="G118" s="49">
        <f t="shared" si="1"/>
        <v>284842.1053</v>
      </c>
      <c r="H118" s="49">
        <f>G118*1/(1+Summary!$B$8)^A118</f>
        <v>9236.046721</v>
      </c>
      <c r="I118" s="49">
        <f>IF(Summary!$B$19 &gt;= A118, 0, 'Wildlife Mix'!$C$5*Summary!$E$2)</f>
        <v>59987.04</v>
      </c>
      <c r="J118" s="49">
        <f>I118*1/(1+Summary!$B$8)^$A118</f>
        <v>1945.088503</v>
      </c>
      <c r="K118" s="49">
        <f>IF(Summary!$B$19 &gt;= A118, 0, 'Wildlife Mix'!$D$5*Summary!$E$2)</f>
        <v>1644.72</v>
      </c>
      <c r="L118" s="49">
        <f>K118*1/(1+Summary!$B$8)^$A118</f>
        <v>53.33028539</v>
      </c>
      <c r="M118" s="49">
        <f>IF(Summary!$B$19 &gt;= A118, 0, 'Wildlife Mix'!$E$5*Summary!$E$2)</f>
        <v>4672.5</v>
      </c>
      <c r="N118" s="49">
        <f>M118*1/(1+Summary!$B$8)^$A118</f>
        <v>151.5064926</v>
      </c>
      <c r="O118" s="3">
        <f>IF(Summary!$B$19 &gt;= A118, 0, 0.915*Summary!$E$2)</f>
        <v>18.3</v>
      </c>
      <c r="P118" s="49">
        <f>'Wildlife Mix'!$F$5</f>
        <v>3065.1395</v>
      </c>
      <c r="Q118" s="49">
        <f t="shared" si="2"/>
        <v>56092.05285</v>
      </c>
      <c r="R118" s="49">
        <f>Q118*1/(1+Summary!$B$8)^$A118</f>
        <v>1818.792978</v>
      </c>
      <c r="S118" s="3">
        <v>28.0</v>
      </c>
      <c r="T118" s="49">
        <f>S118*Summary!$E$3</f>
        <v>81457.32</v>
      </c>
      <c r="U118" s="49">
        <f>T118*1/(1+Summary!$B$8)^$A118</f>
        <v>2641.265457</v>
      </c>
      <c r="V118" s="49">
        <v>0.0</v>
      </c>
      <c r="W118" s="49">
        <f>V118*1/(1+Summary!$B$8)^$A118</f>
        <v>0</v>
      </c>
      <c r="X118" s="49">
        <v>0.0</v>
      </c>
      <c r="Y118" s="49">
        <f>X118*1/(1+Summary!$B$8)^$A118</f>
        <v>0</v>
      </c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ht="15.75" customHeight="1">
      <c r="A119" s="50">
        <v>117.0</v>
      </c>
      <c r="B119" s="51">
        <f>IF(Summary!$B$19 &gt;= A119, 0, Summary!$B$5*Summary!$B$3)</f>
        <v>0.8888888889</v>
      </c>
      <c r="C119" s="49">
        <f>IF(Summary!$B$19 &gt;= A119, 0, 'Wildlife Mix'!$B$5*Summary!$E$2)</f>
        <v>96957.23</v>
      </c>
      <c r="D119" s="49">
        <f>C119*1/(1+Summary!$B$8)^$A119</f>
        <v>3052.283781</v>
      </c>
      <c r="E119" s="51">
        <f>IF(Summary!$B$19 &gt;= A119, 0, Summary!$E$2 * Summary!$B$6)</f>
        <v>0.02105263158</v>
      </c>
      <c r="F119" s="49">
        <f>Summary!$B$2</f>
        <v>13530000</v>
      </c>
      <c r="G119" s="49">
        <f t="shared" si="1"/>
        <v>284842.1053</v>
      </c>
      <c r="H119" s="49">
        <f>G119*1/(1+Summary!$B$8)^A119</f>
        <v>8967.035652</v>
      </c>
      <c r="I119" s="49">
        <f>IF(Summary!$B$19 &gt;= A119, 0, 'Wildlife Mix'!$C$5*Summary!$E$2)</f>
        <v>59987.04</v>
      </c>
      <c r="J119" s="49">
        <f>I119*1/(1+Summary!$B$8)^$A119</f>
        <v>1888.43544</v>
      </c>
      <c r="K119" s="49">
        <f>IF(Summary!$B$19 &gt;= A119, 0, 'Wildlife Mix'!$D$5*Summary!$E$2)</f>
        <v>1644.72</v>
      </c>
      <c r="L119" s="49">
        <f>K119*1/(1+Summary!$B$8)^$A119</f>
        <v>51.7769761</v>
      </c>
      <c r="M119" s="49">
        <f>IF(Summary!$B$19 &gt;= A119, 0, 'Wildlife Mix'!$E$5*Summary!$E$2)</f>
        <v>4672.5</v>
      </c>
      <c r="N119" s="49">
        <f>M119*1/(1+Summary!$B$8)^$A119</f>
        <v>147.0936821</v>
      </c>
      <c r="O119" s="3">
        <f>IF(Summary!$B$19 &gt;= A119, 0, 0.915*Summary!$E$2)</f>
        <v>18.3</v>
      </c>
      <c r="P119" s="49">
        <f>'Wildlife Mix'!$F$5</f>
        <v>3065.1395</v>
      </c>
      <c r="Q119" s="49">
        <f t="shared" si="2"/>
        <v>56092.05285</v>
      </c>
      <c r="R119" s="49">
        <f>Q119*1/(1+Summary!$B$8)^$A119</f>
        <v>1765.818425</v>
      </c>
      <c r="S119" s="3">
        <v>28.0</v>
      </c>
      <c r="T119" s="49">
        <f>S119*Summary!$E$3</f>
        <v>81457.32</v>
      </c>
      <c r="U119" s="49">
        <f>T119*1/(1+Summary!$B$8)^$A119</f>
        <v>2564.335395</v>
      </c>
      <c r="V119" s="49">
        <v>0.0</v>
      </c>
      <c r="W119" s="49">
        <f>V119*1/(1+Summary!$B$8)^$A119</f>
        <v>0</v>
      </c>
      <c r="X119" s="49">
        <v>0.0</v>
      </c>
      <c r="Y119" s="49">
        <f>X119*1/(1+Summary!$B$8)^$A119</f>
        <v>0</v>
      </c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ht="15.75" customHeight="1">
      <c r="A120" s="50">
        <v>118.0</v>
      </c>
      <c r="B120" s="51">
        <f>IF(Summary!$B$19 &gt;= A120, 0, Summary!$B$5*Summary!$B$3)</f>
        <v>0.8888888889</v>
      </c>
      <c r="C120" s="49">
        <f>IF(Summary!$B$19 &gt;= A120, 0, 'Wildlife Mix'!$B$5*Summary!$E$2)</f>
        <v>96957.23</v>
      </c>
      <c r="D120" s="49">
        <f>C120*1/(1+Summary!$B$8)^$A120</f>
        <v>2963.382312</v>
      </c>
      <c r="E120" s="51">
        <f>IF(Summary!$B$19 &gt;= A120, 0, Summary!$E$2 * Summary!$B$6)</f>
        <v>0.02105263158</v>
      </c>
      <c r="F120" s="49">
        <f>Summary!$B$2</f>
        <v>13530000</v>
      </c>
      <c r="G120" s="49">
        <f t="shared" si="1"/>
        <v>284842.1053</v>
      </c>
      <c r="H120" s="49">
        <f>G120*1/(1+Summary!$B$8)^A120</f>
        <v>8705.859856</v>
      </c>
      <c r="I120" s="49">
        <f>IF(Summary!$B$19 &gt;= A120, 0, 'Wildlife Mix'!$C$5*Summary!$E$2)</f>
        <v>59987.04</v>
      </c>
      <c r="J120" s="49">
        <f>I120*1/(1+Summary!$B$8)^$A120</f>
        <v>1833.432466</v>
      </c>
      <c r="K120" s="49">
        <f>IF(Summary!$B$19 &gt;= A120, 0, 'Wildlife Mix'!$D$5*Summary!$E$2)</f>
        <v>1644.72</v>
      </c>
      <c r="L120" s="49">
        <f>K120*1/(1+Summary!$B$8)^$A120</f>
        <v>50.26890884</v>
      </c>
      <c r="M120" s="49">
        <f>IF(Summary!$B$19 &gt;= A120, 0, 'Wildlife Mix'!$E$5*Summary!$E$2)</f>
        <v>4672.5</v>
      </c>
      <c r="N120" s="49">
        <f>M120*1/(1+Summary!$B$8)^$A120</f>
        <v>142.8094001</v>
      </c>
      <c r="O120" s="3">
        <f>IF(Summary!$B$19 &gt;= A120, 0, 0.915*Summary!$E$2)</f>
        <v>18.3</v>
      </c>
      <c r="P120" s="49">
        <f>'Wildlife Mix'!$F$5</f>
        <v>3065.1395</v>
      </c>
      <c r="Q120" s="49">
        <f t="shared" si="2"/>
        <v>56092.05285</v>
      </c>
      <c r="R120" s="49">
        <f>Q120*1/(1+Summary!$B$8)^$A120</f>
        <v>1714.38682</v>
      </c>
      <c r="S120" s="3">
        <v>28.0</v>
      </c>
      <c r="T120" s="49">
        <f>S120*Summary!$E$3</f>
        <v>81457.32</v>
      </c>
      <c r="U120" s="49">
        <f>T120*1/(1+Summary!$B$8)^$A120</f>
        <v>2489.646015</v>
      </c>
      <c r="V120" s="49">
        <v>0.0</v>
      </c>
      <c r="W120" s="49">
        <f>V120*1/(1+Summary!$B$8)^$A120</f>
        <v>0</v>
      </c>
      <c r="X120" s="49">
        <v>0.0</v>
      </c>
      <c r="Y120" s="49">
        <f>X120*1/(1+Summary!$B$8)^$A120</f>
        <v>0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ht="15.75" customHeight="1">
      <c r="A121" s="50">
        <v>119.0</v>
      </c>
      <c r="B121" s="51">
        <f>IF(Summary!$B$19 &gt;= A121, 0, Summary!$B$5*Summary!$B$3)</f>
        <v>0.8888888889</v>
      </c>
      <c r="C121" s="49">
        <f>IF(Summary!$B$19 &gt;= A121, 0, 'Wildlife Mix'!$B$5*Summary!$E$2)</f>
        <v>96957.23</v>
      </c>
      <c r="D121" s="49">
        <f>C121*1/(1+Summary!$B$8)^$A121</f>
        <v>2877.070206</v>
      </c>
      <c r="E121" s="51">
        <f>IF(Summary!$B$19 &gt;= A121, 0, Summary!$E$2 * Summary!$B$6)</f>
        <v>0.02105263158</v>
      </c>
      <c r="F121" s="49">
        <f>Summary!$B$2</f>
        <v>13530000</v>
      </c>
      <c r="G121" s="49">
        <f t="shared" si="1"/>
        <v>284842.1053</v>
      </c>
      <c r="H121" s="49">
        <f>G121*1/(1+Summary!$B$8)^A121</f>
        <v>8452.291123</v>
      </c>
      <c r="I121" s="49">
        <f>IF(Summary!$B$19 &gt;= A121, 0, 'Wildlife Mix'!$C$5*Summary!$E$2)</f>
        <v>59987.04</v>
      </c>
      <c r="J121" s="49">
        <f>I121*1/(1+Summary!$B$8)^$A121</f>
        <v>1780.03152</v>
      </c>
      <c r="K121" s="49">
        <f>IF(Summary!$B$19 &gt;= A121, 0, 'Wildlife Mix'!$D$5*Summary!$E$2)</f>
        <v>1644.72</v>
      </c>
      <c r="L121" s="49">
        <f>K121*1/(1+Summary!$B$8)^$A121</f>
        <v>48.80476586</v>
      </c>
      <c r="M121" s="49">
        <f>IF(Summary!$B$19 &gt;= A121, 0, 'Wildlife Mix'!$E$5*Summary!$E$2)</f>
        <v>4672.5</v>
      </c>
      <c r="N121" s="49">
        <f>M121*1/(1+Summary!$B$8)^$A121</f>
        <v>138.649903</v>
      </c>
      <c r="O121" s="3">
        <f>IF(Summary!$B$19 &gt;= A121, 0, 0.915*Summary!$E$2)</f>
        <v>18.3</v>
      </c>
      <c r="P121" s="49">
        <f>'Wildlife Mix'!$F$5</f>
        <v>3065.1395</v>
      </c>
      <c r="Q121" s="49">
        <f t="shared" si="2"/>
        <v>56092.05285</v>
      </c>
      <c r="R121" s="49">
        <f>Q121*1/(1+Summary!$B$8)^$A121</f>
        <v>1664.453224</v>
      </c>
      <c r="S121" s="3">
        <v>28.0</v>
      </c>
      <c r="T121" s="49">
        <f>S121*Summary!$E$3</f>
        <v>81457.32</v>
      </c>
      <c r="U121" s="49">
        <f>T121*1/(1+Summary!$B$8)^$A121</f>
        <v>2417.132053</v>
      </c>
      <c r="V121" s="49">
        <v>0.0</v>
      </c>
      <c r="W121" s="49">
        <f>V121*1/(1+Summary!$B$8)^$A121</f>
        <v>0</v>
      </c>
      <c r="X121" s="49">
        <v>0.0</v>
      </c>
      <c r="Y121" s="49">
        <f>X121*1/(1+Summary!$B$8)^$A121</f>
        <v>0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ht="15.75" customHeight="1">
      <c r="A122" s="50">
        <v>120.0</v>
      </c>
      <c r="B122" s="51">
        <f>IF(Summary!$B$19 &gt;= A122, 0, Summary!$B$5*Summary!$B$3)</f>
        <v>0.8888888889</v>
      </c>
      <c r="C122" s="49">
        <f>IF(Summary!$B$19 &gt;= A122, 0, 'Wildlife Mix'!$B$5*Summary!$E$2)</f>
        <v>96957.23</v>
      </c>
      <c r="D122" s="49">
        <f>C122*1/(1+Summary!$B$8)^$A122</f>
        <v>2793.272044</v>
      </c>
      <c r="E122" s="51">
        <f>IF(Summary!$B$19 &gt;= A122, 0, Summary!$E$2 * Summary!$B$6)</f>
        <v>0.02105263158</v>
      </c>
      <c r="F122" s="49">
        <f>Summary!$B$2</f>
        <v>13530000</v>
      </c>
      <c r="G122" s="49">
        <f t="shared" si="1"/>
        <v>284842.1053</v>
      </c>
      <c r="H122" s="49">
        <f>G122*1/(1+Summary!$B$8)^A122</f>
        <v>8206.107886</v>
      </c>
      <c r="I122" s="49">
        <f>IF(Summary!$B$19 &gt;= A122, 0, 'Wildlife Mix'!$C$5*Summary!$E$2)</f>
        <v>59987.04</v>
      </c>
      <c r="J122" s="49">
        <f>I122*1/(1+Summary!$B$8)^$A122</f>
        <v>1728.185942</v>
      </c>
      <c r="K122" s="49">
        <f>IF(Summary!$B$19 &gt;= A122, 0, 'Wildlife Mix'!$D$5*Summary!$E$2)</f>
        <v>1644.72</v>
      </c>
      <c r="L122" s="49">
        <f>K122*1/(1+Summary!$B$8)^$A122</f>
        <v>47.38326783</v>
      </c>
      <c r="M122" s="49">
        <f>IF(Summary!$B$19 &gt;= A122, 0, 'Wildlife Mix'!$E$5*Summary!$E$2)</f>
        <v>4672.5</v>
      </c>
      <c r="N122" s="49">
        <f>M122*1/(1+Summary!$B$8)^$A122</f>
        <v>134.6115563</v>
      </c>
      <c r="O122" s="3">
        <f>IF(Summary!$B$19 &gt;= A122, 0, 0.915*Summary!$E$2)</f>
        <v>18.3</v>
      </c>
      <c r="P122" s="49">
        <f>'Wildlife Mix'!$F$5</f>
        <v>3065.1395</v>
      </c>
      <c r="Q122" s="49">
        <f t="shared" si="2"/>
        <v>56092.05285</v>
      </c>
      <c r="R122" s="49">
        <f>Q122*1/(1+Summary!$B$8)^$A122</f>
        <v>1615.974004</v>
      </c>
      <c r="S122" s="3">
        <v>28.0</v>
      </c>
      <c r="T122" s="49">
        <f>S122*Summary!$E$3</f>
        <v>81457.32</v>
      </c>
      <c r="U122" s="49">
        <f>T122*1/(1+Summary!$B$8)^$A122</f>
        <v>2346.730149</v>
      </c>
      <c r="V122" s="49">
        <v>0.0</v>
      </c>
      <c r="W122" s="49">
        <f>V122*1/(1+Summary!$B$8)^$A122</f>
        <v>0</v>
      </c>
      <c r="X122" s="49">
        <v>154615.2</v>
      </c>
      <c r="Y122" s="49">
        <f>X122*1/(1+Summary!$B$8)^$A122</f>
        <v>4454.359059</v>
      </c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ht="15.75" customHeight="1">
      <c r="A123" s="50">
        <v>121.0</v>
      </c>
      <c r="B123" s="51">
        <f>IF(Summary!$B$19 &gt;= A123, 0, Summary!$B$5*Summary!$B$3)</f>
        <v>0.8888888889</v>
      </c>
      <c r="C123" s="49">
        <f>IF(Summary!$B$19 &gt;= A123, 0, 'Wildlife Mix'!$B$5*Summary!$E$2)</f>
        <v>96957.23</v>
      </c>
      <c r="D123" s="49">
        <f>C123*1/(1+Summary!$B$8)^$A123</f>
        <v>2711.914606</v>
      </c>
      <c r="E123" s="51">
        <f>IF(Summary!$B$19 &gt;= A123, 0, Summary!$E$2 * Summary!$B$6)</f>
        <v>0.02105263158</v>
      </c>
      <c r="F123" s="49">
        <f>Summary!$B$2</f>
        <v>13530000</v>
      </c>
      <c r="G123" s="49">
        <f t="shared" si="1"/>
        <v>284842.1053</v>
      </c>
      <c r="H123" s="49">
        <f>G123*1/(1+Summary!$B$8)^A123</f>
        <v>7967.095035</v>
      </c>
      <c r="I123" s="49">
        <f>IF(Summary!$B$19 &gt;= A123, 0, 'Wildlife Mix'!$C$5*Summary!$E$2)</f>
        <v>59987.04</v>
      </c>
      <c r="J123" s="49">
        <f>I123*1/(1+Summary!$B$8)^$A123</f>
        <v>1677.850429</v>
      </c>
      <c r="K123" s="49">
        <f>IF(Summary!$B$19 &gt;= A123, 0, 'Wildlife Mix'!$D$5*Summary!$E$2)</f>
        <v>1644.72</v>
      </c>
      <c r="L123" s="49">
        <f>K123*1/(1+Summary!$B$8)^$A123</f>
        <v>46.00317265</v>
      </c>
      <c r="M123" s="49">
        <f>IF(Summary!$B$19 &gt;= A123, 0, 'Wildlife Mix'!$E$5*Summary!$E$2)</f>
        <v>4672.5</v>
      </c>
      <c r="N123" s="49">
        <f>M123*1/(1+Summary!$B$8)^$A123</f>
        <v>130.6908314</v>
      </c>
      <c r="O123" s="3">
        <f>IF(Summary!$B$19 &gt;= A123, 0, 0.915*Summary!$E$2)</f>
        <v>18.3</v>
      </c>
      <c r="P123" s="49">
        <f>'Wildlife Mix'!$F$5</f>
        <v>3065.1395</v>
      </c>
      <c r="Q123" s="49">
        <f t="shared" si="2"/>
        <v>56092.05285</v>
      </c>
      <c r="R123" s="49">
        <f>Q123*1/(1+Summary!$B$8)^$A123</f>
        <v>1568.9068</v>
      </c>
      <c r="S123" s="3">
        <v>28.0</v>
      </c>
      <c r="T123" s="49">
        <f>S123*Summary!$E$3</f>
        <v>81457.32</v>
      </c>
      <c r="U123" s="49">
        <f>T123*1/(1+Summary!$B$8)^$A123</f>
        <v>2278.378785</v>
      </c>
      <c r="V123" s="49">
        <v>0.0</v>
      </c>
      <c r="W123" s="49">
        <f>V123*1/(1+Summary!$B$8)^$A123</f>
        <v>0</v>
      </c>
      <c r="X123" s="49">
        <v>0.0</v>
      </c>
      <c r="Y123" s="49">
        <f>X123*1/(1+Summary!$B$8)^$A123</f>
        <v>0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ht="15.75" customHeight="1">
      <c r="A124" s="50">
        <v>122.0</v>
      </c>
      <c r="B124" s="51">
        <f>IF(Summary!$B$19 &gt;= A124, 0, Summary!$B$5*Summary!$B$3)</f>
        <v>0.8888888889</v>
      </c>
      <c r="C124" s="49">
        <f>IF(Summary!$B$19 &gt;= A124, 0, 'Wildlife Mix'!$B$5*Summary!$E$2)</f>
        <v>96957.23</v>
      </c>
      <c r="D124" s="49">
        <f>C124*1/(1+Summary!$B$8)^$A124</f>
        <v>2632.926802</v>
      </c>
      <c r="E124" s="51">
        <f>IF(Summary!$B$19 &gt;= A124, 0, Summary!$E$2 * Summary!$B$6)</f>
        <v>0.02105263158</v>
      </c>
      <c r="F124" s="49">
        <f>Summary!$B$2</f>
        <v>13530000</v>
      </c>
      <c r="G124" s="49">
        <f t="shared" si="1"/>
        <v>284842.1053</v>
      </c>
      <c r="H124" s="49">
        <f>G124*1/(1+Summary!$B$8)^A124</f>
        <v>7735.043723</v>
      </c>
      <c r="I124" s="49">
        <f>IF(Summary!$B$19 &gt;= A124, 0, 'Wildlife Mix'!$C$5*Summary!$E$2)</f>
        <v>59987.04</v>
      </c>
      <c r="J124" s="49">
        <f>I124*1/(1+Summary!$B$8)^$A124</f>
        <v>1628.980999</v>
      </c>
      <c r="K124" s="49">
        <f>IF(Summary!$B$19 &gt;= A124, 0, 'Wildlife Mix'!$D$5*Summary!$E$2)</f>
        <v>1644.72</v>
      </c>
      <c r="L124" s="49">
        <f>K124*1/(1+Summary!$B$8)^$A124</f>
        <v>44.66327442</v>
      </c>
      <c r="M124" s="49">
        <f>IF(Summary!$B$19 &gt;= A124, 0, 'Wildlife Mix'!$E$5*Summary!$E$2)</f>
        <v>4672.5</v>
      </c>
      <c r="N124" s="49">
        <f>M124*1/(1+Summary!$B$8)^$A124</f>
        <v>126.8843023</v>
      </c>
      <c r="O124" s="3">
        <f>IF(Summary!$B$19 &gt;= A124, 0, 0.915*Summary!$E$2)</f>
        <v>18.3</v>
      </c>
      <c r="P124" s="49">
        <f>'Wildlife Mix'!$F$5</f>
        <v>3065.1395</v>
      </c>
      <c r="Q124" s="49">
        <f t="shared" si="2"/>
        <v>56092.05285</v>
      </c>
      <c r="R124" s="49">
        <f>Q124*1/(1+Summary!$B$8)^$A124</f>
        <v>1523.210485</v>
      </c>
      <c r="S124" s="3">
        <v>28.0</v>
      </c>
      <c r="T124" s="49">
        <f>S124*Summary!$E$3</f>
        <v>81457.32</v>
      </c>
      <c r="U124" s="49">
        <f>T124*1/(1+Summary!$B$8)^$A124</f>
        <v>2212.018238</v>
      </c>
      <c r="V124" s="49">
        <v>0.0</v>
      </c>
      <c r="W124" s="49">
        <f>V124*1/(1+Summary!$B$8)^$A124</f>
        <v>0</v>
      </c>
      <c r="X124" s="49">
        <v>0.0</v>
      </c>
      <c r="Y124" s="49">
        <f>X124*1/(1+Summary!$B$8)^$A124</f>
        <v>0</v>
      </c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ht="15.75" customHeight="1">
      <c r="A125" s="50">
        <v>123.0</v>
      </c>
      <c r="B125" s="51">
        <f>IF(Summary!$B$19 &gt;= A125, 0, Summary!$B$5*Summary!$B$3)</f>
        <v>0.8888888889</v>
      </c>
      <c r="C125" s="49">
        <f>IF(Summary!$B$19 &gt;= A125, 0, 'Wildlife Mix'!$B$5*Summary!$E$2)</f>
        <v>96957.23</v>
      </c>
      <c r="D125" s="49">
        <f>C125*1/(1+Summary!$B$8)^$A125</f>
        <v>2556.239614</v>
      </c>
      <c r="E125" s="51">
        <f>IF(Summary!$B$19 &gt;= A125, 0, Summary!$E$2 * Summary!$B$6)</f>
        <v>0.02105263158</v>
      </c>
      <c r="F125" s="49">
        <f>Summary!$B$2</f>
        <v>13530000</v>
      </c>
      <c r="G125" s="49">
        <f t="shared" si="1"/>
        <v>284842.1053</v>
      </c>
      <c r="H125" s="49">
        <f>G125*1/(1+Summary!$B$8)^A125</f>
        <v>7509.751188</v>
      </c>
      <c r="I125" s="49">
        <f>IF(Summary!$B$19 &gt;= A125, 0, 'Wildlife Mix'!$C$5*Summary!$E$2)</f>
        <v>59987.04</v>
      </c>
      <c r="J125" s="49">
        <f>I125*1/(1+Summary!$B$8)^$A125</f>
        <v>1581.534951</v>
      </c>
      <c r="K125" s="49">
        <f>IF(Summary!$B$19 &gt;= A125, 0, 'Wildlife Mix'!$D$5*Summary!$E$2)</f>
        <v>1644.72</v>
      </c>
      <c r="L125" s="49">
        <f>K125*1/(1+Summary!$B$8)^$A125</f>
        <v>43.36240235</v>
      </c>
      <c r="M125" s="49">
        <f>IF(Summary!$B$19 &gt;= A125, 0, 'Wildlife Mix'!$E$5*Summary!$E$2)</f>
        <v>4672.5</v>
      </c>
      <c r="N125" s="49">
        <f>M125*1/(1+Summary!$B$8)^$A125</f>
        <v>123.188643</v>
      </c>
      <c r="O125" s="3">
        <f>IF(Summary!$B$19 &gt;= A125, 0, 0.915*Summary!$E$2)</f>
        <v>18.3</v>
      </c>
      <c r="P125" s="49">
        <f>'Wildlife Mix'!$F$5</f>
        <v>3065.1395</v>
      </c>
      <c r="Q125" s="49">
        <f t="shared" si="2"/>
        <v>56092.05285</v>
      </c>
      <c r="R125" s="49">
        <f>Q125*1/(1+Summary!$B$8)^$A125</f>
        <v>1478.845131</v>
      </c>
      <c r="S125" s="3">
        <v>28.0</v>
      </c>
      <c r="T125" s="49">
        <f>S125*Summary!$E$3</f>
        <v>81457.32</v>
      </c>
      <c r="U125" s="49">
        <f>T125*1/(1+Summary!$B$8)^$A125</f>
        <v>2147.590522</v>
      </c>
      <c r="V125" s="49">
        <v>0.0</v>
      </c>
      <c r="W125" s="49">
        <f>V125*1/(1+Summary!$B$8)^$A125</f>
        <v>0</v>
      </c>
      <c r="X125" s="49">
        <v>0.0</v>
      </c>
      <c r="Y125" s="49">
        <f>X125*1/(1+Summary!$B$8)^$A125</f>
        <v>0</v>
      </c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ht="15.75" customHeight="1">
      <c r="A126" s="50">
        <v>124.0</v>
      </c>
      <c r="B126" s="51">
        <f>IF(Summary!$B$19 &gt;= A126, 0, Summary!$B$5*Summary!$B$3)</f>
        <v>0.8888888889</v>
      </c>
      <c r="C126" s="49">
        <f>IF(Summary!$B$19 &gt;= A126, 0, 'Wildlife Mix'!$B$5*Summary!$E$2)</f>
        <v>96957.23</v>
      </c>
      <c r="D126" s="49">
        <f>C126*1/(1+Summary!$B$8)^$A126</f>
        <v>2481.786033</v>
      </c>
      <c r="E126" s="51">
        <f>IF(Summary!$B$19 &gt;= A126, 0, Summary!$E$2 * Summary!$B$6)</f>
        <v>0.02105263158</v>
      </c>
      <c r="F126" s="49">
        <f>Summary!$B$2</f>
        <v>13530000</v>
      </c>
      <c r="G126" s="49">
        <f t="shared" si="1"/>
        <v>284842.1053</v>
      </c>
      <c r="H126" s="49">
        <f>G126*1/(1+Summary!$B$8)^A126</f>
        <v>7291.02057</v>
      </c>
      <c r="I126" s="49">
        <f>IF(Summary!$B$19 &gt;= A126, 0, 'Wildlife Mix'!$C$5*Summary!$E$2)</f>
        <v>59987.04</v>
      </c>
      <c r="J126" s="49">
        <f>I126*1/(1+Summary!$B$8)^$A126</f>
        <v>1535.470826</v>
      </c>
      <c r="K126" s="49">
        <f>IF(Summary!$B$19 &gt;= A126, 0, 'Wildlife Mix'!$D$5*Summary!$E$2)</f>
        <v>1644.72</v>
      </c>
      <c r="L126" s="49">
        <f>K126*1/(1+Summary!$B$8)^$A126</f>
        <v>42.09941975</v>
      </c>
      <c r="M126" s="49">
        <f>IF(Summary!$B$19 &gt;= A126, 0, 'Wildlife Mix'!$E$5*Summary!$E$2)</f>
        <v>4672.5</v>
      </c>
      <c r="N126" s="49">
        <f>M126*1/(1+Summary!$B$8)^$A126</f>
        <v>119.6006243</v>
      </c>
      <c r="O126" s="3">
        <f>IF(Summary!$B$19 &gt;= A126, 0, 0.915*Summary!$E$2)</f>
        <v>18.3</v>
      </c>
      <c r="P126" s="49">
        <f>'Wildlife Mix'!$F$5</f>
        <v>3065.1395</v>
      </c>
      <c r="Q126" s="49">
        <f t="shared" si="2"/>
        <v>56092.05285</v>
      </c>
      <c r="R126" s="49">
        <f>Q126*1/(1+Summary!$B$8)^$A126</f>
        <v>1435.771972</v>
      </c>
      <c r="S126" s="3">
        <v>28.0</v>
      </c>
      <c r="T126" s="49">
        <f>S126*Summary!$E$3</f>
        <v>81457.32</v>
      </c>
      <c r="U126" s="49">
        <f>T126*1/(1+Summary!$B$8)^$A126</f>
        <v>2085.039342</v>
      </c>
      <c r="V126" s="49">
        <v>0.0</v>
      </c>
      <c r="W126" s="49">
        <f>V126*1/(1+Summary!$B$8)^$A126</f>
        <v>0</v>
      </c>
      <c r="X126" s="49">
        <v>0.0</v>
      </c>
      <c r="Y126" s="49">
        <f>X126*1/(1+Summary!$B$8)^$A126</f>
        <v>0</v>
      </c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ht="15.75" customHeight="1">
      <c r="A127" s="50">
        <v>125.0</v>
      </c>
      <c r="B127" s="51">
        <f>IF(Summary!$B$19 &gt;= A127, 0, Summary!$B$5*Summary!$B$3)</f>
        <v>0.8888888889</v>
      </c>
      <c r="C127" s="49">
        <f>IF(Summary!$B$19 &gt;= A127, 0, 'Wildlife Mix'!$B$5*Summary!$E$2)</f>
        <v>96957.23</v>
      </c>
      <c r="D127" s="49">
        <f>C127*1/(1+Summary!$B$8)^$A127</f>
        <v>2409.501003</v>
      </c>
      <c r="E127" s="51">
        <f>IF(Summary!$B$19 &gt;= A127, 0, Summary!$E$2 * Summary!$B$6)</f>
        <v>0.02105263158</v>
      </c>
      <c r="F127" s="49">
        <f>Summary!$B$2</f>
        <v>13530000</v>
      </c>
      <c r="G127" s="49">
        <f t="shared" si="1"/>
        <v>284842.1053</v>
      </c>
      <c r="H127" s="49">
        <f>G127*1/(1+Summary!$B$8)^A127</f>
        <v>7078.660748</v>
      </c>
      <c r="I127" s="49">
        <f>IF(Summary!$B$19 &gt;= A127, 0, 'Wildlife Mix'!$C$5*Summary!$E$2)</f>
        <v>59987.04</v>
      </c>
      <c r="J127" s="49">
        <f>I127*1/(1+Summary!$B$8)^$A127</f>
        <v>1490.748375</v>
      </c>
      <c r="K127" s="49">
        <f>IF(Summary!$B$19 &gt;= A127, 0, 'Wildlife Mix'!$D$5*Summary!$E$2)</f>
        <v>1644.72</v>
      </c>
      <c r="L127" s="49">
        <f>K127*1/(1+Summary!$B$8)^$A127</f>
        <v>40.87322306</v>
      </c>
      <c r="M127" s="49">
        <f>IF(Summary!$B$19 &gt;= A127, 0, 'Wildlife Mix'!$E$5*Summary!$E$2)</f>
        <v>4672.5</v>
      </c>
      <c r="N127" s="49">
        <f>M127*1/(1+Summary!$B$8)^$A127</f>
        <v>116.117111</v>
      </c>
      <c r="O127" s="3">
        <f>IF(Summary!$B$19 &gt;= A127, 0, 0.915*Summary!$E$2)</f>
        <v>18.3</v>
      </c>
      <c r="P127" s="49">
        <f>'Wildlife Mix'!$F$5</f>
        <v>3065.1395</v>
      </c>
      <c r="Q127" s="49">
        <f t="shared" si="2"/>
        <v>56092.05285</v>
      </c>
      <c r="R127" s="49">
        <f>Q127*1/(1+Summary!$B$8)^$A127</f>
        <v>1393.953371</v>
      </c>
      <c r="S127" s="3">
        <v>28.0</v>
      </c>
      <c r="T127" s="49">
        <f>S127*Summary!$E$3</f>
        <v>81457.32</v>
      </c>
      <c r="U127" s="49">
        <f>T127*1/(1+Summary!$B$8)^$A127</f>
        <v>2024.310041</v>
      </c>
      <c r="V127" s="49">
        <v>0.0</v>
      </c>
      <c r="W127" s="49">
        <f>V127*1/(1+Summary!$B$8)^$A127</f>
        <v>0</v>
      </c>
      <c r="X127" s="49">
        <v>0.0</v>
      </c>
      <c r="Y127" s="49">
        <f>X127*1/(1+Summary!$B$8)^$A127</f>
        <v>0</v>
      </c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ht="15.75" customHeight="1">
      <c r="A128" s="50">
        <v>126.0</v>
      </c>
      <c r="B128" s="51">
        <f>IF(Summary!$B$19 &gt;= A128, 0, Summary!$B$5*Summary!$B$3)</f>
        <v>0.8888888889</v>
      </c>
      <c r="C128" s="49">
        <f>IF(Summary!$B$19 &gt;= A128, 0, 'Wildlife Mix'!$B$5*Summary!$E$2)</f>
        <v>96957.23</v>
      </c>
      <c r="D128" s="49">
        <f>C128*1/(1+Summary!$B$8)^$A128</f>
        <v>2339.321362</v>
      </c>
      <c r="E128" s="51">
        <f>IF(Summary!$B$19 &gt;= A128, 0, Summary!$E$2 * Summary!$B$6)</f>
        <v>0.02105263158</v>
      </c>
      <c r="F128" s="49">
        <f>Summary!$B$2</f>
        <v>13530000</v>
      </c>
      <c r="G128" s="49">
        <f t="shared" si="1"/>
        <v>284842.1053</v>
      </c>
      <c r="H128" s="49">
        <f>G128*1/(1+Summary!$B$8)^A128</f>
        <v>6872.486163</v>
      </c>
      <c r="I128" s="49">
        <f>IF(Summary!$B$19 &gt;= A128, 0, 'Wildlife Mix'!$C$5*Summary!$E$2)</f>
        <v>59987.04</v>
      </c>
      <c r="J128" s="49">
        <f>I128*1/(1+Summary!$B$8)^$A128</f>
        <v>1447.328519</v>
      </c>
      <c r="K128" s="49">
        <f>IF(Summary!$B$19 &gt;= A128, 0, 'Wildlife Mix'!$D$5*Summary!$E$2)</f>
        <v>1644.72</v>
      </c>
      <c r="L128" s="49">
        <f>K128*1/(1+Summary!$B$8)^$A128</f>
        <v>39.68274084</v>
      </c>
      <c r="M128" s="49">
        <f>IF(Summary!$B$19 &gt;= A128, 0, 'Wildlife Mix'!$E$5*Summary!$E$2)</f>
        <v>4672.5</v>
      </c>
      <c r="N128" s="49">
        <f>M128*1/(1+Summary!$B$8)^$A128</f>
        <v>112.7350592</v>
      </c>
      <c r="O128" s="3">
        <f>IF(Summary!$B$19 &gt;= A128, 0, 0.915*Summary!$E$2)</f>
        <v>18.3</v>
      </c>
      <c r="P128" s="49">
        <f>'Wildlife Mix'!$F$5</f>
        <v>3065.1395</v>
      </c>
      <c r="Q128" s="49">
        <f t="shared" si="2"/>
        <v>56092.05285</v>
      </c>
      <c r="R128" s="49">
        <f>Q128*1/(1+Summary!$B$8)^$A128</f>
        <v>1353.352787</v>
      </c>
      <c r="S128" s="3">
        <v>28.0</v>
      </c>
      <c r="T128" s="49">
        <f>S128*Summary!$E$3</f>
        <v>81457.32</v>
      </c>
      <c r="U128" s="49">
        <f>T128*1/(1+Summary!$B$8)^$A128</f>
        <v>1965.349554</v>
      </c>
      <c r="V128" s="49">
        <v>0.0</v>
      </c>
      <c r="W128" s="49">
        <f>V128*1/(1+Summary!$B$8)^$A128</f>
        <v>0</v>
      </c>
      <c r="X128" s="49">
        <v>0.0</v>
      </c>
      <c r="Y128" s="49">
        <f>X128*1/(1+Summary!$B$8)^$A128</f>
        <v>0</v>
      </c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ht="15.75" customHeight="1">
      <c r="A129" s="50">
        <v>127.0</v>
      </c>
      <c r="B129" s="51">
        <f>IF(Summary!$B$19 &gt;= A129, 0, Summary!$B$5*Summary!$B$3)</f>
        <v>0.8888888889</v>
      </c>
      <c r="C129" s="49">
        <f>IF(Summary!$B$19 &gt;= A129, 0, 'Wildlife Mix'!$B$5*Summary!$E$2)</f>
        <v>96957.23</v>
      </c>
      <c r="D129" s="49">
        <f>C129*1/(1+Summary!$B$8)^$A129</f>
        <v>2271.185788</v>
      </c>
      <c r="E129" s="51">
        <f>IF(Summary!$B$19 &gt;= A129, 0, Summary!$E$2 * Summary!$B$6)</f>
        <v>0.02105263158</v>
      </c>
      <c r="F129" s="49">
        <f>Summary!$B$2</f>
        <v>13530000</v>
      </c>
      <c r="G129" s="49">
        <f t="shared" si="1"/>
        <v>284842.1053</v>
      </c>
      <c r="H129" s="49">
        <f>G129*1/(1+Summary!$B$8)^A129</f>
        <v>6672.316663</v>
      </c>
      <c r="I129" s="49">
        <f>IF(Summary!$B$19 &gt;= A129, 0, 'Wildlife Mix'!$C$5*Summary!$E$2)</f>
        <v>59987.04</v>
      </c>
      <c r="J129" s="49">
        <f>I129*1/(1+Summary!$B$8)^$A129</f>
        <v>1405.173319</v>
      </c>
      <c r="K129" s="49">
        <f>IF(Summary!$B$19 &gt;= A129, 0, 'Wildlife Mix'!$D$5*Summary!$E$2)</f>
        <v>1644.72</v>
      </c>
      <c r="L129" s="49">
        <f>K129*1/(1+Summary!$B$8)^$A129</f>
        <v>38.52693285</v>
      </c>
      <c r="M129" s="49">
        <f>IF(Summary!$B$19 &gt;= A129, 0, 'Wildlife Mix'!$E$5*Summary!$E$2)</f>
        <v>4672.5</v>
      </c>
      <c r="N129" s="49">
        <f>M129*1/(1+Summary!$B$8)^$A129</f>
        <v>109.4515138</v>
      </c>
      <c r="O129" s="3">
        <f>IF(Summary!$B$19 &gt;= A129, 0, 0.915*Summary!$E$2)</f>
        <v>18.3</v>
      </c>
      <c r="P129" s="49">
        <f>'Wildlife Mix'!$F$5</f>
        <v>3065.1395</v>
      </c>
      <c r="Q129" s="49">
        <f t="shared" si="2"/>
        <v>56092.05285</v>
      </c>
      <c r="R129" s="49">
        <f>Q129*1/(1+Summary!$B$8)^$A129</f>
        <v>1313.934745</v>
      </c>
      <c r="S129" s="3">
        <v>28.0</v>
      </c>
      <c r="T129" s="49">
        <f>S129*Summary!$E$3</f>
        <v>81457.32</v>
      </c>
      <c r="U129" s="49">
        <f>T129*1/(1+Summary!$B$8)^$A129</f>
        <v>1908.106363</v>
      </c>
      <c r="V129" s="49">
        <v>0.0</v>
      </c>
      <c r="W129" s="49">
        <f>V129*1/(1+Summary!$B$8)^$A129</f>
        <v>0</v>
      </c>
      <c r="X129" s="49">
        <v>0.0</v>
      </c>
      <c r="Y129" s="49">
        <f>X129*1/(1+Summary!$B$8)^$A129</f>
        <v>0</v>
      </c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ht="15.75" customHeight="1">
      <c r="A130" s="50">
        <v>128.0</v>
      </c>
      <c r="B130" s="51">
        <f>IF(Summary!$B$19 &gt;= A130, 0, Summary!$B$5*Summary!$B$3)</f>
        <v>0.8888888889</v>
      </c>
      <c r="C130" s="49">
        <f>IF(Summary!$B$19 &gt;= A130, 0, 'Wildlife Mix'!$B$5*Summary!$E$2)</f>
        <v>96957.23</v>
      </c>
      <c r="D130" s="49">
        <f>C130*1/(1+Summary!$B$8)^$A130</f>
        <v>2205.034746</v>
      </c>
      <c r="E130" s="51">
        <f>IF(Summary!$B$19 &gt;= A130, 0, Summary!$E$2 * Summary!$B$6)</f>
        <v>0.02105263158</v>
      </c>
      <c r="F130" s="49">
        <f>Summary!$B$2</f>
        <v>13530000</v>
      </c>
      <c r="G130" s="49">
        <f t="shared" si="1"/>
        <v>284842.1053</v>
      </c>
      <c r="H130" s="49">
        <f>G130*1/(1+Summary!$B$8)^A130</f>
        <v>6477.977343</v>
      </c>
      <c r="I130" s="49">
        <f>IF(Summary!$B$19 &gt;= A130, 0, 'Wildlife Mix'!$C$5*Summary!$E$2)</f>
        <v>59987.04</v>
      </c>
      <c r="J130" s="49">
        <f>I130*1/(1+Summary!$B$8)^$A130</f>
        <v>1364.245941</v>
      </c>
      <c r="K130" s="49">
        <f>IF(Summary!$B$19 &gt;= A130, 0, 'Wildlife Mix'!$D$5*Summary!$E$2)</f>
        <v>1644.72</v>
      </c>
      <c r="L130" s="49">
        <f>K130*1/(1+Summary!$B$8)^$A130</f>
        <v>37.40478917</v>
      </c>
      <c r="M130" s="49">
        <f>IF(Summary!$B$19 &gt;= A130, 0, 'Wildlife Mix'!$E$5*Summary!$E$2)</f>
        <v>4672.5</v>
      </c>
      <c r="N130" s="49">
        <f>M130*1/(1+Summary!$B$8)^$A130</f>
        <v>106.2636056</v>
      </c>
      <c r="O130" s="3">
        <f>IF(Summary!$B$19 &gt;= A130, 0, 0.915*Summary!$E$2)</f>
        <v>18.3</v>
      </c>
      <c r="P130" s="49">
        <f>'Wildlife Mix'!$F$5</f>
        <v>3065.1395</v>
      </c>
      <c r="Q130" s="49">
        <f t="shared" si="2"/>
        <v>56092.05285</v>
      </c>
      <c r="R130" s="49">
        <f>Q130*1/(1+Summary!$B$8)^$A130</f>
        <v>1275.664801</v>
      </c>
      <c r="S130" s="3">
        <v>28.0</v>
      </c>
      <c r="T130" s="49">
        <f>S130*Summary!$E$3</f>
        <v>81457.32</v>
      </c>
      <c r="U130" s="49">
        <f>T130*1/(1+Summary!$B$8)^$A130</f>
        <v>1852.53045</v>
      </c>
      <c r="V130" s="49">
        <v>0.0</v>
      </c>
      <c r="W130" s="49">
        <f>V130*1/(1+Summary!$B$8)^$A130</f>
        <v>0</v>
      </c>
      <c r="X130" s="49">
        <v>0.0</v>
      </c>
      <c r="Y130" s="49">
        <f>X130*1/(1+Summary!$B$8)^$A130</f>
        <v>0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ht="15.75" customHeight="1">
      <c r="A131" s="50">
        <v>129.0</v>
      </c>
      <c r="B131" s="51">
        <f>IF(Summary!$B$19 &gt;= A131, 0, Summary!$B$5*Summary!$B$3)</f>
        <v>0.8888888889</v>
      </c>
      <c r="C131" s="49">
        <f>IF(Summary!$B$19 &gt;= A131, 0, 'Wildlife Mix'!$B$5*Summary!$E$2)</f>
        <v>96957.23</v>
      </c>
      <c r="D131" s="49">
        <f>C131*1/(1+Summary!$B$8)^$A131</f>
        <v>2140.810433</v>
      </c>
      <c r="E131" s="51">
        <f>IF(Summary!$B$19 &gt;= A131, 0, Summary!$E$2 * Summary!$B$6)</f>
        <v>0.02105263158</v>
      </c>
      <c r="F131" s="49">
        <f>Summary!$B$2</f>
        <v>13530000</v>
      </c>
      <c r="G131" s="49">
        <f t="shared" si="1"/>
        <v>284842.1053</v>
      </c>
      <c r="H131" s="49">
        <f>G131*1/(1+Summary!$B$8)^A131</f>
        <v>6289.298391</v>
      </c>
      <c r="I131" s="49">
        <f>IF(Summary!$B$19 &gt;= A131, 0, 'Wildlife Mix'!$C$5*Summary!$E$2)</f>
        <v>59987.04</v>
      </c>
      <c r="J131" s="49">
        <f>I131*1/(1+Summary!$B$8)^$A131</f>
        <v>1324.510623</v>
      </c>
      <c r="K131" s="49">
        <f>IF(Summary!$B$19 &gt;= A131, 0, 'Wildlife Mix'!$D$5*Summary!$E$2)</f>
        <v>1644.72</v>
      </c>
      <c r="L131" s="49">
        <f>K131*1/(1+Summary!$B$8)^$A131</f>
        <v>36.3153293</v>
      </c>
      <c r="M131" s="49">
        <f>IF(Summary!$B$19 &gt;= A131, 0, 'Wildlife Mix'!$E$5*Summary!$E$2)</f>
        <v>4672.5</v>
      </c>
      <c r="N131" s="49">
        <f>M131*1/(1+Summary!$B$8)^$A131</f>
        <v>103.1685491</v>
      </c>
      <c r="O131" s="3">
        <f>IF(Summary!$B$19 &gt;= A131, 0, 0.915*Summary!$E$2)</f>
        <v>18.3</v>
      </c>
      <c r="P131" s="49">
        <f>'Wildlife Mix'!$F$5</f>
        <v>3065.1395</v>
      </c>
      <c r="Q131" s="49">
        <f t="shared" si="2"/>
        <v>56092.05285</v>
      </c>
      <c r="R131" s="49">
        <f>Q131*1/(1+Summary!$B$8)^$A131</f>
        <v>1238.509515</v>
      </c>
      <c r="S131" s="3">
        <v>28.0</v>
      </c>
      <c r="T131" s="49">
        <f>S131*Summary!$E$3</f>
        <v>81457.32</v>
      </c>
      <c r="U131" s="49">
        <f>T131*1/(1+Summary!$B$8)^$A131</f>
        <v>1798.573252</v>
      </c>
      <c r="V131" s="49">
        <v>0.0</v>
      </c>
      <c r="W131" s="49">
        <f>V131*1/(1+Summary!$B$8)^$A131</f>
        <v>0</v>
      </c>
      <c r="X131" s="49">
        <v>0.0</v>
      </c>
      <c r="Y131" s="49">
        <f>X131*1/(1+Summary!$B$8)^$A131</f>
        <v>0</v>
      </c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ht="15.75" customHeight="1">
      <c r="A132" s="50">
        <v>130.0</v>
      </c>
      <c r="B132" s="51">
        <f>IF(Summary!$B$19 &gt;= A132, 0, Summary!$B$5*Summary!$B$3)</f>
        <v>0.8888888889</v>
      </c>
      <c r="C132" s="49">
        <f>IF(Summary!$B$19 &gt;= A132, 0, 'Wildlife Mix'!$B$5*Summary!$E$2)</f>
        <v>96957.23</v>
      </c>
      <c r="D132" s="49">
        <f>C132*1/(1+Summary!$B$8)^$A132</f>
        <v>2078.456731</v>
      </c>
      <c r="E132" s="51">
        <f>IF(Summary!$B$19 &gt;= A132, 0, Summary!$E$2 * Summary!$B$6)</f>
        <v>0.02105263158</v>
      </c>
      <c r="F132" s="49">
        <f>Summary!$B$2</f>
        <v>13530000</v>
      </c>
      <c r="G132" s="49">
        <f t="shared" si="1"/>
        <v>284842.1053</v>
      </c>
      <c r="H132" s="49">
        <f>G132*1/(1+Summary!$B$8)^A132</f>
        <v>6106.114943</v>
      </c>
      <c r="I132" s="49">
        <f>IF(Summary!$B$19 &gt;= A132, 0, 'Wildlife Mix'!$C$5*Summary!$E$2)</f>
        <v>59987.04</v>
      </c>
      <c r="J132" s="49">
        <f>I132*1/(1+Summary!$B$8)^$A132</f>
        <v>1285.932643</v>
      </c>
      <c r="K132" s="49">
        <f>IF(Summary!$B$19 &gt;= A132, 0, 'Wildlife Mix'!$D$5*Summary!$E$2)</f>
        <v>1644.72</v>
      </c>
      <c r="L132" s="49">
        <f>K132*1/(1+Summary!$B$8)^$A132</f>
        <v>35.25760126</v>
      </c>
      <c r="M132" s="49">
        <f>IF(Summary!$B$19 &gt;= A132, 0, 'Wildlife Mix'!$E$5*Summary!$E$2)</f>
        <v>4672.5</v>
      </c>
      <c r="N132" s="49">
        <f>M132*1/(1+Summary!$B$8)^$A132</f>
        <v>100.1636399</v>
      </c>
      <c r="O132" s="3">
        <f>IF(Summary!$B$19 &gt;= A132, 0, 0.915*Summary!$E$2)</f>
        <v>18.3</v>
      </c>
      <c r="P132" s="49">
        <f>'Wildlife Mix'!$F$5</f>
        <v>3065.1395</v>
      </c>
      <c r="Q132" s="49">
        <f t="shared" si="2"/>
        <v>56092.05285</v>
      </c>
      <c r="R132" s="49">
        <f>Q132*1/(1+Summary!$B$8)^$A132</f>
        <v>1202.436423</v>
      </c>
      <c r="S132" s="3">
        <v>28.0</v>
      </c>
      <c r="T132" s="49">
        <f>S132*Summary!$E$3</f>
        <v>81457.32</v>
      </c>
      <c r="U132" s="49">
        <f>T132*1/(1+Summary!$B$8)^$A132</f>
        <v>1746.187624</v>
      </c>
      <c r="V132" s="49">
        <v>0.0</v>
      </c>
      <c r="W132" s="49">
        <f>V132*1/(1+Summary!$B$8)^$A132</f>
        <v>0</v>
      </c>
      <c r="X132" s="49">
        <v>0.0</v>
      </c>
      <c r="Y132" s="49">
        <f>X132*1/(1+Summary!$B$8)^$A132</f>
        <v>0</v>
      </c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ht="15.75" customHeight="1">
      <c r="A133" s="50">
        <v>131.0</v>
      </c>
      <c r="B133" s="51">
        <f>IF(Summary!$B$19 &gt;= A133, 0, Summary!$B$5*Summary!$B$3)</f>
        <v>0.8888888889</v>
      </c>
      <c r="C133" s="49">
        <f>IF(Summary!$B$19 &gt;= A133, 0, 'Wildlife Mix'!$B$5*Summary!$E$2)</f>
        <v>96957.23</v>
      </c>
      <c r="D133" s="49">
        <f>C133*1/(1+Summary!$B$8)^$A133</f>
        <v>2017.919156</v>
      </c>
      <c r="E133" s="51">
        <f>IF(Summary!$B$19 &gt;= A133, 0, Summary!$E$2 * Summary!$B$6)</f>
        <v>0.02105263158</v>
      </c>
      <c r="F133" s="49">
        <f>Summary!$B$2</f>
        <v>13530000</v>
      </c>
      <c r="G133" s="49">
        <f t="shared" si="1"/>
        <v>284842.1053</v>
      </c>
      <c r="H133" s="49">
        <f>G133*1/(1+Summary!$B$8)^A133</f>
        <v>5928.266935</v>
      </c>
      <c r="I133" s="49">
        <f>IF(Summary!$B$19 &gt;= A133, 0, 'Wildlife Mix'!$C$5*Summary!$E$2)</f>
        <v>59987.04</v>
      </c>
      <c r="J133" s="49">
        <f>I133*1/(1+Summary!$B$8)^$A133</f>
        <v>1248.478294</v>
      </c>
      <c r="K133" s="49">
        <f>IF(Summary!$B$19 &gt;= A133, 0, 'Wildlife Mix'!$D$5*Summary!$E$2)</f>
        <v>1644.72</v>
      </c>
      <c r="L133" s="49">
        <f>K133*1/(1+Summary!$B$8)^$A133</f>
        <v>34.23068083</v>
      </c>
      <c r="M133" s="49">
        <f>IF(Summary!$B$19 &gt;= A133, 0, 'Wildlife Mix'!$E$5*Summary!$E$2)</f>
        <v>4672.5</v>
      </c>
      <c r="N133" s="49">
        <f>M133*1/(1+Summary!$B$8)^$A133</f>
        <v>97.24625237</v>
      </c>
      <c r="O133" s="3">
        <f>IF(Summary!$B$19 &gt;= A133, 0, 0.915*Summary!$E$2)</f>
        <v>18.3</v>
      </c>
      <c r="P133" s="49">
        <f>'Wildlife Mix'!$F$5</f>
        <v>3065.1395</v>
      </c>
      <c r="Q133" s="49">
        <f t="shared" si="2"/>
        <v>56092.05285</v>
      </c>
      <c r="R133" s="49">
        <f>Q133*1/(1+Summary!$B$8)^$A133</f>
        <v>1167.414003</v>
      </c>
      <c r="S133" s="3">
        <v>28.0</v>
      </c>
      <c r="T133" s="49">
        <f>S133*Summary!$E$3</f>
        <v>81457.32</v>
      </c>
      <c r="U133" s="49">
        <f>T133*1/(1+Summary!$B$8)^$A133</f>
        <v>1695.32779</v>
      </c>
      <c r="V133" s="49">
        <v>0.0</v>
      </c>
      <c r="W133" s="49">
        <f>V133*1/(1+Summary!$B$8)^$A133</f>
        <v>0</v>
      </c>
      <c r="X133" s="49">
        <v>0.0</v>
      </c>
      <c r="Y133" s="49">
        <f>X133*1/(1+Summary!$B$8)^$A133</f>
        <v>0</v>
      </c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ht="15.75" customHeight="1">
      <c r="A134" s="50">
        <v>132.0</v>
      </c>
      <c r="B134" s="51">
        <f>IF(Summary!$B$19 &gt;= A134, 0, Summary!$B$5*Summary!$B$3)</f>
        <v>0.8888888889</v>
      </c>
      <c r="C134" s="49">
        <f>IF(Summary!$B$19 &gt;= A134, 0, 'Wildlife Mix'!$B$5*Summary!$E$2)</f>
        <v>96957.23</v>
      </c>
      <c r="D134" s="49">
        <f>C134*1/(1+Summary!$B$8)^$A134</f>
        <v>1959.144812</v>
      </c>
      <c r="E134" s="51">
        <f>IF(Summary!$B$19 &gt;= A134, 0, Summary!$E$2 * Summary!$B$6)</f>
        <v>0.02105263158</v>
      </c>
      <c r="F134" s="49">
        <f>Summary!$B$2</f>
        <v>13530000</v>
      </c>
      <c r="G134" s="49">
        <f t="shared" si="1"/>
        <v>284842.1053</v>
      </c>
      <c r="H134" s="49">
        <f>G134*1/(1+Summary!$B$8)^A134</f>
        <v>5755.598966</v>
      </c>
      <c r="I134" s="49">
        <f>IF(Summary!$B$19 &gt;= A134, 0, 'Wildlife Mix'!$C$5*Summary!$E$2)</f>
        <v>59987.04</v>
      </c>
      <c r="J134" s="49">
        <f>I134*1/(1+Summary!$B$8)^$A134</f>
        <v>1212.114849</v>
      </c>
      <c r="K134" s="49">
        <f>IF(Summary!$B$19 &gt;= A134, 0, 'Wildlife Mix'!$D$5*Summary!$E$2)</f>
        <v>1644.72</v>
      </c>
      <c r="L134" s="49">
        <f>K134*1/(1+Summary!$B$8)^$A134</f>
        <v>33.23367071</v>
      </c>
      <c r="M134" s="49">
        <f>IF(Summary!$B$19 &gt;= A134, 0, 'Wildlife Mix'!$E$5*Summary!$E$2)</f>
        <v>4672.5</v>
      </c>
      <c r="N134" s="49">
        <f>M134*1/(1+Summary!$B$8)^$A134</f>
        <v>94.41383725</v>
      </c>
      <c r="O134" s="3">
        <f>IF(Summary!$B$19 &gt;= A134, 0, 0.915*Summary!$E$2)</f>
        <v>18.3</v>
      </c>
      <c r="P134" s="49">
        <f>'Wildlife Mix'!$F$5</f>
        <v>3065.1395</v>
      </c>
      <c r="Q134" s="49">
        <f t="shared" si="2"/>
        <v>56092.05285</v>
      </c>
      <c r="R134" s="49">
        <f>Q134*1/(1+Summary!$B$8)^$A134</f>
        <v>1133.411653</v>
      </c>
      <c r="S134" s="3">
        <v>28.0</v>
      </c>
      <c r="T134" s="49">
        <f>S134*Summary!$E$3</f>
        <v>81457.32</v>
      </c>
      <c r="U134" s="49">
        <f>T134*1/(1+Summary!$B$8)^$A134</f>
        <v>1645.94931</v>
      </c>
      <c r="V134" s="49">
        <v>0.0</v>
      </c>
      <c r="W134" s="49">
        <f>V134*1/(1+Summary!$B$8)^$A134</f>
        <v>0</v>
      </c>
      <c r="X134" s="49">
        <v>0.0</v>
      </c>
      <c r="Y134" s="49">
        <f>X134*1/(1+Summary!$B$8)^$A134</f>
        <v>0</v>
      </c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ht="15.75" customHeight="1">
      <c r="A135" s="50">
        <v>133.0</v>
      </c>
      <c r="B135" s="51">
        <f>IF(Summary!$B$19 &gt;= A135, 0, Summary!$B$5*Summary!$B$3)</f>
        <v>0.8888888889</v>
      </c>
      <c r="C135" s="49">
        <f>IF(Summary!$B$19 &gt;= A135, 0, 'Wildlife Mix'!$B$5*Summary!$E$2)</f>
        <v>96957.23</v>
      </c>
      <c r="D135" s="49">
        <f>C135*1/(1+Summary!$B$8)^$A135</f>
        <v>1902.082342</v>
      </c>
      <c r="E135" s="51">
        <f>IF(Summary!$B$19 &gt;= A135, 0, Summary!$E$2 * Summary!$B$6)</f>
        <v>0.02105263158</v>
      </c>
      <c r="F135" s="49">
        <f>Summary!$B$2</f>
        <v>13530000</v>
      </c>
      <c r="G135" s="49">
        <f t="shared" si="1"/>
        <v>284842.1053</v>
      </c>
      <c r="H135" s="49">
        <f>G135*1/(1+Summary!$B$8)^A135</f>
        <v>5587.960161</v>
      </c>
      <c r="I135" s="49">
        <f>IF(Summary!$B$19 &gt;= A135, 0, 'Wildlife Mix'!$C$5*Summary!$E$2)</f>
        <v>59987.04</v>
      </c>
      <c r="J135" s="49">
        <f>I135*1/(1+Summary!$B$8)^$A135</f>
        <v>1176.810533</v>
      </c>
      <c r="K135" s="49">
        <f>IF(Summary!$B$19 &gt;= A135, 0, 'Wildlife Mix'!$D$5*Summary!$E$2)</f>
        <v>1644.72</v>
      </c>
      <c r="L135" s="49">
        <f>K135*1/(1+Summary!$B$8)^$A135</f>
        <v>32.26569972</v>
      </c>
      <c r="M135" s="49">
        <f>IF(Summary!$B$19 &gt;= A135, 0, 'Wildlife Mix'!$E$5*Summary!$E$2)</f>
        <v>4672.5</v>
      </c>
      <c r="N135" s="49">
        <f>M135*1/(1+Summary!$B$8)^$A135</f>
        <v>91.66391966</v>
      </c>
      <c r="O135" s="3">
        <f>IF(Summary!$B$19 &gt;= A135, 0, 0.915*Summary!$E$2)</f>
        <v>18.3</v>
      </c>
      <c r="P135" s="49">
        <f>'Wildlife Mix'!$F$5</f>
        <v>3065.1395</v>
      </c>
      <c r="Q135" s="49">
        <f t="shared" si="2"/>
        <v>56092.05285</v>
      </c>
      <c r="R135" s="49">
        <f>Q135*1/(1+Summary!$B$8)^$A135</f>
        <v>1100.399663</v>
      </c>
      <c r="S135" s="3">
        <v>28.0</v>
      </c>
      <c r="T135" s="49">
        <f>S135*Summary!$E$3</f>
        <v>81457.32</v>
      </c>
      <c r="U135" s="49">
        <f>T135*1/(1+Summary!$B$8)^$A135</f>
        <v>1598.009039</v>
      </c>
      <c r="V135" s="49">
        <v>0.0</v>
      </c>
      <c r="W135" s="49">
        <f>V135*1/(1+Summary!$B$8)^$A135</f>
        <v>0</v>
      </c>
      <c r="X135" s="49">
        <v>0.0</v>
      </c>
      <c r="Y135" s="49">
        <f>X135*1/(1+Summary!$B$8)^$A135</f>
        <v>0</v>
      </c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ht="15.75" customHeight="1">
      <c r="A136" s="50">
        <v>134.0</v>
      </c>
      <c r="B136" s="51">
        <f>IF(Summary!$B$19 &gt;= A136, 0, Summary!$B$5*Summary!$B$3)</f>
        <v>0.8888888889</v>
      </c>
      <c r="C136" s="49">
        <f>IF(Summary!$B$19 &gt;= A136, 0, 'Wildlife Mix'!$B$5*Summary!$E$2)</f>
        <v>96957.23</v>
      </c>
      <c r="D136" s="49">
        <f>C136*1/(1+Summary!$B$8)^$A136</f>
        <v>1846.681885</v>
      </c>
      <c r="E136" s="51">
        <f>IF(Summary!$B$19 &gt;= A136, 0, Summary!$E$2 * Summary!$B$6)</f>
        <v>0.02105263158</v>
      </c>
      <c r="F136" s="49">
        <f>Summary!$B$2</f>
        <v>13530000</v>
      </c>
      <c r="G136" s="49">
        <f t="shared" si="1"/>
        <v>284842.1053</v>
      </c>
      <c r="H136" s="49">
        <f>G136*1/(1+Summary!$B$8)^A136</f>
        <v>5425.20404</v>
      </c>
      <c r="I136" s="49">
        <f>IF(Summary!$B$19 &gt;= A136, 0, 'Wildlife Mix'!$C$5*Summary!$E$2)</f>
        <v>59987.04</v>
      </c>
      <c r="J136" s="49">
        <f>I136*1/(1+Summary!$B$8)^$A136</f>
        <v>1142.534498</v>
      </c>
      <c r="K136" s="49">
        <f>IF(Summary!$B$19 &gt;= A136, 0, 'Wildlife Mix'!$D$5*Summary!$E$2)</f>
        <v>1644.72</v>
      </c>
      <c r="L136" s="49">
        <f>K136*1/(1+Summary!$B$8)^$A136</f>
        <v>31.32592206</v>
      </c>
      <c r="M136" s="49">
        <f>IF(Summary!$B$19 &gt;= A136, 0, 'Wildlife Mix'!$E$5*Summary!$E$2)</f>
        <v>4672.5</v>
      </c>
      <c r="N136" s="49">
        <f>M136*1/(1+Summary!$B$8)^$A136</f>
        <v>88.99409676</v>
      </c>
      <c r="O136" s="3">
        <f>IF(Summary!$B$19 &gt;= A136, 0, 0.915*Summary!$E$2)</f>
        <v>18.3</v>
      </c>
      <c r="P136" s="49">
        <f>'Wildlife Mix'!$F$5</f>
        <v>3065.1395</v>
      </c>
      <c r="Q136" s="49">
        <f t="shared" si="2"/>
        <v>56092.05285</v>
      </c>
      <c r="R136" s="49">
        <f>Q136*1/(1+Summary!$B$8)^$A136</f>
        <v>1068.349188</v>
      </c>
      <c r="S136" s="3">
        <v>28.0</v>
      </c>
      <c r="T136" s="49">
        <f>S136*Summary!$E$3</f>
        <v>81457.32</v>
      </c>
      <c r="U136" s="49">
        <f>T136*1/(1+Summary!$B$8)^$A136</f>
        <v>1551.465087</v>
      </c>
      <c r="V136" s="49">
        <v>0.0</v>
      </c>
      <c r="W136" s="49">
        <f>V136*1/(1+Summary!$B$8)^$A136</f>
        <v>0</v>
      </c>
      <c r="X136" s="49">
        <v>0.0</v>
      </c>
      <c r="Y136" s="49">
        <f>X136*1/(1+Summary!$B$8)^$A136</f>
        <v>0</v>
      </c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ht="15.75" customHeight="1">
      <c r="A137" s="50">
        <v>135.0</v>
      </c>
      <c r="B137" s="51">
        <f>IF(Summary!$B$19 &gt;= A137, 0, Summary!$B$5*Summary!$B$3)</f>
        <v>0.8888888889</v>
      </c>
      <c r="C137" s="49">
        <f>IF(Summary!$B$19 &gt;= A137, 0, 'Wildlife Mix'!$B$5*Summary!$E$2)</f>
        <v>96957.23</v>
      </c>
      <c r="D137" s="49">
        <f>C137*1/(1+Summary!$B$8)^$A137</f>
        <v>1792.895034</v>
      </c>
      <c r="E137" s="51">
        <f>IF(Summary!$B$19 &gt;= A137, 0, Summary!$E$2 * Summary!$B$6)</f>
        <v>0.02105263158</v>
      </c>
      <c r="F137" s="49">
        <f>Summary!$B$2</f>
        <v>13530000</v>
      </c>
      <c r="G137" s="49">
        <f t="shared" si="1"/>
        <v>284842.1053</v>
      </c>
      <c r="H137" s="49">
        <f>G137*1/(1+Summary!$B$8)^A137</f>
        <v>5267.188388</v>
      </c>
      <c r="I137" s="49">
        <f>IF(Summary!$B$19 &gt;= A137, 0, 'Wildlife Mix'!$C$5*Summary!$E$2)</f>
        <v>59987.04</v>
      </c>
      <c r="J137" s="49">
        <f>I137*1/(1+Summary!$B$8)^$A137</f>
        <v>1109.256794</v>
      </c>
      <c r="K137" s="49">
        <f>IF(Summary!$B$19 &gt;= A137, 0, 'Wildlife Mix'!$D$5*Summary!$E$2)</f>
        <v>1644.72</v>
      </c>
      <c r="L137" s="49">
        <f>K137*1/(1+Summary!$B$8)^$A137</f>
        <v>30.41351656</v>
      </c>
      <c r="M137" s="49">
        <f>IF(Summary!$B$19 &gt;= A137, 0, 'Wildlife Mix'!$E$5*Summary!$E$2)</f>
        <v>4672.5</v>
      </c>
      <c r="N137" s="49">
        <f>M137*1/(1+Summary!$B$8)^$A137</f>
        <v>86.40203569</v>
      </c>
      <c r="O137" s="3">
        <f>IF(Summary!$B$19 &gt;= A137, 0, 0.915*Summary!$E$2)</f>
        <v>18.3</v>
      </c>
      <c r="P137" s="49">
        <f>'Wildlife Mix'!$F$5</f>
        <v>3065.1395</v>
      </c>
      <c r="Q137" s="49">
        <f t="shared" si="2"/>
        <v>56092.05285</v>
      </c>
      <c r="R137" s="49">
        <f>Q137*1/(1+Summary!$B$8)^$A137</f>
        <v>1037.232221</v>
      </c>
      <c r="S137" s="3">
        <v>28.0</v>
      </c>
      <c r="T137" s="49">
        <f>S137*Summary!$E$3</f>
        <v>81457.32</v>
      </c>
      <c r="U137" s="49">
        <f>T137*1/(1+Summary!$B$8)^$A137</f>
        <v>1506.276783</v>
      </c>
      <c r="V137" s="49">
        <v>0.0</v>
      </c>
      <c r="W137" s="49">
        <f>V137*1/(1+Summary!$B$8)^$A137</f>
        <v>0</v>
      </c>
      <c r="X137" s="49">
        <v>0.0</v>
      </c>
      <c r="Y137" s="49">
        <f>X137*1/(1+Summary!$B$8)^$A137</f>
        <v>0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ht="15.75" customHeight="1">
      <c r="A138" s="50">
        <v>136.0</v>
      </c>
      <c r="B138" s="51">
        <f>IF(Summary!$B$19 &gt;= A138, 0, Summary!$B$5*Summary!$B$3)</f>
        <v>0.8888888889</v>
      </c>
      <c r="C138" s="49">
        <f>IF(Summary!$B$19 &gt;= A138, 0, 'Wildlife Mix'!$B$5*Summary!$E$2)</f>
        <v>96957.23</v>
      </c>
      <c r="D138" s="49">
        <f>C138*1/(1+Summary!$B$8)^$A138</f>
        <v>1740.67479</v>
      </c>
      <c r="E138" s="51">
        <f>IF(Summary!$B$19 &gt;= A138, 0, Summary!$E$2 * Summary!$B$6)</f>
        <v>0.02105263158</v>
      </c>
      <c r="F138" s="49">
        <f>Summary!$B$2</f>
        <v>13530000</v>
      </c>
      <c r="G138" s="49">
        <f t="shared" si="1"/>
        <v>284842.1053</v>
      </c>
      <c r="H138" s="49">
        <f>G138*1/(1+Summary!$B$8)^A138</f>
        <v>5113.775134</v>
      </c>
      <c r="I138" s="49">
        <f>IF(Summary!$B$19 &gt;= A138, 0, 'Wildlife Mix'!$C$5*Summary!$E$2)</f>
        <v>59987.04</v>
      </c>
      <c r="J138" s="49">
        <f>I138*1/(1+Summary!$B$8)^$A138</f>
        <v>1076.948344</v>
      </c>
      <c r="K138" s="49">
        <f>IF(Summary!$B$19 &gt;= A138, 0, 'Wildlife Mix'!$D$5*Summary!$E$2)</f>
        <v>1644.72</v>
      </c>
      <c r="L138" s="49">
        <f>K138*1/(1+Summary!$B$8)^$A138</f>
        <v>29.52768598</v>
      </c>
      <c r="M138" s="49">
        <f>IF(Summary!$B$19 &gt;= A138, 0, 'Wildlife Mix'!$E$5*Summary!$E$2)</f>
        <v>4672.5</v>
      </c>
      <c r="N138" s="49">
        <f>M138*1/(1+Summary!$B$8)^$A138</f>
        <v>83.88547154</v>
      </c>
      <c r="O138" s="3">
        <f>IF(Summary!$B$19 &gt;= A138, 0, 0.915*Summary!$E$2)</f>
        <v>18.3</v>
      </c>
      <c r="P138" s="49">
        <f>'Wildlife Mix'!$F$5</f>
        <v>3065.1395</v>
      </c>
      <c r="Q138" s="49">
        <f t="shared" si="2"/>
        <v>56092.05285</v>
      </c>
      <c r="R138" s="49">
        <f>Q138*1/(1+Summary!$B$8)^$A138</f>
        <v>1007.021574</v>
      </c>
      <c r="S138" s="3">
        <v>28.0</v>
      </c>
      <c r="T138" s="49">
        <f>S138*Summary!$E$3</f>
        <v>81457.32</v>
      </c>
      <c r="U138" s="49">
        <f>T138*1/(1+Summary!$B$8)^$A138</f>
        <v>1462.404644</v>
      </c>
      <c r="V138" s="49">
        <v>0.0</v>
      </c>
      <c r="W138" s="49">
        <f>V138*1/(1+Summary!$B$8)^$A138</f>
        <v>0</v>
      </c>
      <c r="X138" s="49">
        <v>0.0</v>
      </c>
      <c r="Y138" s="49">
        <f>X138*1/(1+Summary!$B$8)^$A138</f>
        <v>0</v>
      </c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ht="15.75" customHeight="1">
      <c r="A139" s="50">
        <v>137.0</v>
      </c>
      <c r="B139" s="51">
        <f>IF(Summary!$B$19 &gt;= A139, 0, Summary!$B$5*Summary!$B$3)</f>
        <v>0.8888888889</v>
      </c>
      <c r="C139" s="49">
        <f>IF(Summary!$B$19 &gt;= A139, 0, 'Wildlife Mix'!$B$5*Summary!$E$2)</f>
        <v>96957.23</v>
      </c>
      <c r="D139" s="49">
        <f>C139*1/(1+Summary!$B$8)^$A139</f>
        <v>1689.975525</v>
      </c>
      <c r="E139" s="51">
        <f>IF(Summary!$B$19 &gt;= A139, 0, Summary!$E$2 * Summary!$B$6)</f>
        <v>0.02105263158</v>
      </c>
      <c r="F139" s="49">
        <f>Summary!$B$2</f>
        <v>13530000</v>
      </c>
      <c r="G139" s="49">
        <f t="shared" si="1"/>
        <v>284842.1053</v>
      </c>
      <c r="H139" s="49">
        <f>G139*1/(1+Summary!$B$8)^A139</f>
        <v>4964.830227</v>
      </c>
      <c r="I139" s="49">
        <f>IF(Summary!$B$19 &gt;= A139, 0, 'Wildlife Mix'!$C$5*Summary!$E$2)</f>
        <v>59987.04</v>
      </c>
      <c r="J139" s="49">
        <f>I139*1/(1+Summary!$B$8)^$A139</f>
        <v>1045.580916</v>
      </c>
      <c r="K139" s="49">
        <f>IF(Summary!$B$19 &gt;= A139, 0, 'Wildlife Mix'!$D$5*Summary!$E$2)</f>
        <v>1644.72</v>
      </c>
      <c r="L139" s="49">
        <f>K139*1/(1+Summary!$B$8)^$A139</f>
        <v>28.66765629</v>
      </c>
      <c r="M139" s="49">
        <f>IF(Summary!$B$19 &gt;= A139, 0, 'Wildlife Mix'!$E$5*Summary!$E$2)</f>
        <v>4672.5</v>
      </c>
      <c r="N139" s="49">
        <f>M139*1/(1+Summary!$B$8)^$A139</f>
        <v>81.44220538</v>
      </c>
      <c r="O139" s="3">
        <f>IF(Summary!$B$19 &gt;= A139, 0, 0.915*Summary!$E$2)</f>
        <v>18.3</v>
      </c>
      <c r="P139" s="49">
        <f>'Wildlife Mix'!$F$5</f>
        <v>3065.1395</v>
      </c>
      <c r="Q139" s="49">
        <f t="shared" si="2"/>
        <v>56092.05285</v>
      </c>
      <c r="R139" s="49">
        <f>Q139*1/(1+Summary!$B$8)^$A139</f>
        <v>977.6908482</v>
      </c>
      <c r="S139" s="3">
        <v>28.0</v>
      </c>
      <c r="T139" s="49">
        <f>S139*Summary!$E$3</f>
        <v>81457.32</v>
      </c>
      <c r="U139" s="49">
        <f>T139*1/(1+Summary!$B$8)^$A139</f>
        <v>1419.810334</v>
      </c>
      <c r="V139" s="49">
        <v>0.0</v>
      </c>
      <c r="W139" s="49">
        <f>V139*1/(1+Summary!$B$8)^$A139</f>
        <v>0</v>
      </c>
      <c r="X139" s="49">
        <v>0.0</v>
      </c>
      <c r="Y139" s="49">
        <f>X139*1/(1+Summary!$B$8)^$A139</f>
        <v>0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ht="15.75" customHeight="1">
      <c r="A140" s="50">
        <v>138.0</v>
      </c>
      <c r="B140" s="51">
        <f>IF(Summary!$B$19 &gt;= A140, 0, Summary!$B$5*Summary!$B$3)</f>
        <v>0.8888888889</v>
      </c>
      <c r="C140" s="49">
        <f>IF(Summary!$B$19 &gt;= A140, 0, 'Wildlife Mix'!$B$5*Summary!$E$2)</f>
        <v>96957.23</v>
      </c>
      <c r="D140" s="49">
        <f>C140*1/(1+Summary!$B$8)^$A140</f>
        <v>1640.752936</v>
      </c>
      <c r="E140" s="51">
        <f>IF(Summary!$B$19 &gt;= A140, 0, Summary!$E$2 * Summary!$B$6)</f>
        <v>0.02105263158</v>
      </c>
      <c r="F140" s="49">
        <f>Summary!$B$2</f>
        <v>13530000</v>
      </c>
      <c r="G140" s="49">
        <f t="shared" si="1"/>
        <v>284842.1053</v>
      </c>
      <c r="H140" s="49">
        <f>G140*1/(1+Summary!$B$8)^A140</f>
        <v>4820.223522</v>
      </c>
      <c r="I140" s="49">
        <f>IF(Summary!$B$19 &gt;= A140, 0, 'Wildlife Mix'!$C$5*Summary!$E$2)</f>
        <v>59987.04</v>
      </c>
      <c r="J140" s="49">
        <f>I140*1/(1+Summary!$B$8)^$A140</f>
        <v>1015.127103</v>
      </c>
      <c r="K140" s="49">
        <f>IF(Summary!$B$19 &gt;= A140, 0, 'Wildlife Mix'!$D$5*Summary!$E$2)</f>
        <v>1644.72</v>
      </c>
      <c r="L140" s="49">
        <f>K140*1/(1+Summary!$B$8)^$A140</f>
        <v>27.83267601</v>
      </c>
      <c r="M140" s="49">
        <f>IF(Summary!$B$19 &gt;= A140, 0, 'Wildlife Mix'!$E$5*Summary!$E$2)</f>
        <v>4672.5</v>
      </c>
      <c r="N140" s="49">
        <f>M140*1/(1+Summary!$B$8)^$A140</f>
        <v>79.07010231</v>
      </c>
      <c r="O140" s="3">
        <f>IF(Summary!$B$19 &gt;= A140, 0, 0.915*Summary!$E$2)</f>
        <v>18.3</v>
      </c>
      <c r="P140" s="49">
        <f>'Wildlife Mix'!$F$5</f>
        <v>3065.1395</v>
      </c>
      <c r="Q140" s="49">
        <f t="shared" si="2"/>
        <v>56092.05285</v>
      </c>
      <c r="R140" s="49">
        <f>Q140*1/(1+Summary!$B$8)^$A140</f>
        <v>949.2144158</v>
      </c>
      <c r="S140" s="3">
        <v>28.0</v>
      </c>
      <c r="T140" s="49">
        <f>S140*Summary!$E$3</f>
        <v>81457.32</v>
      </c>
      <c r="U140" s="49">
        <f>T140*1/(1+Summary!$B$8)^$A140</f>
        <v>1378.456635</v>
      </c>
      <c r="V140" s="49">
        <v>0.0</v>
      </c>
      <c r="W140" s="49">
        <f>V140*1/(1+Summary!$B$8)^$A140</f>
        <v>0</v>
      </c>
      <c r="X140" s="49">
        <v>0.0</v>
      </c>
      <c r="Y140" s="49">
        <f>X140*1/(1+Summary!$B$8)^$A140</f>
        <v>0</v>
      </c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ht="15.75" customHeight="1">
      <c r="A141" s="50">
        <v>139.0</v>
      </c>
      <c r="B141" s="51">
        <f>IF(Summary!$B$19 &gt;= A141, 0, Summary!$B$5*Summary!$B$3)</f>
        <v>0.8888888889</v>
      </c>
      <c r="C141" s="49">
        <f>IF(Summary!$B$19 &gt;= A141, 0, 'Wildlife Mix'!$B$5*Summary!$E$2)</f>
        <v>96957.23</v>
      </c>
      <c r="D141" s="49">
        <f>C141*1/(1+Summary!$B$8)^$A141</f>
        <v>1592.964016</v>
      </c>
      <c r="E141" s="51">
        <f>IF(Summary!$B$19 &gt;= A141, 0, Summary!$E$2 * Summary!$B$6)</f>
        <v>0.02105263158</v>
      </c>
      <c r="F141" s="49">
        <f>Summary!$B$2</f>
        <v>13530000</v>
      </c>
      <c r="G141" s="49">
        <f t="shared" si="1"/>
        <v>284842.1053</v>
      </c>
      <c r="H141" s="49">
        <f>G141*1/(1+Summary!$B$8)^A141</f>
        <v>4679.828662</v>
      </c>
      <c r="I141" s="49">
        <f>IF(Summary!$B$19 &gt;= A141, 0, 'Wildlife Mix'!$C$5*Summary!$E$2)</f>
        <v>59987.04</v>
      </c>
      <c r="J141" s="49">
        <f>I141*1/(1+Summary!$B$8)^$A141</f>
        <v>985.5602944</v>
      </c>
      <c r="K141" s="49">
        <f>IF(Summary!$B$19 &gt;= A141, 0, 'Wildlife Mix'!$D$5*Summary!$E$2)</f>
        <v>1644.72</v>
      </c>
      <c r="L141" s="49">
        <f>K141*1/(1+Summary!$B$8)^$A141</f>
        <v>27.02201555</v>
      </c>
      <c r="M141" s="49">
        <f>IF(Summary!$B$19 &gt;= A141, 0, 'Wildlife Mix'!$E$5*Summary!$E$2)</f>
        <v>4672.5</v>
      </c>
      <c r="N141" s="49">
        <f>M141*1/(1+Summary!$B$8)^$A141</f>
        <v>76.76708962</v>
      </c>
      <c r="O141" s="3">
        <f>IF(Summary!$B$19 &gt;= A141, 0, 0.915*Summary!$E$2)</f>
        <v>18.3</v>
      </c>
      <c r="P141" s="49">
        <f>'Wildlife Mix'!$F$5</f>
        <v>3065.1395</v>
      </c>
      <c r="Q141" s="49">
        <f t="shared" si="2"/>
        <v>56092.05285</v>
      </c>
      <c r="R141" s="49">
        <f>Q141*1/(1+Summary!$B$8)^$A141</f>
        <v>921.5673939</v>
      </c>
      <c r="S141" s="3">
        <v>28.0</v>
      </c>
      <c r="T141" s="49">
        <f>S141*Summary!$E$3</f>
        <v>81457.32</v>
      </c>
      <c r="U141" s="49">
        <f>T141*1/(1+Summary!$B$8)^$A141</f>
        <v>1338.307412</v>
      </c>
      <c r="V141" s="49">
        <v>0.0</v>
      </c>
      <c r="W141" s="49">
        <f>V141*1/(1+Summary!$B$8)^$A141</f>
        <v>0</v>
      </c>
      <c r="X141" s="49">
        <v>0.0</v>
      </c>
      <c r="Y141" s="49">
        <f>X141*1/(1+Summary!$B$8)^$A141</f>
        <v>0</v>
      </c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ht="15.75" customHeight="1">
      <c r="A142" s="50">
        <v>140.0</v>
      </c>
      <c r="B142" s="51">
        <f>IF(Summary!$B$19 &gt;= A142, 0, Summary!$B$5*Summary!$B$3)</f>
        <v>0.8888888889</v>
      </c>
      <c r="C142" s="49">
        <f>IF(Summary!$B$19 &gt;= A142, 0, 'Wildlife Mix'!$B$5*Summary!$E$2)</f>
        <v>96957.23</v>
      </c>
      <c r="D142" s="49">
        <f>C142*1/(1+Summary!$B$8)^$A142</f>
        <v>1546.567006</v>
      </c>
      <c r="E142" s="51">
        <f>IF(Summary!$B$19 &gt;= A142, 0, Summary!$E$2 * Summary!$B$6)</f>
        <v>0.02105263158</v>
      </c>
      <c r="F142" s="49">
        <f>Summary!$B$2</f>
        <v>13530000</v>
      </c>
      <c r="G142" s="49">
        <f t="shared" si="1"/>
        <v>284842.1053</v>
      </c>
      <c r="H142" s="49">
        <f>G142*1/(1+Summary!$B$8)^A142</f>
        <v>4543.522973</v>
      </c>
      <c r="I142" s="49">
        <f>IF(Summary!$B$19 &gt;= A142, 0, 'Wildlife Mix'!$C$5*Summary!$E$2)</f>
        <v>59987.04</v>
      </c>
      <c r="J142" s="49">
        <f>I142*1/(1+Summary!$B$8)^$A142</f>
        <v>956.8546548</v>
      </c>
      <c r="K142" s="49">
        <f>IF(Summary!$B$19 &gt;= A142, 0, 'Wildlife Mix'!$D$5*Summary!$E$2)</f>
        <v>1644.72</v>
      </c>
      <c r="L142" s="49">
        <f>K142*1/(1+Summary!$B$8)^$A142</f>
        <v>26.23496655</v>
      </c>
      <c r="M142" s="49">
        <f>IF(Summary!$B$19 &gt;= A142, 0, 'Wildlife Mix'!$E$5*Summary!$E$2)</f>
        <v>4672.5</v>
      </c>
      <c r="N142" s="49">
        <f>M142*1/(1+Summary!$B$8)^$A142</f>
        <v>74.53115497</v>
      </c>
      <c r="O142" s="3">
        <f>IF(Summary!$B$19 &gt;= A142, 0, 0.915*Summary!$E$2)</f>
        <v>18.3</v>
      </c>
      <c r="P142" s="49">
        <f>'Wildlife Mix'!$F$5</f>
        <v>3065.1395</v>
      </c>
      <c r="Q142" s="49">
        <f t="shared" si="2"/>
        <v>56092.05285</v>
      </c>
      <c r="R142" s="49">
        <f>Q142*1/(1+Summary!$B$8)^$A142</f>
        <v>894.7256252</v>
      </c>
      <c r="S142" s="3">
        <v>28.0</v>
      </c>
      <c r="T142" s="49">
        <f>S142*Summary!$E$3</f>
        <v>81457.32</v>
      </c>
      <c r="U142" s="49">
        <f>T142*1/(1+Summary!$B$8)^$A142</f>
        <v>1299.327585</v>
      </c>
      <c r="V142" s="49">
        <v>0.0</v>
      </c>
      <c r="W142" s="49">
        <f>V142*1/(1+Summary!$B$8)^$A142</f>
        <v>0</v>
      </c>
      <c r="X142" s="49">
        <v>154615.2</v>
      </c>
      <c r="Y142" s="49">
        <f>X142*1/(1+Summary!$B$8)^$A142</f>
        <v>2466.270611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ht="15.75" customHeight="1">
      <c r="A143" s="50">
        <v>141.0</v>
      </c>
      <c r="B143" s="51">
        <f>IF(Summary!$B$19 &gt;= A143, 0, Summary!$B$5*Summary!$B$3)</f>
        <v>0.8888888889</v>
      </c>
      <c r="C143" s="49">
        <f>IF(Summary!$B$19 &gt;= A143, 0, 'Wildlife Mix'!$B$5*Summary!$E$2)</f>
        <v>96957.23</v>
      </c>
      <c r="D143" s="49">
        <f>C143*1/(1+Summary!$B$8)^$A143</f>
        <v>1501.521365</v>
      </c>
      <c r="E143" s="51">
        <f>IF(Summary!$B$19 &gt;= A143, 0, Summary!$E$2 * Summary!$B$6)</f>
        <v>0.02105263158</v>
      </c>
      <c r="F143" s="49">
        <f>Summary!$B$2</f>
        <v>13530000</v>
      </c>
      <c r="G143" s="49">
        <f t="shared" si="1"/>
        <v>284842.1053</v>
      </c>
      <c r="H143" s="49">
        <f>G143*1/(1+Summary!$B$8)^A143</f>
        <v>4411.187352</v>
      </c>
      <c r="I143" s="49">
        <f>IF(Summary!$B$19 &gt;= A143, 0, 'Wildlife Mix'!$C$5*Summary!$E$2)</f>
        <v>59987.04</v>
      </c>
      <c r="J143" s="49">
        <f>I143*1/(1+Summary!$B$8)^$A143</f>
        <v>928.9851017</v>
      </c>
      <c r="K143" s="49">
        <f>IF(Summary!$B$19 &gt;= A143, 0, 'Wildlife Mix'!$D$5*Summary!$E$2)</f>
        <v>1644.72</v>
      </c>
      <c r="L143" s="49">
        <f>K143*1/(1+Summary!$B$8)^$A143</f>
        <v>25.47084131</v>
      </c>
      <c r="M143" s="49">
        <f>IF(Summary!$B$19 &gt;= A143, 0, 'Wildlife Mix'!$E$5*Summary!$E$2)</f>
        <v>4672.5</v>
      </c>
      <c r="N143" s="49">
        <f>M143*1/(1+Summary!$B$8)^$A143</f>
        <v>72.36034463</v>
      </c>
      <c r="O143" s="3">
        <f>IF(Summary!$B$19 &gt;= A143, 0, 0.915*Summary!$E$2)</f>
        <v>18.3</v>
      </c>
      <c r="P143" s="49">
        <f>'Wildlife Mix'!$F$5</f>
        <v>3065.1395</v>
      </c>
      <c r="Q143" s="49">
        <f t="shared" si="2"/>
        <v>56092.05285</v>
      </c>
      <c r="R143" s="49">
        <f>Q143*1/(1+Summary!$B$8)^$A143</f>
        <v>868.6656555</v>
      </c>
      <c r="S143" s="3">
        <v>28.0</v>
      </c>
      <c r="T143" s="49">
        <f>S143*Summary!$E$3</f>
        <v>81457.32</v>
      </c>
      <c r="U143" s="49">
        <f>T143*1/(1+Summary!$B$8)^$A143</f>
        <v>1261.483092</v>
      </c>
      <c r="V143" s="49">
        <v>0.0</v>
      </c>
      <c r="W143" s="49">
        <f>V143*1/(1+Summary!$B$8)^$A143</f>
        <v>0</v>
      </c>
      <c r="X143" s="49">
        <v>0.0</v>
      </c>
      <c r="Y143" s="49">
        <f>X143*1/(1+Summary!$B$8)^$A143</f>
        <v>0</v>
      </c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ht="15.75" customHeight="1">
      <c r="A144" s="50">
        <v>142.0</v>
      </c>
      <c r="B144" s="51">
        <f>IF(Summary!$B$19 &gt;= A144, 0, Summary!$B$5*Summary!$B$3)</f>
        <v>0.8888888889</v>
      </c>
      <c r="C144" s="49">
        <f>IF(Summary!$B$19 &gt;= A144, 0, 'Wildlife Mix'!$B$5*Summary!$E$2)</f>
        <v>96957.23</v>
      </c>
      <c r="D144" s="49">
        <f>C144*1/(1+Summary!$B$8)^$A144</f>
        <v>1457.787733</v>
      </c>
      <c r="E144" s="51">
        <f>IF(Summary!$B$19 &gt;= A144, 0, Summary!$E$2 * Summary!$B$6)</f>
        <v>0.02105263158</v>
      </c>
      <c r="F144" s="49">
        <f>Summary!$B$2</f>
        <v>13530000</v>
      </c>
      <c r="G144" s="49">
        <f t="shared" si="1"/>
        <v>284842.1053</v>
      </c>
      <c r="H144" s="49">
        <f>G144*1/(1+Summary!$B$8)^A144</f>
        <v>4282.706167</v>
      </c>
      <c r="I144" s="49">
        <f>IF(Summary!$B$19 &gt;= A144, 0, 'Wildlife Mix'!$C$5*Summary!$E$2)</f>
        <v>59987.04</v>
      </c>
      <c r="J144" s="49">
        <f>I144*1/(1+Summary!$B$8)^$A144</f>
        <v>901.9272832</v>
      </c>
      <c r="K144" s="49">
        <f>IF(Summary!$B$19 &gt;= A144, 0, 'Wildlife Mix'!$D$5*Summary!$E$2)</f>
        <v>1644.72</v>
      </c>
      <c r="L144" s="49">
        <f>K144*1/(1+Summary!$B$8)^$A144</f>
        <v>24.72897215</v>
      </c>
      <c r="M144" s="49">
        <f>IF(Summary!$B$19 &gt;= A144, 0, 'Wildlife Mix'!$E$5*Summary!$E$2)</f>
        <v>4672.5</v>
      </c>
      <c r="N144" s="49">
        <f>M144*1/(1+Summary!$B$8)^$A144</f>
        <v>70.25276178</v>
      </c>
      <c r="O144" s="3">
        <f>IF(Summary!$B$19 &gt;= A144, 0, 0.915*Summary!$E$2)</f>
        <v>18.3</v>
      </c>
      <c r="P144" s="49">
        <f>'Wildlife Mix'!$F$5</f>
        <v>3065.1395</v>
      </c>
      <c r="Q144" s="49">
        <f t="shared" si="2"/>
        <v>56092.05285</v>
      </c>
      <c r="R144" s="49">
        <f>Q144*1/(1+Summary!$B$8)^$A144</f>
        <v>843.3647141</v>
      </c>
      <c r="S144" s="3">
        <v>28.0</v>
      </c>
      <c r="T144" s="49">
        <f>S144*Summary!$E$3</f>
        <v>81457.32</v>
      </c>
      <c r="U144" s="49">
        <f>T144*1/(1+Summary!$B$8)^$A144</f>
        <v>1224.740866</v>
      </c>
      <c r="V144" s="49">
        <v>0.0</v>
      </c>
      <c r="W144" s="49">
        <f>V144*1/(1+Summary!$B$8)^$A144</f>
        <v>0</v>
      </c>
      <c r="X144" s="49">
        <v>0.0</v>
      </c>
      <c r="Y144" s="49">
        <f>X144*1/(1+Summary!$B$8)^$A144</f>
        <v>0</v>
      </c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ht="15.75" customHeight="1">
      <c r="A145" s="50">
        <v>143.0</v>
      </c>
      <c r="B145" s="51">
        <f>IF(Summary!$B$19 &gt;= A145, 0, Summary!$B$5*Summary!$B$3)</f>
        <v>0.8888888889</v>
      </c>
      <c r="C145" s="49">
        <f>IF(Summary!$B$19 &gt;= A145, 0, 'Wildlife Mix'!$B$5*Summary!$E$2)</f>
        <v>96957.23</v>
      </c>
      <c r="D145" s="49">
        <f>C145*1/(1+Summary!$B$8)^$A145</f>
        <v>1415.327896</v>
      </c>
      <c r="E145" s="51">
        <f>IF(Summary!$B$19 &gt;= A145, 0, Summary!$E$2 * Summary!$B$6)</f>
        <v>0.02105263158</v>
      </c>
      <c r="F145" s="49">
        <f>Summary!$B$2</f>
        <v>13530000</v>
      </c>
      <c r="G145" s="49">
        <f t="shared" si="1"/>
        <v>284842.1053</v>
      </c>
      <c r="H145" s="49">
        <f>G145*1/(1+Summary!$B$8)^A145</f>
        <v>4157.967153</v>
      </c>
      <c r="I145" s="49">
        <f>IF(Summary!$B$19 &gt;= A145, 0, 'Wildlife Mix'!$C$5*Summary!$E$2)</f>
        <v>59987.04</v>
      </c>
      <c r="J145" s="49">
        <f>I145*1/(1+Summary!$B$8)^$A145</f>
        <v>875.6575566</v>
      </c>
      <c r="K145" s="49">
        <f>IF(Summary!$B$19 &gt;= A145, 0, 'Wildlife Mix'!$D$5*Summary!$E$2)</f>
        <v>1644.72</v>
      </c>
      <c r="L145" s="49">
        <f>K145*1/(1+Summary!$B$8)^$A145</f>
        <v>24.00871082</v>
      </c>
      <c r="M145" s="49">
        <f>IF(Summary!$B$19 &gt;= A145, 0, 'Wildlife Mix'!$E$5*Summary!$E$2)</f>
        <v>4672.5</v>
      </c>
      <c r="N145" s="49">
        <f>M145*1/(1+Summary!$B$8)^$A145</f>
        <v>68.20656483</v>
      </c>
      <c r="O145" s="3">
        <f>IF(Summary!$B$19 &gt;= A145, 0, 0.915*Summary!$E$2)</f>
        <v>18.3</v>
      </c>
      <c r="P145" s="49">
        <f>'Wildlife Mix'!$F$5</f>
        <v>3065.1395</v>
      </c>
      <c r="Q145" s="49">
        <f t="shared" si="2"/>
        <v>56092.05285</v>
      </c>
      <c r="R145" s="49">
        <f>Q145*1/(1+Summary!$B$8)^$A145</f>
        <v>818.8006933</v>
      </c>
      <c r="S145" s="3">
        <v>28.0</v>
      </c>
      <c r="T145" s="49">
        <f>S145*Summary!$E$3</f>
        <v>81457.32</v>
      </c>
      <c r="U145" s="49">
        <f>T145*1/(1+Summary!$B$8)^$A145</f>
        <v>1189.068802</v>
      </c>
      <c r="V145" s="49">
        <v>0.0</v>
      </c>
      <c r="W145" s="49">
        <f>V145*1/(1+Summary!$B$8)^$A145</f>
        <v>0</v>
      </c>
      <c r="X145" s="49">
        <v>0.0</v>
      </c>
      <c r="Y145" s="49">
        <f>X145*1/(1+Summary!$B$8)^$A145</f>
        <v>0</v>
      </c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ht="15.75" customHeight="1">
      <c r="A146" s="50">
        <v>144.0</v>
      </c>
      <c r="B146" s="51">
        <f>IF(Summary!$B$19 &gt;= A146, 0, Summary!$B$5*Summary!$B$3)</f>
        <v>0.8888888889</v>
      </c>
      <c r="C146" s="49">
        <f>IF(Summary!$B$19 &gt;= A146, 0, 'Wildlife Mix'!$B$5*Summary!$E$2)</f>
        <v>96957.23</v>
      </c>
      <c r="D146" s="49">
        <f>C146*1/(1+Summary!$B$8)^$A146</f>
        <v>1374.104753</v>
      </c>
      <c r="E146" s="51">
        <f>IF(Summary!$B$19 &gt;= A146, 0, Summary!$E$2 * Summary!$B$6)</f>
        <v>0.02105263158</v>
      </c>
      <c r="F146" s="49">
        <f>Summary!$B$2</f>
        <v>13530000</v>
      </c>
      <c r="G146" s="49">
        <f t="shared" si="1"/>
        <v>284842.1053</v>
      </c>
      <c r="H146" s="49">
        <f>G146*1/(1+Summary!$B$8)^A146</f>
        <v>4036.861313</v>
      </c>
      <c r="I146" s="49">
        <f>IF(Summary!$B$19 &gt;= A146, 0, 'Wildlife Mix'!$C$5*Summary!$E$2)</f>
        <v>59987.04</v>
      </c>
      <c r="J146" s="49">
        <f>I146*1/(1+Summary!$B$8)^$A146</f>
        <v>850.1529675</v>
      </c>
      <c r="K146" s="49">
        <f>IF(Summary!$B$19 &gt;= A146, 0, 'Wildlife Mix'!$D$5*Summary!$E$2)</f>
        <v>1644.72</v>
      </c>
      <c r="L146" s="49">
        <f>K146*1/(1+Summary!$B$8)^$A146</f>
        <v>23.30942798</v>
      </c>
      <c r="M146" s="49">
        <f>IF(Summary!$B$19 &gt;= A146, 0, 'Wildlife Mix'!$E$5*Summary!$E$2)</f>
        <v>4672.5</v>
      </c>
      <c r="N146" s="49">
        <f>M146*1/(1+Summary!$B$8)^$A146</f>
        <v>66.21996586</v>
      </c>
      <c r="O146" s="3">
        <f>IF(Summary!$B$19 &gt;= A146, 0, 0.915*Summary!$E$2)</f>
        <v>18.3</v>
      </c>
      <c r="P146" s="49">
        <f>'Wildlife Mix'!$F$5</f>
        <v>3065.1395</v>
      </c>
      <c r="Q146" s="49">
        <f t="shared" si="2"/>
        <v>56092.05285</v>
      </c>
      <c r="R146" s="49">
        <f>Q146*1/(1+Summary!$B$8)^$A146</f>
        <v>794.9521294</v>
      </c>
      <c r="S146" s="3">
        <v>28.0</v>
      </c>
      <c r="T146" s="49">
        <f>S146*Summary!$E$3</f>
        <v>81457.32</v>
      </c>
      <c r="U146" s="49">
        <f>T146*1/(1+Summary!$B$8)^$A146</f>
        <v>1154.43573</v>
      </c>
      <c r="V146" s="49">
        <v>0.0</v>
      </c>
      <c r="W146" s="49">
        <f>V146*1/(1+Summary!$B$8)^$A146</f>
        <v>0</v>
      </c>
      <c r="X146" s="49">
        <v>0.0</v>
      </c>
      <c r="Y146" s="49">
        <f>X146*1/(1+Summary!$B$8)^$A146</f>
        <v>0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ht="15.75" customHeight="1">
      <c r="A147" s="50">
        <v>145.0</v>
      </c>
      <c r="B147" s="51">
        <f>IF(Summary!$B$19 &gt;= A147, 0, Summary!$B$5*Summary!$B$3)</f>
        <v>0.8888888889</v>
      </c>
      <c r="C147" s="49">
        <f>IF(Summary!$B$19 &gt;= A147, 0, 'Wildlife Mix'!$B$5*Summary!$E$2)</f>
        <v>96957.23</v>
      </c>
      <c r="D147" s="49">
        <f>C147*1/(1+Summary!$B$8)^$A147</f>
        <v>1334.082285</v>
      </c>
      <c r="E147" s="51">
        <f>IF(Summary!$B$19 &gt;= A147, 0, Summary!$E$2 * Summary!$B$6)</f>
        <v>0.02105263158</v>
      </c>
      <c r="F147" s="49">
        <f>Summary!$B$2</f>
        <v>13530000</v>
      </c>
      <c r="G147" s="49">
        <f t="shared" si="1"/>
        <v>284842.1053</v>
      </c>
      <c r="H147" s="49">
        <f>G147*1/(1+Summary!$B$8)^A147</f>
        <v>3919.282828</v>
      </c>
      <c r="I147" s="49">
        <f>IF(Summary!$B$19 &gt;= A147, 0, 'Wildlife Mix'!$C$5*Summary!$E$2)</f>
        <v>59987.04</v>
      </c>
      <c r="J147" s="49">
        <f>I147*1/(1+Summary!$B$8)^$A147</f>
        <v>825.3912306</v>
      </c>
      <c r="K147" s="49">
        <f>IF(Summary!$B$19 &gt;= A147, 0, 'Wildlife Mix'!$D$5*Summary!$E$2)</f>
        <v>1644.72</v>
      </c>
      <c r="L147" s="49">
        <f>K147*1/(1+Summary!$B$8)^$A147</f>
        <v>22.6305126</v>
      </c>
      <c r="M147" s="49">
        <f>IF(Summary!$B$19 &gt;= A147, 0, 'Wildlife Mix'!$E$5*Summary!$E$2)</f>
        <v>4672.5</v>
      </c>
      <c r="N147" s="49">
        <f>M147*1/(1+Summary!$B$8)^$A147</f>
        <v>64.29122899</v>
      </c>
      <c r="O147" s="3">
        <f>IF(Summary!$B$19 &gt;= A147, 0, 0.915*Summary!$E$2)</f>
        <v>18.3</v>
      </c>
      <c r="P147" s="49">
        <f>'Wildlife Mix'!$F$5</f>
        <v>3065.1395</v>
      </c>
      <c r="Q147" s="49">
        <f t="shared" si="2"/>
        <v>56092.05285</v>
      </c>
      <c r="R147" s="49">
        <f>Q147*1/(1+Summary!$B$8)^$A147</f>
        <v>771.7981839</v>
      </c>
      <c r="S147" s="3">
        <v>28.0</v>
      </c>
      <c r="T147" s="49">
        <f>S147*Summary!$E$3</f>
        <v>81457.32</v>
      </c>
      <c r="U147" s="49">
        <f>T147*1/(1+Summary!$B$8)^$A147</f>
        <v>1120.811389</v>
      </c>
      <c r="V147" s="49">
        <v>0.0</v>
      </c>
      <c r="W147" s="49">
        <f>V147*1/(1+Summary!$B$8)^$A147</f>
        <v>0</v>
      </c>
      <c r="X147" s="49">
        <v>0.0</v>
      </c>
      <c r="Y147" s="49">
        <f>X147*1/(1+Summary!$B$8)^$A147</f>
        <v>0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ht="15.75" customHeight="1">
      <c r="A148" s="50">
        <v>146.0</v>
      </c>
      <c r="B148" s="51">
        <f>IF(Summary!$B$19 &gt;= A148, 0, Summary!$B$5*Summary!$B$3)</f>
        <v>0.8888888889</v>
      </c>
      <c r="C148" s="49">
        <f>IF(Summary!$B$19 &gt;= A148, 0, 'Wildlife Mix'!$B$5*Summary!$E$2)</f>
        <v>96957.23</v>
      </c>
      <c r="D148" s="49">
        <f>C148*1/(1+Summary!$B$8)^$A148</f>
        <v>1295.225519</v>
      </c>
      <c r="E148" s="51">
        <f>IF(Summary!$B$19 &gt;= A148, 0, Summary!$E$2 * Summary!$B$6)</f>
        <v>0.02105263158</v>
      </c>
      <c r="F148" s="49">
        <f>Summary!$B$2</f>
        <v>13530000</v>
      </c>
      <c r="G148" s="49">
        <f t="shared" si="1"/>
        <v>284842.1053</v>
      </c>
      <c r="H148" s="49">
        <f>G148*1/(1+Summary!$B$8)^A148</f>
        <v>3805.12896</v>
      </c>
      <c r="I148" s="49">
        <f>IF(Summary!$B$19 &gt;= A148, 0, 'Wildlife Mix'!$C$5*Summary!$E$2)</f>
        <v>59987.04</v>
      </c>
      <c r="J148" s="49">
        <f>I148*1/(1+Summary!$B$8)^$A148</f>
        <v>801.3507093</v>
      </c>
      <c r="K148" s="49">
        <f>IF(Summary!$B$19 &gt;= A148, 0, 'Wildlife Mix'!$D$5*Summary!$E$2)</f>
        <v>1644.72</v>
      </c>
      <c r="L148" s="49">
        <f>K148*1/(1+Summary!$B$8)^$A148</f>
        <v>21.97137146</v>
      </c>
      <c r="M148" s="49">
        <f>IF(Summary!$B$19 &gt;= A148, 0, 'Wildlife Mix'!$E$5*Summary!$E$2)</f>
        <v>4672.5</v>
      </c>
      <c r="N148" s="49">
        <f>M148*1/(1+Summary!$B$8)^$A148</f>
        <v>62.41866892</v>
      </c>
      <c r="O148" s="3">
        <f>IF(Summary!$B$19 &gt;= A148, 0, 0.915*Summary!$E$2)</f>
        <v>18.3</v>
      </c>
      <c r="P148" s="49">
        <f>'Wildlife Mix'!$F$5</f>
        <v>3065.1395</v>
      </c>
      <c r="Q148" s="49">
        <f t="shared" si="2"/>
        <v>56092.05285</v>
      </c>
      <c r="R148" s="49">
        <f>Q148*1/(1+Summary!$B$8)^$A148</f>
        <v>749.3186251</v>
      </c>
      <c r="S148" s="3">
        <v>28.0</v>
      </c>
      <c r="T148" s="49">
        <f>S148*Summary!$E$3</f>
        <v>81457.32</v>
      </c>
      <c r="U148" s="49">
        <f>T148*1/(1+Summary!$B$8)^$A148</f>
        <v>1088.166397</v>
      </c>
      <c r="V148" s="49">
        <v>0.0</v>
      </c>
      <c r="W148" s="49">
        <f>V148*1/(1+Summary!$B$8)^$A148</f>
        <v>0</v>
      </c>
      <c r="X148" s="49">
        <v>0.0</v>
      </c>
      <c r="Y148" s="49">
        <f>X148*1/(1+Summary!$B$8)^$A148</f>
        <v>0</v>
      </c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ht="15.75" customHeight="1">
      <c r="A149" s="50">
        <v>147.0</v>
      </c>
      <c r="B149" s="51">
        <f>IF(Summary!$B$19 &gt;= A149, 0, Summary!$B$5*Summary!$B$3)</f>
        <v>0.8888888889</v>
      </c>
      <c r="C149" s="49">
        <f>IF(Summary!$B$19 &gt;= A149, 0, 'Wildlife Mix'!$B$5*Summary!$E$2)</f>
        <v>96957.23</v>
      </c>
      <c r="D149" s="49">
        <f>C149*1/(1+Summary!$B$8)^$A149</f>
        <v>1257.500504</v>
      </c>
      <c r="E149" s="51">
        <f>IF(Summary!$B$19 &gt;= A149, 0, Summary!$E$2 * Summary!$B$6)</f>
        <v>0.02105263158</v>
      </c>
      <c r="F149" s="49">
        <f>Summary!$B$2</f>
        <v>13530000</v>
      </c>
      <c r="G149" s="49">
        <f t="shared" si="1"/>
        <v>284842.1053</v>
      </c>
      <c r="H149" s="49">
        <f>G149*1/(1+Summary!$B$8)^A149</f>
        <v>3694.299961</v>
      </c>
      <c r="I149" s="49">
        <f>IF(Summary!$B$19 &gt;= A149, 0, 'Wildlife Mix'!$C$5*Summary!$E$2)</f>
        <v>59987.04</v>
      </c>
      <c r="J149" s="49">
        <f>I149*1/(1+Summary!$B$8)^$A149</f>
        <v>778.0103974</v>
      </c>
      <c r="K149" s="49">
        <f>IF(Summary!$B$19 &gt;= A149, 0, 'Wildlife Mix'!$D$5*Summary!$E$2)</f>
        <v>1644.72</v>
      </c>
      <c r="L149" s="49">
        <f>K149*1/(1+Summary!$B$8)^$A149</f>
        <v>21.3314286</v>
      </c>
      <c r="M149" s="49">
        <f>IF(Summary!$B$19 &gt;= A149, 0, 'Wildlife Mix'!$E$5*Summary!$E$2)</f>
        <v>4672.5</v>
      </c>
      <c r="N149" s="49">
        <f>M149*1/(1+Summary!$B$8)^$A149</f>
        <v>60.60064944</v>
      </c>
      <c r="O149" s="3">
        <f>IF(Summary!$B$19 &gt;= A149, 0, 0.915*Summary!$E$2)</f>
        <v>18.3</v>
      </c>
      <c r="P149" s="49">
        <f>'Wildlife Mix'!$F$5</f>
        <v>3065.1395</v>
      </c>
      <c r="Q149" s="49">
        <f t="shared" si="2"/>
        <v>56092.05285</v>
      </c>
      <c r="R149" s="49">
        <f>Q149*1/(1+Summary!$B$8)^$A149</f>
        <v>727.4938108</v>
      </c>
      <c r="S149" s="3">
        <v>28.0</v>
      </c>
      <c r="T149" s="49">
        <f>S149*Summary!$E$3</f>
        <v>81457.32</v>
      </c>
      <c r="U149" s="49">
        <f>T149*1/(1+Summary!$B$8)^$A149</f>
        <v>1056.47223</v>
      </c>
      <c r="V149" s="49">
        <v>0.0</v>
      </c>
      <c r="W149" s="49">
        <f>V149*1/(1+Summary!$B$8)^$A149</f>
        <v>0</v>
      </c>
      <c r="X149" s="49">
        <v>0.0</v>
      </c>
      <c r="Y149" s="49">
        <f>X149*1/(1+Summary!$B$8)^$A149</f>
        <v>0</v>
      </c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ht="15.75" customHeight="1">
      <c r="A150" s="50">
        <v>148.0</v>
      </c>
      <c r="B150" s="51">
        <f>IF(Summary!$B$19 &gt;= A150, 0, Summary!$B$5*Summary!$B$3)</f>
        <v>0.8888888889</v>
      </c>
      <c r="C150" s="49">
        <f>IF(Summary!$B$19 &gt;= A150, 0, 'Wildlife Mix'!$B$5*Summary!$E$2)</f>
        <v>96957.23</v>
      </c>
      <c r="D150" s="49">
        <f>C150*1/(1+Summary!$B$8)^$A150</f>
        <v>1220.874276</v>
      </c>
      <c r="E150" s="51">
        <f>IF(Summary!$B$19 &gt;= A150, 0, Summary!$E$2 * Summary!$B$6)</f>
        <v>0.02105263158</v>
      </c>
      <c r="F150" s="49">
        <f>Summary!$B$2</f>
        <v>13530000</v>
      </c>
      <c r="G150" s="49">
        <f t="shared" si="1"/>
        <v>284842.1053</v>
      </c>
      <c r="H150" s="49">
        <f>G150*1/(1+Summary!$B$8)^A150</f>
        <v>3586.698991</v>
      </c>
      <c r="I150" s="49">
        <f>IF(Summary!$B$19 &gt;= A150, 0, 'Wildlife Mix'!$C$5*Summary!$E$2)</f>
        <v>59987.04</v>
      </c>
      <c r="J150" s="49">
        <f>I150*1/(1+Summary!$B$8)^$A150</f>
        <v>755.3499004</v>
      </c>
      <c r="K150" s="49">
        <f>IF(Summary!$B$19 &gt;= A150, 0, 'Wildlife Mix'!$D$5*Summary!$E$2)</f>
        <v>1644.72</v>
      </c>
      <c r="L150" s="49">
        <f>K150*1/(1+Summary!$B$8)^$A150</f>
        <v>20.71012486</v>
      </c>
      <c r="M150" s="49">
        <f>IF(Summary!$B$19 &gt;= A150, 0, 'Wildlife Mix'!$E$5*Summary!$E$2)</f>
        <v>4672.5</v>
      </c>
      <c r="N150" s="49">
        <f>M150*1/(1+Summary!$B$8)^$A150</f>
        <v>58.83558198</v>
      </c>
      <c r="O150" s="3">
        <f>IF(Summary!$B$19 &gt;= A150, 0, 0.915*Summary!$E$2)</f>
        <v>18.3</v>
      </c>
      <c r="P150" s="49">
        <f>'Wildlife Mix'!$F$5</f>
        <v>3065.1395</v>
      </c>
      <c r="Q150" s="49">
        <f t="shared" si="2"/>
        <v>56092.05285</v>
      </c>
      <c r="R150" s="49">
        <f>Q150*1/(1+Summary!$B$8)^$A150</f>
        <v>706.3046707</v>
      </c>
      <c r="S150" s="3">
        <v>28.0</v>
      </c>
      <c r="T150" s="49">
        <f>S150*Summary!$E$3</f>
        <v>81457.32</v>
      </c>
      <c r="U150" s="49">
        <f>T150*1/(1+Summary!$B$8)^$A150</f>
        <v>1025.701194</v>
      </c>
      <c r="V150" s="49">
        <v>0.0</v>
      </c>
      <c r="W150" s="49">
        <f>V150*1/(1+Summary!$B$8)^$A150</f>
        <v>0</v>
      </c>
      <c r="X150" s="49">
        <v>0.0</v>
      </c>
      <c r="Y150" s="49">
        <f>X150*1/(1+Summary!$B$8)^$A150</f>
        <v>0</v>
      </c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ht="15.75" customHeight="1">
      <c r="A151" s="50">
        <v>149.0</v>
      </c>
      <c r="B151" s="51">
        <f>IF(Summary!$B$19 &gt;= A151, 0, Summary!$B$5*Summary!$B$3)</f>
        <v>0.8888888889</v>
      </c>
      <c r="C151" s="49">
        <f>IF(Summary!$B$19 &gt;= A151, 0, 'Wildlife Mix'!$B$5*Summary!$E$2)</f>
        <v>96957.23</v>
      </c>
      <c r="D151" s="49">
        <f>C151*1/(1+Summary!$B$8)^$A151</f>
        <v>1185.314831</v>
      </c>
      <c r="E151" s="51">
        <f>IF(Summary!$B$19 &gt;= A151, 0, Summary!$E$2 * Summary!$B$6)</f>
        <v>0.02105263158</v>
      </c>
      <c r="F151" s="49">
        <f>Summary!$B$2</f>
        <v>13530000</v>
      </c>
      <c r="G151" s="49">
        <f t="shared" si="1"/>
        <v>284842.1053</v>
      </c>
      <c r="H151" s="49">
        <f>G151*1/(1+Summary!$B$8)^A151</f>
        <v>3482.23203</v>
      </c>
      <c r="I151" s="49">
        <f>IF(Summary!$B$19 &gt;= A151, 0, 'Wildlife Mix'!$C$5*Summary!$E$2)</f>
        <v>59987.04</v>
      </c>
      <c r="J151" s="49">
        <f>I151*1/(1+Summary!$B$8)^$A151</f>
        <v>733.3494179</v>
      </c>
      <c r="K151" s="49">
        <f>IF(Summary!$B$19 &gt;= A151, 0, 'Wildlife Mix'!$D$5*Summary!$E$2)</f>
        <v>1644.72</v>
      </c>
      <c r="L151" s="49">
        <f>K151*1/(1+Summary!$B$8)^$A151</f>
        <v>20.10691734</v>
      </c>
      <c r="M151" s="49">
        <f>IF(Summary!$B$19 &gt;= A151, 0, 'Wildlife Mix'!$E$5*Summary!$E$2)</f>
        <v>4672.5</v>
      </c>
      <c r="N151" s="49">
        <f>M151*1/(1+Summary!$B$8)^$A151</f>
        <v>57.12192425</v>
      </c>
      <c r="O151" s="3">
        <f>IF(Summary!$B$19 &gt;= A151, 0, 0.915*Summary!$E$2)</f>
        <v>18.3</v>
      </c>
      <c r="P151" s="49">
        <f>'Wildlife Mix'!$F$5</f>
        <v>3065.1395</v>
      </c>
      <c r="Q151" s="49">
        <f t="shared" si="2"/>
        <v>56092.05285</v>
      </c>
      <c r="R151" s="49">
        <f>Q151*1/(1+Summary!$B$8)^$A151</f>
        <v>685.73269</v>
      </c>
      <c r="S151" s="3">
        <v>28.0</v>
      </c>
      <c r="T151" s="49">
        <f>S151*Summary!$E$3</f>
        <v>81457.32</v>
      </c>
      <c r="U151" s="49">
        <f>T151*1/(1+Summary!$B$8)^$A151</f>
        <v>995.8264019</v>
      </c>
      <c r="V151" s="49">
        <v>0.0</v>
      </c>
      <c r="W151" s="49">
        <f>V151*1/(1+Summary!$B$8)^$A151</f>
        <v>0</v>
      </c>
      <c r="X151" s="49">
        <v>0.0</v>
      </c>
      <c r="Y151" s="49">
        <f>X151*1/(1+Summary!$B$8)^$A151</f>
        <v>0</v>
      </c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ht="15.75" customHeight="1">
      <c r="A152" s="50">
        <v>150.0</v>
      </c>
      <c r="B152" s="51">
        <f>IF(Summary!$B$19 &gt;= A152, 0, Summary!$B$5*Summary!$B$3)</f>
        <v>0.8888888889</v>
      </c>
      <c r="C152" s="49">
        <f>IF(Summary!$B$19 &gt;= A152, 0, 'Wildlife Mix'!$B$5*Summary!$E$2)</f>
        <v>96957.23</v>
      </c>
      <c r="D152" s="49">
        <f>C152*1/(1+Summary!$B$8)^$A152</f>
        <v>1150.791098</v>
      </c>
      <c r="E152" s="51">
        <f>IF(Summary!$B$19 &gt;= A152, 0, Summary!$E$2 * Summary!$B$6)</f>
        <v>0.02105263158</v>
      </c>
      <c r="F152" s="49">
        <f>Summary!$B$2</f>
        <v>13530000</v>
      </c>
      <c r="G152" s="49">
        <f t="shared" si="1"/>
        <v>284842.1053</v>
      </c>
      <c r="H152" s="49">
        <f>G152*1/(1+Summary!$B$8)^A152</f>
        <v>3380.807796</v>
      </c>
      <c r="I152" s="49">
        <f>IF(Summary!$B$19 &gt;= A152, 0, 'Wildlife Mix'!$C$5*Summary!$E$2)</f>
        <v>59987.04</v>
      </c>
      <c r="J152" s="49">
        <f>I152*1/(1+Summary!$B$8)^$A152</f>
        <v>711.9897261</v>
      </c>
      <c r="K152" s="49">
        <f>IF(Summary!$B$19 &gt;= A152, 0, 'Wildlife Mix'!$D$5*Summary!$E$2)</f>
        <v>1644.72</v>
      </c>
      <c r="L152" s="49">
        <f>K152*1/(1+Summary!$B$8)^$A152</f>
        <v>19.52127897</v>
      </c>
      <c r="M152" s="49">
        <f>IF(Summary!$B$19 &gt;= A152, 0, 'Wildlife Mix'!$E$5*Summary!$E$2)</f>
        <v>4672.5</v>
      </c>
      <c r="N152" s="49">
        <f>M152*1/(1+Summary!$B$8)^$A152</f>
        <v>55.45817888</v>
      </c>
      <c r="O152" s="3">
        <f>IF(Summary!$B$19 &gt;= A152, 0, 0.915*Summary!$E$2)</f>
        <v>18.3</v>
      </c>
      <c r="P152" s="49">
        <f>'Wildlife Mix'!$F$5</f>
        <v>3065.1395</v>
      </c>
      <c r="Q152" s="49">
        <f t="shared" si="2"/>
        <v>56092.05285</v>
      </c>
      <c r="R152" s="49">
        <f>Q152*1/(1+Summary!$B$8)^$A152</f>
        <v>665.7598932</v>
      </c>
      <c r="S152" s="3">
        <v>28.0</v>
      </c>
      <c r="T152" s="49">
        <f>S152*Summary!$E$3</f>
        <v>81457.32</v>
      </c>
      <c r="U152" s="49">
        <f>T152*1/(1+Summary!$B$8)^$A152</f>
        <v>966.8217494</v>
      </c>
      <c r="V152" s="49">
        <v>0.0</v>
      </c>
      <c r="W152" s="49">
        <f>V152*1/(1+Summary!$B$8)^$A152</f>
        <v>0</v>
      </c>
      <c r="X152" s="49">
        <v>0.0</v>
      </c>
      <c r="Y152" s="49">
        <f>X152*1/(1+Summary!$B$8)^$A152</f>
        <v>0</v>
      </c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ht="15.75" customHeight="1">
      <c r="A153" s="50">
        <v>151.0</v>
      </c>
      <c r="B153" s="51">
        <f>IF(Summary!$B$19 &gt;= A153, 0, Summary!$B$5*Summary!$B$3)</f>
        <v>0.8888888889</v>
      </c>
      <c r="C153" s="49">
        <f>IF(Summary!$B$19 &gt;= A153, 0, 'Wildlife Mix'!$B$5*Summary!$E$2)</f>
        <v>96957.23</v>
      </c>
      <c r="D153" s="49">
        <f>C153*1/(1+Summary!$B$8)^$A153</f>
        <v>1117.272911</v>
      </c>
      <c r="E153" s="51">
        <f>IF(Summary!$B$19 &gt;= A153, 0, Summary!$E$2 * Summary!$B$6)</f>
        <v>0.02105263158</v>
      </c>
      <c r="F153" s="49">
        <f>Summary!$B$2</f>
        <v>13530000</v>
      </c>
      <c r="G153" s="49">
        <f t="shared" si="1"/>
        <v>284842.1053</v>
      </c>
      <c r="H153" s="49">
        <f>G153*1/(1+Summary!$B$8)^A153</f>
        <v>3282.337666</v>
      </c>
      <c r="I153" s="49">
        <f>IF(Summary!$B$19 &gt;= A153, 0, 'Wildlife Mix'!$C$5*Summary!$E$2)</f>
        <v>59987.04</v>
      </c>
      <c r="J153" s="49">
        <f>I153*1/(1+Summary!$B$8)^$A153</f>
        <v>691.2521612</v>
      </c>
      <c r="K153" s="49">
        <f>IF(Summary!$B$19 &gt;= A153, 0, 'Wildlife Mix'!$D$5*Summary!$E$2)</f>
        <v>1644.72</v>
      </c>
      <c r="L153" s="49">
        <f>K153*1/(1+Summary!$B$8)^$A153</f>
        <v>18.95269803</v>
      </c>
      <c r="M153" s="49">
        <f>IF(Summary!$B$19 &gt;= A153, 0, 'Wildlife Mix'!$E$5*Summary!$E$2)</f>
        <v>4672.5</v>
      </c>
      <c r="N153" s="49">
        <f>M153*1/(1+Summary!$B$8)^$A153</f>
        <v>53.84289212</v>
      </c>
      <c r="O153" s="3">
        <f>IF(Summary!$B$19 &gt;= A153, 0, 0.915*Summary!$E$2)</f>
        <v>18.3</v>
      </c>
      <c r="P153" s="49">
        <f>'Wildlife Mix'!$F$5</f>
        <v>3065.1395</v>
      </c>
      <c r="Q153" s="49">
        <f t="shared" si="2"/>
        <v>56092.05285</v>
      </c>
      <c r="R153" s="49">
        <f>Q153*1/(1+Summary!$B$8)^$A153</f>
        <v>646.3688283</v>
      </c>
      <c r="S153" s="3">
        <v>28.0</v>
      </c>
      <c r="T153" s="49">
        <f>S153*Summary!$E$3</f>
        <v>81457.32</v>
      </c>
      <c r="U153" s="49">
        <f>T153*1/(1+Summary!$B$8)^$A153</f>
        <v>938.6618926</v>
      </c>
      <c r="V153" s="49">
        <v>0.0</v>
      </c>
      <c r="W153" s="49">
        <f>V153*1/(1+Summary!$B$8)^$A153</f>
        <v>0</v>
      </c>
      <c r="X153" s="49">
        <v>0.0</v>
      </c>
      <c r="Y153" s="49">
        <f>X153*1/(1+Summary!$B$8)^$A153</f>
        <v>0</v>
      </c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ht="15.75" customHeight="1">
      <c r="A154" s="50">
        <v>152.0</v>
      </c>
      <c r="B154" s="51">
        <f>IF(Summary!$B$19 &gt;= A154, 0, Summary!$B$5*Summary!$B$3)</f>
        <v>0.8888888889</v>
      </c>
      <c r="C154" s="49">
        <f>IF(Summary!$B$19 &gt;= A154, 0, 'Wildlife Mix'!$B$5*Summary!$E$2)</f>
        <v>96957.23</v>
      </c>
      <c r="D154" s="49">
        <f>C154*1/(1+Summary!$B$8)^$A154</f>
        <v>1084.730981</v>
      </c>
      <c r="E154" s="51">
        <f>IF(Summary!$B$19 &gt;= A154, 0, Summary!$E$2 * Summary!$B$6)</f>
        <v>0.02105263158</v>
      </c>
      <c r="F154" s="49">
        <f>Summary!$B$2</f>
        <v>13530000</v>
      </c>
      <c r="G154" s="49">
        <f t="shared" si="1"/>
        <v>284842.1053</v>
      </c>
      <c r="H154" s="49">
        <f>G154*1/(1+Summary!$B$8)^A154</f>
        <v>3186.735598</v>
      </c>
      <c r="I154" s="49">
        <f>IF(Summary!$B$19 &gt;= A154, 0, 'Wildlife Mix'!$C$5*Summary!$E$2)</f>
        <v>59987.04</v>
      </c>
      <c r="J154" s="49">
        <f>I154*1/(1+Summary!$B$8)^$A154</f>
        <v>671.1186031</v>
      </c>
      <c r="K154" s="49">
        <f>IF(Summary!$B$19 &gt;= A154, 0, 'Wildlife Mix'!$D$5*Summary!$E$2)</f>
        <v>1644.72</v>
      </c>
      <c r="L154" s="49">
        <f>K154*1/(1+Summary!$B$8)^$A154</f>
        <v>18.4006777</v>
      </c>
      <c r="M154" s="49">
        <f>IF(Summary!$B$19 &gt;= A154, 0, 'Wildlife Mix'!$E$5*Summary!$E$2)</f>
        <v>4672.5</v>
      </c>
      <c r="N154" s="49">
        <f>M154*1/(1+Summary!$B$8)^$A154</f>
        <v>52.27465254</v>
      </c>
      <c r="O154" s="3">
        <f>IF(Summary!$B$19 &gt;= A154, 0, 0.915*Summary!$E$2)</f>
        <v>18.3</v>
      </c>
      <c r="P154" s="49">
        <f>'Wildlife Mix'!$F$5</f>
        <v>3065.1395</v>
      </c>
      <c r="Q154" s="49">
        <f t="shared" si="2"/>
        <v>56092.05285</v>
      </c>
      <c r="R154" s="49">
        <f>Q154*1/(1+Summary!$B$8)^$A154</f>
        <v>627.5425518</v>
      </c>
      <c r="S154" s="3">
        <v>28.0</v>
      </c>
      <c r="T154" s="49">
        <f>S154*Summary!$E$3</f>
        <v>81457.32</v>
      </c>
      <c r="U154" s="49">
        <f>T154*1/(1+Summary!$B$8)^$A154</f>
        <v>911.3222258</v>
      </c>
      <c r="V154" s="49">
        <v>0.0</v>
      </c>
      <c r="W154" s="49">
        <f>V154*1/(1+Summary!$B$8)^$A154</f>
        <v>0</v>
      </c>
      <c r="X154" s="49">
        <v>0.0</v>
      </c>
      <c r="Y154" s="49">
        <f>X154*1/(1+Summary!$B$8)^$A154</f>
        <v>0</v>
      </c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ht="15.75" customHeight="1">
      <c r="A155" s="50">
        <v>153.0</v>
      </c>
      <c r="B155" s="51">
        <f>IF(Summary!$B$19 &gt;= A155, 0, Summary!$B$5*Summary!$B$3)</f>
        <v>0.8888888889</v>
      </c>
      <c r="C155" s="49">
        <f>IF(Summary!$B$19 &gt;= A155, 0, 'Wildlife Mix'!$B$5*Summary!$E$2)</f>
        <v>96957.23</v>
      </c>
      <c r="D155" s="49">
        <f>C155*1/(1+Summary!$B$8)^$A155</f>
        <v>1053.136875</v>
      </c>
      <c r="E155" s="51">
        <f>IF(Summary!$B$19 &gt;= A155, 0, Summary!$E$2 * Summary!$B$6)</f>
        <v>0.02105263158</v>
      </c>
      <c r="F155" s="49">
        <f>Summary!$B$2</f>
        <v>13530000</v>
      </c>
      <c r="G155" s="49">
        <f t="shared" si="1"/>
        <v>284842.1053</v>
      </c>
      <c r="H155" s="49">
        <f>G155*1/(1+Summary!$B$8)^A155</f>
        <v>3093.918057</v>
      </c>
      <c r="I155" s="49">
        <f>IF(Summary!$B$19 &gt;= A155, 0, 'Wildlife Mix'!$C$5*Summary!$E$2)</f>
        <v>59987.04</v>
      </c>
      <c r="J155" s="49">
        <f>I155*1/(1+Summary!$B$8)^$A155</f>
        <v>651.5714594</v>
      </c>
      <c r="K155" s="49">
        <f>IF(Summary!$B$19 &gt;= A155, 0, 'Wildlife Mix'!$D$5*Summary!$E$2)</f>
        <v>1644.72</v>
      </c>
      <c r="L155" s="49">
        <f>K155*1/(1+Summary!$B$8)^$A155</f>
        <v>17.86473563</v>
      </c>
      <c r="M155" s="49">
        <f>IF(Summary!$B$19 &gt;= A155, 0, 'Wildlife Mix'!$E$5*Summary!$E$2)</f>
        <v>4672.5</v>
      </c>
      <c r="N155" s="49">
        <f>M155*1/(1+Summary!$B$8)^$A155</f>
        <v>50.75208985</v>
      </c>
      <c r="O155" s="3">
        <f>IF(Summary!$B$19 &gt;= A155, 0, 0.915*Summary!$E$2)</f>
        <v>18.3</v>
      </c>
      <c r="P155" s="49">
        <f>'Wildlife Mix'!$F$5</f>
        <v>3065.1395</v>
      </c>
      <c r="Q155" s="49">
        <f t="shared" si="2"/>
        <v>56092.05285</v>
      </c>
      <c r="R155" s="49">
        <f>Q155*1/(1+Summary!$B$8)^$A155</f>
        <v>609.2646134</v>
      </c>
      <c r="S155" s="3">
        <v>28.0</v>
      </c>
      <c r="T155" s="49">
        <f>S155*Summary!$E$3</f>
        <v>81457.32</v>
      </c>
      <c r="U155" s="49">
        <f>T155*1/(1+Summary!$B$8)^$A155</f>
        <v>884.77886</v>
      </c>
      <c r="V155" s="49">
        <v>0.0</v>
      </c>
      <c r="W155" s="49">
        <f>V155*1/(1+Summary!$B$8)^$A155</f>
        <v>0</v>
      </c>
      <c r="X155" s="49">
        <v>0.0</v>
      </c>
      <c r="Y155" s="49">
        <f>X155*1/(1+Summary!$B$8)^$A155</f>
        <v>0</v>
      </c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ht="15.75" customHeight="1">
      <c r="A156" s="50">
        <v>154.0</v>
      </c>
      <c r="B156" s="51">
        <f>IF(Summary!$B$19 &gt;= A156, 0, Summary!$B$5*Summary!$B$3)</f>
        <v>0.8888888889</v>
      </c>
      <c r="C156" s="49">
        <f>IF(Summary!$B$19 &gt;= A156, 0, 'Wildlife Mix'!$B$5*Summary!$E$2)</f>
        <v>96957.23</v>
      </c>
      <c r="D156" s="49">
        <f>C156*1/(1+Summary!$B$8)^$A156</f>
        <v>1022.462985</v>
      </c>
      <c r="E156" s="51">
        <f>IF(Summary!$B$19 &gt;= A156, 0, Summary!$E$2 * Summary!$B$6)</f>
        <v>0.02105263158</v>
      </c>
      <c r="F156" s="49">
        <f>Summary!$B$2</f>
        <v>13530000</v>
      </c>
      <c r="G156" s="49">
        <f t="shared" si="1"/>
        <v>284842.1053</v>
      </c>
      <c r="H156" s="49">
        <f>G156*1/(1+Summary!$B$8)^A156</f>
        <v>3003.803938</v>
      </c>
      <c r="I156" s="49">
        <f>IF(Summary!$B$19 &gt;= A156, 0, 'Wildlife Mix'!$C$5*Summary!$E$2)</f>
        <v>59987.04</v>
      </c>
      <c r="J156" s="49">
        <f>I156*1/(1+Summary!$B$8)^$A156</f>
        <v>632.5936499</v>
      </c>
      <c r="K156" s="49">
        <f>IF(Summary!$B$19 &gt;= A156, 0, 'Wildlife Mix'!$D$5*Summary!$E$2)</f>
        <v>1644.72</v>
      </c>
      <c r="L156" s="49">
        <f>K156*1/(1+Summary!$B$8)^$A156</f>
        <v>17.34440352</v>
      </c>
      <c r="M156" s="49">
        <f>IF(Summary!$B$19 &gt;= A156, 0, 'Wildlife Mix'!$E$5*Summary!$E$2)</f>
        <v>4672.5</v>
      </c>
      <c r="N156" s="49">
        <f>M156*1/(1+Summary!$B$8)^$A156</f>
        <v>49.27387364</v>
      </c>
      <c r="O156" s="3">
        <f>IF(Summary!$B$19 &gt;= A156, 0, 0.915*Summary!$E$2)</f>
        <v>18.3</v>
      </c>
      <c r="P156" s="49">
        <f>'Wildlife Mix'!$F$5</f>
        <v>3065.1395</v>
      </c>
      <c r="Q156" s="49">
        <f t="shared" si="2"/>
        <v>56092.05285</v>
      </c>
      <c r="R156" s="49">
        <f>Q156*1/(1+Summary!$B$8)^$A156</f>
        <v>591.5190421</v>
      </c>
      <c r="S156" s="3">
        <v>28.0</v>
      </c>
      <c r="T156" s="49">
        <f>S156*Summary!$E$3</f>
        <v>81457.32</v>
      </c>
      <c r="U156" s="49">
        <f>T156*1/(1+Summary!$B$8)^$A156</f>
        <v>859.008602</v>
      </c>
      <c r="V156" s="49">
        <v>0.0</v>
      </c>
      <c r="W156" s="49">
        <f>V156*1/(1+Summary!$B$8)^$A156</f>
        <v>0</v>
      </c>
      <c r="X156" s="49">
        <v>0.0</v>
      </c>
      <c r="Y156" s="49">
        <f>X156*1/(1+Summary!$B$8)^$A156</f>
        <v>0</v>
      </c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ht="15.75" customHeight="1">
      <c r="A157" s="50">
        <v>155.0</v>
      </c>
      <c r="B157" s="51">
        <f>IF(Summary!$B$19 &gt;= A157, 0, Summary!$B$5*Summary!$B$3)</f>
        <v>0.8888888889</v>
      </c>
      <c r="C157" s="49">
        <f>IF(Summary!$B$19 &gt;= A157, 0, 'Wildlife Mix'!$B$5*Summary!$E$2)</f>
        <v>96957.23</v>
      </c>
      <c r="D157" s="49">
        <f>C157*1/(1+Summary!$B$8)^$A157</f>
        <v>992.6825101</v>
      </c>
      <c r="E157" s="51">
        <f>IF(Summary!$B$19 &gt;= A157, 0, Summary!$E$2 * Summary!$B$6)</f>
        <v>0.02105263158</v>
      </c>
      <c r="F157" s="49">
        <f>Summary!$B$2</f>
        <v>13530000</v>
      </c>
      <c r="G157" s="49">
        <f t="shared" si="1"/>
        <v>284842.1053</v>
      </c>
      <c r="H157" s="49">
        <f>G157*1/(1+Summary!$B$8)^A157</f>
        <v>2916.314503</v>
      </c>
      <c r="I157" s="49">
        <f>IF(Summary!$B$19 &gt;= A157, 0, 'Wildlife Mix'!$C$5*Summary!$E$2)</f>
        <v>59987.04</v>
      </c>
      <c r="J157" s="49">
        <f>I157*1/(1+Summary!$B$8)^$A157</f>
        <v>614.1685921</v>
      </c>
      <c r="K157" s="49">
        <f>IF(Summary!$B$19 &gt;= A157, 0, 'Wildlife Mix'!$D$5*Summary!$E$2)</f>
        <v>1644.72</v>
      </c>
      <c r="L157" s="49">
        <f>K157*1/(1+Summary!$B$8)^$A157</f>
        <v>16.83922672</v>
      </c>
      <c r="M157" s="49">
        <f>IF(Summary!$B$19 &gt;= A157, 0, 'Wildlife Mix'!$E$5*Summary!$E$2)</f>
        <v>4672.5</v>
      </c>
      <c r="N157" s="49">
        <f>M157*1/(1+Summary!$B$8)^$A157</f>
        <v>47.83871227</v>
      </c>
      <c r="O157" s="3">
        <f>IF(Summary!$B$19 &gt;= A157, 0, 0.915*Summary!$E$2)</f>
        <v>18.3</v>
      </c>
      <c r="P157" s="49">
        <f>'Wildlife Mix'!$F$5</f>
        <v>3065.1395</v>
      </c>
      <c r="Q157" s="49">
        <f t="shared" si="2"/>
        <v>56092.05285</v>
      </c>
      <c r="R157" s="49">
        <f>Q157*1/(1+Summary!$B$8)^$A157</f>
        <v>574.2903322</v>
      </c>
      <c r="S157" s="3">
        <v>28.0</v>
      </c>
      <c r="T157" s="49">
        <f>S157*Summary!$E$3</f>
        <v>81457.32</v>
      </c>
      <c r="U157" s="49">
        <f>T157*1/(1+Summary!$B$8)^$A157</f>
        <v>833.988934</v>
      </c>
      <c r="V157" s="49">
        <v>0.0</v>
      </c>
      <c r="W157" s="49">
        <f>V157*1/(1+Summary!$B$8)^$A157</f>
        <v>0</v>
      </c>
      <c r="X157" s="49">
        <v>0.0</v>
      </c>
      <c r="Y157" s="49">
        <f>X157*1/(1+Summary!$B$8)^$A157</f>
        <v>0</v>
      </c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ht="15.75" customHeight="1">
      <c r="A158" s="50">
        <v>156.0</v>
      </c>
      <c r="B158" s="51">
        <f>IF(Summary!$B$19 &gt;= A158, 0, Summary!$B$5*Summary!$B$3)</f>
        <v>0.8888888889</v>
      </c>
      <c r="C158" s="49">
        <f>IF(Summary!$B$19 &gt;= A158, 0, 'Wildlife Mix'!$B$5*Summary!$E$2)</f>
        <v>96957.23</v>
      </c>
      <c r="D158" s="49">
        <f>C158*1/(1+Summary!$B$8)^$A158</f>
        <v>963.7694273</v>
      </c>
      <c r="E158" s="51">
        <f>IF(Summary!$B$19 &gt;= A158, 0, Summary!$E$2 * Summary!$B$6)</f>
        <v>0.02105263158</v>
      </c>
      <c r="F158" s="49">
        <f>Summary!$B$2</f>
        <v>13530000</v>
      </c>
      <c r="G158" s="49">
        <f t="shared" si="1"/>
        <v>284842.1053</v>
      </c>
      <c r="H158" s="49">
        <f>G158*1/(1+Summary!$B$8)^A158</f>
        <v>2831.373304</v>
      </c>
      <c r="I158" s="49">
        <f>IF(Summary!$B$19 &gt;= A158, 0, 'Wildlife Mix'!$C$5*Summary!$E$2)</f>
        <v>59987.04</v>
      </c>
      <c r="J158" s="49">
        <f>I158*1/(1+Summary!$B$8)^$A158</f>
        <v>596.2801865</v>
      </c>
      <c r="K158" s="49">
        <f>IF(Summary!$B$19 &gt;= A158, 0, 'Wildlife Mix'!$D$5*Summary!$E$2)</f>
        <v>1644.72</v>
      </c>
      <c r="L158" s="49">
        <f>K158*1/(1+Summary!$B$8)^$A158</f>
        <v>16.34876381</v>
      </c>
      <c r="M158" s="49">
        <f>IF(Summary!$B$19 &gt;= A158, 0, 'Wildlife Mix'!$E$5*Summary!$E$2)</f>
        <v>4672.5</v>
      </c>
      <c r="N158" s="49">
        <f>M158*1/(1+Summary!$B$8)^$A158</f>
        <v>46.44535172</v>
      </c>
      <c r="O158" s="3">
        <f>IF(Summary!$B$19 &gt;= A158, 0, 0.915*Summary!$E$2)</f>
        <v>18.3</v>
      </c>
      <c r="P158" s="49">
        <f>'Wildlife Mix'!$F$5</f>
        <v>3065.1395</v>
      </c>
      <c r="Q158" s="49">
        <f t="shared" si="2"/>
        <v>56092.05285</v>
      </c>
      <c r="R158" s="49">
        <f>Q158*1/(1+Summary!$B$8)^$A158</f>
        <v>557.5634293</v>
      </c>
      <c r="S158" s="3">
        <v>28.0</v>
      </c>
      <c r="T158" s="49">
        <f>S158*Summary!$E$3</f>
        <v>81457.32</v>
      </c>
      <c r="U158" s="49">
        <f>T158*1/(1+Summary!$B$8)^$A158</f>
        <v>809.6979941</v>
      </c>
      <c r="V158" s="49">
        <v>0.0</v>
      </c>
      <c r="W158" s="49">
        <f>V158*1/(1+Summary!$B$8)^$A158</f>
        <v>0</v>
      </c>
      <c r="X158" s="49">
        <v>0.0</v>
      </c>
      <c r="Y158" s="49">
        <f>X158*1/(1+Summary!$B$8)^$A158</f>
        <v>0</v>
      </c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ht="15.75" customHeight="1">
      <c r="A159" s="50">
        <v>157.0</v>
      </c>
      <c r="B159" s="51">
        <f>IF(Summary!$B$19 &gt;= A159, 0, Summary!$B$5*Summary!$B$3)</f>
        <v>0.8888888889</v>
      </c>
      <c r="C159" s="49">
        <f>IF(Summary!$B$19 &gt;= A159, 0, 'Wildlife Mix'!$B$5*Summary!$E$2)</f>
        <v>96957.23</v>
      </c>
      <c r="D159" s="49">
        <f>C159*1/(1+Summary!$B$8)^$A159</f>
        <v>935.6984731</v>
      </c>
      <c r="E159" s="51">
        <f>IF(Summary!$B$19 &gt;= A159, 0, Summary!$E$2 * Summary!$B$6)</f>
        <v>0.02105263158</v>
      </c>
      <c r="F159" s="49">
        <f>Summary!$B$2</f>
        <v>13530000</v>
      </c>
      <c r="G159" s="49">
        <f t="shared" si="1"/>
        <v>284842.1053</v>
      </c>
      <c r="H159" s="49">
        <f>G159*1/(1+Summary!$B$8)^A159</f>
        <v>2748.906121</v>
      </c>
      <c r="I159" s="49">
        <f>IF(Summary!$B$19 &gt;= A159, 0, 'Wildlife Mix'!$C$5*Summary!$E$2)</f>
        <v>59987.04</v>
      </c>
      <c r="J159" s="49">
        <f>I159*1/(1+Summary!$B$8)^$A159</f>
        <v>578.9128024</v>
      </c>
      <c r="K159" s="49">
        <f>IF(Summary!$B$19 &gt;= A159, 0, 'Wildlife Mix'!$D$5*Summary!$E$2)</f>
        <v>1644.72</v>
      </c>
      <c r="L159" s="49">
        <f>K159*1/(1+Summary!$B$8)^$A159</f>
        <v>15.87258622</v>
      </c>
      <c r="M159" s="49">
        <f>IF(Summary!$B$19 &gt;= A159, 0, 'Wildlife Mix'!$E$5*Summary!$E$2)</f>
        <v>4672.5</v>
      </c>
      <c r="N159" s="49">
        <f>M159*1/(1+Summary!$B$8)^$A159</f>
        <v>45.09257449</v>
      </c>
      <c r="O159" s="3">
        <f>IF(Summary!$B$19 &gt;= A159, 0, 0.915*Summary!$E$2)</f>
        <v>18.3</v>
      </c>
      <c r="P159" s="49">
        <f>'Wildlife Mix'!$F$5</f>
        <v>3065.1395</v>
      </c>
      <c r="Q159" s="49">
        <f t="shared" si="2"/>
        <v>56092.05285</v>
      </c>
      <c r="R159" s="49">
        <f>Q159*1/(1+Summary!$B$8)^$A159</f>
        <v>541.3237178</v>
      </c>
      <c r="S159" s="3">
        <v>28.0</v>
      </c>
      <c r="T159" s="49">
        <f>S159*Summary!$E$3</f>
        <v>81457.32</v>
      </c>
      <c r="U159" s="49">
        <f>T159*1/(1+Summary!$B$8)^$A159</f>
        <v>786.1145574</v>
      </c>
      <c r="V159" s="49">
        <v>0.0</v>
      </c>
      <c r="W159" s="49">
        <f>V159*1/(1+Summary!$B$8)^$A159</f>
        <v>0</v>
      </c>
      <c r="X159" s="49">
        <v>0.0</v>
      </c>
      <c r="Y159" s="49">
        <f>X159*1/(1+Summary!$B$8)^$A159</f>
        <v>0</v>
      </c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ht="15.75" customHeight="1">
      <c r="A160" s="50">
        <v>158.0</v>
      </c>
      <c r="B160" s="51">
        <f>IF(Summary!$B$19 &gt;= A160, 0, Summary!$B$5*Summary!$B$3)</f>
        <v>0.8888888889</v>
      </c>
      <c r="C160" s="49">
        <f>IF(Summary!$B$19 &gt;= A160, 0, 'Wildlife Mix'!$B$5*Summary!$E$2)</f>
        <v>96957.23</v>
      </c>
      <c r="D160" s="49">
        <f>C160*1/(1+Summary!$B$8)^$A160</f>
        <v>908.4451195</v>
      </c>
      <c r="E160" s="51">
        <f>IF(Summary!$B$19 &gt;= A160, 0, Summary!$E$2 * Summary!$B$6)</f>
        <v>0.02105263158</v>
      </c>
      <c r="F160" s="49">
        <f>Summary!$B$2</f>
        <v>13530000</v>
      </c>
      <c r="G160" s="49">
        <f t="shared" si="1"/>
        <v>284842.1053</v>
      </c>
      <c r="H160" s="49">
        <f>G160*1/(1+Summary!$B$8)^A160</f>
        <v>2668.840894</v>
      </c>
      <c r="I160" s="49">
        <f>IF(Summary!$B$19 &gt;= A160, 0, 'Wildlife Mix'!$C$5*Summary!$E$2)</f>
        <v>59987.04</v>
      </c>
      <c r="J160" s="49">
        <f>I160*1/(1+Summary!$B$8)^$A160</f>
        <v>562.0512645</v>
      </c>
      <c r="K160" s="49">
        <f>IF(Summary!$B$19 &gt;= A160, 0, 'Wildlife Mix'!$D$5*Summary!$E$2)</f>
        <v>1644.72</v>
      </c>
      <c r="L160" s="49">
        <f>K160*1/(1+Summary!$B$8)^$A160</f>
        <v>15.41027788</v>
      </c>
      <c r="M160" s="49">
        <f>IF(Summary!$B$19 &gt;= A160, 0, 'Wildlife Mix'!$E$5*Summary!$E$2)</f>
        <v>4672.5</v>
      </c>
      <c r="N160" s="49">
        <f>M160*1/(1+Summary!$B$8)^$A160</f>
        <v>43.77919853</v>
      </c>
      <c r="O160" s="3">
        <f>IF(Summary!$B$19 &gt;= A160, 0, 0.915*Summary!$E$2)</f>
        <v>18.3</v>
      </c>
      <c r="P160" s="49">
        <f>'Wildlife Mix'!$F$5</f>
        <v>3065.1395</v>
      </c>
      <c r="Q160" s="49">
        <f t="shared" si="2"/>
        <v>56092.05285</v>
      </c>
      <c r="R160" s="49">
        <f>Q160*1/(1+Summary!$B$8)^$A160</f>
        <v>525.5570075</v>
      </c>
      <c r="S160" s="3">
        <v>28.0</v>
      </c>
      <c r="T160" s="49">
        <f>S160*Summary!$E$3</f>
        <v>81457.32</v>
      </c>
      <c r="U160" s="49">
        <f>T160*1/(1+Summary!$B$8)^$A160</f>
        <v>763.2180169</v>
      </c>
      <c r="V160" s="49">
        <v>0.0</v>
      </c>
      <c r="W160" s="49">
        <f>V160*1/(1+Summary!$B$8)^$A160</f>
        <v>0</v>
      </c>
      <c r="X160" s="49">
        <v>0.0</v>
      </c>
      <c r="Y160" s="49">
        <f>X160*1/(1+Summary!$B$8)^$A160</f>
        <v>0</v>
      </c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ht="15.75" customHeight="1">
      <c r="A161" s="50">
        <v>159.0</v>
      </c>
      <c r="B161" s="51">
        <f>IF(Summary!$B$19 &gt;= A161, 0, Summary!$B$5*Summary!$B$3)</f>
        <v>0.8888888889</v>
      </c>
      <c r="C161" s="49">
        <f>IF(Summary!$B$19 &gt;= A161, 0, 'Wildlife Mix'!$B$5*Summary!$E$2)</f>
        <v>96957.23</v>
      </c>
      <c r="D161" s="49">
        <f>C161*1/(1+Summary!$B$8)^$A161</f>
        <v>881.985553</v>
      </c>
      <c r="E161" s="51">
        <f>IF(Summary!$B$19 &gt;= A161, 0, Summary!$E$2 * Summary!$B$6)</f>
        <v>0.02105263158</v>
      </c>
      <c r="F161" s="49">
        <f>Summary!$B$2</f>
        <v>13530000</v>
      </c>
      <c r="G161" s="49">
        <f t="shared" si="1"/>
        <v>284842.1053</v>
      </c>
      <c r="H161" s="49">
        <f>G161*1/(1+Summary!$B$8)^A161</f>
        <v>2591.107664</v>
      </c>
      <c r="I161" s="49">
        <f>IF(Summary!$B$19 &gt;= A161, 0, 'Wildlife Mix'!$C$5*Summary!$E$2)</f>
        <v>59987.04</v>
      </c>
      <c r="J161" s="49">
        <f>I161*1/(1+Summary!$B$8)^$A161</f>
        <v>545.6808393</v>
      </c>
      <c r="K161" s="49">
        <f>IF(Summary!$B$19 &gt;= A161, 0, 'Wildlife Mix'!$D$5*Summary!$E$2)</f>
        <v>1644.72</v>
      </c>
      <c r="L161" s="49">
        <f>K161*1/(1+Summary!$B$8)^$A161</f>
        <v>14.96143484</v>
      </c>
      <c r="M161" s="49">
        <f>IF(Summary!$B$19 &gt;= A161, 0, 'Wildlife Mix'!$E$5*Summary!$E$2)</f>
        <v>4672.5</v>
      </c>
      <c r="N161" s="49">
        <f>M161*1/(1+Summary!$B$8)^$A161</f>
        <v>42.50407624</v>
      </c>
      <c r="O161" s="3">
        <f>IF(Summary!$B$19 &gt;= A161, 0, 0.915*Summary!$E$2)</f>
        <v>18.3</v>
      </c>
      <c r="P161" s="49">
        <f>'Wildlife Mix'!$F$5</f>
        <v>3065.1395</v>
      </c>
      <c r="Q161" s="49">
        <f t="shared" si="2"/>
        <v>56092.05285</v>
      </c>
      <c r="R161" s="49">
        <f>Q161*1/(1+Summary!$B$8)^$A161</f>
        <v>510.2495219</v>
      </c>
      <c r="S161" s="3">
        <v>28.0</v>
      </c>
      <c r="T161" s="49">
        <f>S161*Summary!$E$3</f>
        <v>81457.32</v>
      </c>
      <c r="U161" s="49">
        <f>T161*1/(1+Summary!$B$8)^$A161</f>
        <v>740.9883659</v>
      </c>
      <c r="V161" s="49">
        <v>0.0</v>
      </c>
      <c r="W161" s="49">
        <f>V161*1/(1+Summary!$B$8)^$A161</f>
        <v>0</v>
      </c>
      <c r="X161" s="49">
        <v>0.0</v>
      </c>
      <c r="Y161" s="49">
        <f>X161*1/(1+Summary!$B$8)^$A161</f>
        <v>0</v>
      </c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ht="15.75" customHeight="1">
      <c r="A162" s="50">
        <v>160.0</v>
      </c>
      <c r="B162" s="51">
        <f>IF(Summary!$B$19 &gt;= A162, 0, Summary!$B$5*Summary!$B$3)</f>
        <v>0.8888888889</v>
      </c>
      <c r="C162" s="49">
        <f>IF(Summary!$B$19 &gt;= A162, 0, 'Wildlife Mix'!$B$5*Summary!$E$2)</f>
        <v>96957.23</v>
      </c>
      <c r="D162" s="49">
        <f>C162*1/(1+Summary!$B$8)^$A162</f>
        <v>856.2966534</v>
      </c>
      <c r="E162" s="51">
        <f>IF(Summary!$B$19 &gt;= A162, 0, Summary!$E$2 * Summary!$B$6)</f>
        <v>0.02105263158</v>
      </c>
      <c r="F162" s="49">
        <f>Summary!$B$2</f>
        <v>13530000</v>
      </c>
      <c r="G162" s="49">
        <f t="shared" si="1"/>
        <v>284842.1053</v>
      </c>
      <c r="H162" s="49">
        <f>G162*1/(1+Summary!$B$8)^A162</f>
        <v>2515.638509</v>
      </c>
      <c r="I162" s="49">
        <f>IF(Summary!$B$19 &gt;= A162, 0, 'Wildlife Mix'!$C$5*Summary!$E$2)</f>
        <v>59987.04</v>
      </c>
      <c r="J162" s="49">
        <f>I162*1/(1+Summary!$B$8)^$A162</f>
        <v>529.7872226</v>
      </c>
      <c r="K162" s="49">
        <f>IF(Summary!$B$19 &gt;= A162, 0, 'Wildlife Mix'!$D$5*Summary!$E$2)</f>
        <v>1644.72</v>
      </c>
      <c r="L162" s="49">
        <f>K162*1/(1+Summary!$B$8)^$A162</f>
        <v>14.52566489</v>
      </c>
      <c r="M162" s="49">
        <f>IF(Summary!$B$19 &gt;= A162, 0, 'Wildlife Mix'!$E$5*Summary!$E$2)</f>
        <v>4672.5</v>
      </c>
      <c r="N162" s="49">
        <f>M162*1/(1+Summary!$B$8)^$A162</f>
        <v>41.26609344</v>
      </c>
      <c r="O162" s="3">
        <f>IF(Summary!$B$19 &gt;= A162, 0, 0.915*Summary!$E$2)</f>
        <v>18.3</v>
      </c>
      <c r="P162" s="49">
        <f>'Wildlife Mix'!$F$5</f>
        <v>3065.1395</v>
      </c>
      <c r="Q162" s="49">
        <f t="shared" si="2"/>
        <v>56092.05285</v>
      </c>
      <c r="R162" s="49">
        <f>Q162*1/(1+Summary!$B$8)^$A162</f>
        <v>495.3878853</v>
      </c>
      <c r="S162" s="3">
        <v>28.0</v>
      </c>
      <c r="T162" s="49">
        <f>S162*Summary!$E$3</f>
        <v>81457.32</v>
      </c>
      <c r="U162" s="49">
        <f>T162*1/(1+Summary!$B$8)^$A162</f>
        <v>719.4061805</v>
      </c>
      <c r="V162" s="49">
        <v>0.0</v>
      </c>
      <c r="W162" s="49">
        <f>V162*1/(1+Summary!$B$8)^$A162</f>
        <v>0</v>
      </c>
      <c r="X162" s="49">
        <v>154615.2</v>
      </c>
      <c r="Y162" s="49">
        <f>X162*1/(1+Summary!$B$8)^$A162</f>
        <v>1365.514241</v>
      </c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ht="15.75" customHeight="1">
      <c r="A163" s="50">
        <v>161.0</v>
      </c>
      <c r="B163" s="51">
        <f>IF(Summary!$B$19 &gt;= A163, 0, Summary!$B$5*Summary!$B$3)</f>
        <v>0.8888888889</v>
      </c>
      <c r="C163" s="49">
        <f>IF(Summary!$B$19 &gt;= A163, 0, 'Wildlife Mix'!$B$5*Summary!$E$2)</f>
        <v>96957.23</v>
      </c>
      <c r="D163" s="49">
        <f>C163*1/(1+Summary!$B$8)^$A163</f>
        <v>831.3559741</v>
      </c>
      <c r="E163" s="51">
        <f>IF(Summary!$B$19 &gt;= A163, 0, Summary!$E$2 * Summary!$B$6)</f>
        <v>0.02105263158</v>
      </c>
      <c r="F163" s="49">
        <f>Summary!$B$2</f>
        <v>13530000</v>
      </c>
      <c r="G163" s="49">
        <f t="shared" si="1"/>
        <v>284842.1053</v>
      </c>
      <c r="H163" s="49">
        <f>G163*1/(1+Summary!$B$8)^A163</f>
        <v>2442.367484</v>
      </c>
      <c r="I163" s="49">
        <f>IF(Summary!$B$19 &gt;= A163, 0, 'Wildlife Mix'!$C$5*Summary!$E$2)</f>
        <v>59987.04</v>
      </c>
      <c r="J163" s="49">
        <f>I163*1/(1+Summary!$B$8)^$A163</f>
        <v>514.3565268</v>
      </c>
      <c r="K163" s="49">
        <f>IF(Summary!$B$19 &gt;= A163, 0, 'Wildlife Mix'!$D$5*Summary!$E$2)</f>
        <v>1644.72</v>
      </c>
      <c r="L163" s="49">
        <f>K163*1/(1+Summary!$B$8)^$A163</f>
        <v>14.10258727</v>
      </c>
      <c r="M163" s="49">
        <f>IF(Summary!$B$19 &gt;= A163, 0, 'Wildlife Mix'!$E$5*Summary!$E$2)</f>
        <v>4672.5</v>
      </c>
      <c r="N163" s="49">
        <f>M163*1/(1+Summary!$B$8)^$A163</f>
        <v>40.06416839</v>
      </c>
      <c r="O163" s="3">
        <f>IF(Summary!$B$19 &gt;= A163, 0, 0.915*Summary!$E$2)</f>
        <v>18.3</v>
      </c>
      <c r="P163" s="49">
        <f>'Wildlife Mix'!$F$5</f>
        <v>3065.1395</v>
      </c>
      <c r="Q163" s="49">
        <f t="shared" si="2"/>
        <v>56092.05285</v>
      </c>
      <c r="R163" s="49">
        <f>Q163*1/(1+Summary!$B$8)^$A163</f>
        <v>480.959112</v>
      </c>
      <c r="S163" s="3">
        <v>28.0</v>
      </c>
      <c r="T163" s="49">
        <f>S163*Summary!$E$3</f>
        <v>81457.32</v>
      </c>
      <c r="U163" s="49">
        <f>T163*1/(1+Summary!$B$8)^$A163</f>
        <v>698.4526024</v>
      </c>
      <c r="V163" s="49">
        <v>0.0</v>
      </c>
      <c r="W163" s="49">
        <f>V163*1/(1+Summary!$B$8)^$A163</f>
        <v>0</v>
      </c>
      <c r="X163" s="49">
        <v>0.0</v>
      </c>
      <c r="Y163" s="49">
        <f>X163*1/(1+Summary!$B$8)^$A163</f>
        <v>0</v>
      </c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ht="15.75" customHeight="1">
      <c r="A164" s="50">
        <v>162.0</v>
      </c>
      <c r="B164" s="51">
        <f>IF(Summary!$B$19 &gt;= A164, 0, Summary!$B$5*Summary!$B$3)</f>
        <v>0.8888888889</v>
      </c>
      <c r="C164" s="49">
        <f>IF(Summary!$B$19 &gt;= A164, 0, 'Wildlife Mix'!$B$5*Summary!$E$2)</f>
        <v>96957.23</v>
      </c>
      <c r="D164" s="49">
        <f>C164*1/(1+Summary!$B$8)^$A164</f>
        <v>807.1417225</v>
      </c>
      <c r="E164" s="51">
        <f>IF(Summary!$B$19 &gt;= A164, 0, Summary!$E$2 * Summary!$B$6)</f>
        <v>0.02105263158</v>
      </c>
      <c r="F164" s="49">
        <f>Summary!$B$2</f>
        <v>13530000</v>
      </c>
      <c r="G164" s="49">
        <f t="shared" si="1"/>
        <v>284842.1053</v>
      </c>
      <c r="H164" s="49">
        <f>G164*1/(1+Summary!$B$8)^A164</f>
        <v>2371.230567</v>
      </c>
      <c r="I164" s="49">
        <f>IF(Summary!$B$19 &gt;= A164, 0, 'Wildlife Mix'!$C$5*Summary!$E$2)</f>
        <v>59987.04</v>
      </c>
      <c r="J164" s="49">
        <f>I164*1/(1+Summary!$B$8)^$A164</f>
        <v>499.3752688</v>
      </c>
      <c r="K164" s="49">
        <f>IF(Summary!$B$19 &gt;= A164, 0, 'Wildlife Mix'!$D$5*Summary!$E$2)</f>
        <v>1644.72</v>
      </c>
      <c r="L164" s="49">
        <f>K164*1/(1+Summary!$B$8)^$A164</f>
        <v>13.6918323</v>
      </c>
      <c r="M164" s="49">
        <f>IF(Summary!$B$19 &gt;= A164, 0, 'Wildlife Mix'!$E$5*Summary!$E$2)</f>
        <v>4672.5</v>
      </c>
      <c r="N164" s="49">
        <f>M164*1/(1+Summary!$B$8)^$A164</f>
        <v>38.89725086</v>
      </c>
      <c r="O164" s="3">
        <f>IF(Summary!$B$19 &gt;= A164, 0, 0.915*Summary!$E$2)</f>
        <v>18.3</v>
      </c>
      <c r="P164" s="49">
        <f>'Wildlife Mix'!$F$5</f>
        <v>3065.1395</v>
      </c>
      <c r="Q164" s="49">
        <f t="shared" si="2"/>
        <v>56092.05285</v>
      </c>
      <c r="R164" s="49">
        <f>Q164*1/(1+Summary!$B$8)^$A164</f>
        <v>466.9505941</v>
      </c>
      <c r="S164" s="3">
        <v>28.0</v>
      </c>
      <c r="T164" s="49">
        <f>S164*Summary!$E$3</f>
        <v>81457.32</v>
      </c>
      <c r="U164" s="49">
        <f>T164*1/(1+Summary!$B$8)^$A164</f>
        <v>678.1093228</v>
      </c>
      <c r="V164" s="49">
        <v>0.0</v>
      </c>
      <c r="W164" s="49">
        <f>V164*1/(1+Summary!$B$8)^$A164</f>
        <v>0</v>
      </c>
      <c r="X164" s="49">
        <v>0.0</v>
      </c>
      <c r="Y164" s="49">
        <f>X164*1/(1+Summary!$B$8)^$A164</f>
        <v>0</v>
      </c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ht="15.75" customHeight="1">
      <c r="A165" s="50">
        <v>163.0</v>
      </c>
      <c r="B165" s="51">
        <f>IF(Summary!$B$19 &gt;= A165, 0, Summary!$B$5*Summary!$B$3)</f>
        <v>0.8888888889</v>
      </c>
      <c r="C165" s="49">
        <f>IF(Summary!$B$19 &gt;= A165, 0, 'Wildlife Mix'!$B$5*Summary!$E$2)</f>
        <v>96957.23</v>
      </c>
      <c r="D165" s="49">
        <f>C165*1/(1+Summary!$B$8)^$A165</f>
        <v>783.6327403</v>
      </c>
      <c r="E165" s="51">
        <f>IF(Summary!$B$19 &gt;= A165, 0, Summary!$E$2 * Summary!$B$6)</f>
        <v>0.02105263158</v>
      </c>
      <c r="F165" s="49">
        <f>Summary!$B$2</f>
        <v>13530000</v>
      </c>
      <c r="G165" s="49">
        <f t="shared" si="1"/>
        <v>284842.1053</v>
      </c>
      <c r="H165" s="49">
        <f>G165*1/(1+Summary!$B$8)^A165</f>
        <v>2302.165599</v>
      </c>
      <c r="I165" s="49">
        <f>IF(Summary!$B$19 &gt;= A165, 0, 'Wildlife Mix'!$C$5*Summary!$E$2)</f>
        <v>59987.04</v>
      </c>
      <c r="J165" s="49">
        <f>I165*1/(1+Summary!$B$8)^$A165</f>
        <v>484.830358</v>
      </c>
      <c r="K165" s="49">
        <f>IF(Summary!$B$19 &gt;= A165, 0, 'Wildlife Mix'!$D$5*Summary!$E$2)</f>
        <v>1644.72</v>
      </c>
      <c r="L165" s="49">
        <f>K165*1/(1+Summary!$B$8)^$A165</f>
        <v>13.29304107</v>
      </c>
      <c r="M165" s="49">
        <f>IF(Summary!$B$19 &gt;= A165, 0, 'Wildlife Mix'!$E$5*Summary!$E$2)</f>
        <v>4672.5</v>
      </c>
      <c r="N165" s="49">
        <f>M165*1/(1+Summary!$B$8)^$A165</f>
        <v>37.76432123</v>
      </c>
      <c r="O165" s="3">
        <f>IF(Summary!$B$19 &gt;= A165, 0, 0.915*Summary!$E$2)</f>
        <v>18.3</v>
      </c>
      <c r="P165" s="49">
        <f>'Wildlife Mix'!$F$5</f>
        <v>3065.1395</v>
      </c>
      <c r="Q165" s="49">
        <f t="shared" si="2"/>
        <v>56092.05285</v>
      </c>
      <c r="R165" s="49">
        <f>Q165*1/(1+Summary!$B$8)^$A165</f>
        <v>453.3500914</v>
      </c>
      <c r="S165" s="3">
        <v>28.0</v>
      </c>
      <c r="T165" s="49">
        <f>S165*Summary!$E$3</f>
        <v>81457.32</v>
      </c>
      <c r="U165" s="49">
        <f>T165*1/(1+Summary!$B$8)^$A165</f>
        <v>658.3585658</v>
      </c>
      <c r="V165" s="49">
        <v>0.0</v>
      </c>
      <c r="W165" s="49">
        <f>V165*1/(1+Summary!$B$8)^$A165</f>
        <v>0</v>
      </c>
      <c r="X165" s="49">
        <v>0.0</v>
      </c>
      <c r="Y165" s="49">
        <f>X165*1/(1+Summary!$B$8)^$A165</f>
        <v>0</v>
      </c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ht="15.75" customHeight="1">
      <c r="A166" s="50">
        <v>164.0</v>
      </c>
      <c r="B166" s="51">
        <f>IF(Summary!$B$19 &gt;= A166, 0, Summary!$B$5*Summary!$B$3)</f>
        <v>0.8888888889</v>
      </c>
      <c r="C166" s="49">
        <f>IF(Summary!$B$19 &gt;= A166, 0, 'Wildlife Mix'!$B$5*Summary!$E$2)</f>
        <v>96957.23</v>
      </c>
      <c r="D166" s="49">
        <f>C166*1/(1+Summary!$B$8)^$A166</f>
        <v>760.8084857</v>
      </c>
      <c r="E166" s="51">
        <f>IF(Summary!$B$19 &gt;= A166, 0, Summary!$E$2 * Summary!$B$6)</f>
        <v>0.02105263158</v>
      </c>
      <c r="F166" s="49">
        <f>Summary!$B$2</f>
        <v>13530000</v>
      </c>
      <c r="G166" s="49">
        <f t="shared" si="1"/>
        <v>284842.1053</v>
      </c>
      <c r="H166" s="49">
        <f>G166*1/(1+Summary!$B$8)^A166</f>
        <v>2235.112232</v>
      </c>
      <c r="I166" s="49">
        <f>IF(Summary!$B$19 &gt;= A166, 0, 'Wildlife Mix'!$C$5*Summary!$E$2)</f>
        <v>59987.04</v>
      </c>
      <c r="J166" s="49">
        <f>I166*1/(1+Summary!$B$8)^$A166</f>
        <v>470.7090855</v>
      </c>
      <c r="K166" s="49">
        <f>IF(Summary!$B$19 &gt;= A166, 0, 'Wildlife Mix'!$D$5*Summary!$E$2)</f>
        <v>1644.72</v>
      </c>
      <c r="L166" s="49">
        <f>K166*1/(1+Summary!$B$8)^$A166</f>
        <v>12.90586512</v>
      </c>
      <c r="M166" s="49">
        <f>IF(Summary!$B$19 &gt;= A166, 0, 'Wildlife Mix'!$E$5*Summary!$E$2)</f>
        <v>4672.5</v>
      </c>
      <c r="N166" s="49">
        <f>M166*1/(1+Summary!$B$8)^$A166</f>
        <v>36.66438954</v>
      </c>
      <c r="O166" s="3">
        <f>IF(Summary!$B$19 &gt;= A166, 0, 0.915*Summary!$E$2)</f>
        <v>18.3</v>
      </c>
      <c r="P166" s="49">
        <f>'Wildlife Mix'!$F$5</f>
        <v>3065.1395</v>
      </c>
      <c r="Q166" s="49">
        <f t="shared" si="2"/>
        <v>56092.05285</v>
      </c>
      <c r="R166" s="49">
        <f>Q166*1/(1+Summary!$B$8)^$A166</f>
        <v>440.1457198</v>
      </c>
      <c r="S166" s="3">
        <v>28.0</v>
      </c>
      <c r="T166" s="49">
        <f>S166*Summary!$E$3</f>
        <v>81457.32</v>
      </c>
      <c r="U166" s="49">
        <f>T166*1/(1+Summary!$B$8)^$A166</f>
        <v>639.1830736</v>
      </c>
      <c r="V166" s="49">
        <v>0.0</v>
      </c>
      <c r="W166" s="49">
        <f>V166*1/(1+Summary!$B$8)^$A166</f>
        <v>0</v>
      </c>
      <c r="X166" s="49">
        <v>0.0</v>
      </c>
      <c r="Y166" s="49">
        <f>X166*1/(1+Summary!$B$8)^$A166</f>
        <v>0</v>
      </c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ht="15.75" customHeight="1">
      <c r="A167" s="50">
        <v>165.0</v>
      </c>
      <c r="B167" s="51">
        <f>IF(Summary!$B$19 &gt;= A167, 0, Summary!$B$5*Summary!$B$3)</f>
        <v>0.8888888889</v>
      </c>
      <c r="C167" s="49">
        <f>IF(Summary!$B$19 &gt;= A167, 0, 'Wildlife Mix'!$B$5*Summary!$E$2)</f>
        <v>96957.23</v>
      </c>
      <c r="D167" s="49">
        <f>C167*1/(1+Summary!$B$8)^$A167</f>
        <v>738.6490152</v>
      </c>
      <c r="E167" s="51">
        <f>IF(Summary!$B$19 &gt;= A167, 0, Summary!$E$2 * Summary!$B$6)</f>
        <v>0.02105263158</v>
      </c>
      <c r="F167" s="49">
        <f>Summary!$B$2</f>
        <v>13530000</v>
      </c>
      <c r="G167" s="49">
        <f t="shared" si="1"/>
        <v>284842.1053</v>
      </c>
      <c r="H167" s="49">
        <f>G167*1/(1+Summary!$B$8)^A167</f>
        <v>2170.011876</v>
      </c>
      <c r="I167" s="49">
        <f>IF(Summary!$B$19 &gt;= A167, 0, 'Wildlife Mix'!$C$5*Summary!$E$2)</f>
        <v>59987.04</v>
      </c>
      <c r="J167" s="49">
        <f>I167*1/(1+Summary!$B$8)^$A167</f>
        <v>456.9991121</v>
      </c>
      <c r="K167" s="49">
        <f>IF(Summary!$B$19 &gt;= A167, 0, 'Wildlife Mix'!$D$5*Summary!$E$2)</f>
        <v>1644.72</v>
      </c>
      <c r="L167" s="49">
        <f>K167*1/(1+Summary!$B$8)^$A167</f>
        <v>12.52996613</v>
      </c>
      <c r="M167" s="49">
        <f>IF(Summary!$B$19 &gt;= A167, 0, 'Wildlife Mix'!$E$5*Summary!$E$2)</f>
        <v>4672.5</v>
      </c>
      <c r="N167" s="49">
        <f>M167*1/(1+Summary!$B$8)^$A167</f>
        <v>35.5964947</v>
      </c>
      <c r="O167" s="3">
        <f>IF(Summary!$B$19 &gt;= A167, 0, 0.915*Summary!$E$2)</f>
        <v>18.3</v>
      </c>
      <c r="P167" s="49">
        <f>'Wildlife Mix'!$F$5</f>
        <v>3065.1395</v>
      </c>
      <c r="Q167" s="49">
        <f t="shared" si="2"/>
        <v>56092.05285</v>
      </c>
      <c r="R167" s="49">
        <f>Q167*1/(1+Summary!$B$8)^$A167</f>
        <v>427.3259415</v>
      </c>
      <c r="S167" s="3">
        <v>28.0</v>
      </c>
      <c r="T167" s="49">
        <f>S167*Summary!$E$3</f>
        <v>81457.32</v>
      </c>
      <c r="U167" s="49">
        <f>T167*1/(1+Summary!$B$8)^$A167</f>
        <v>620.5660909</v>
      </c>
      <c r="V167" s="49">
        <v>0.0</v>
      </c>
      <c r="W167" s="49">
        <f>V167*1/(1+Summary!$B$8)^$A167</f>
        <v>0</v>
      </c>
      <c r="X167" s="49">
        <v>0.0</v>
      </c>
      <c r="Y167" s="49">
        <f>X167*1/(1+Summary!$B$8)^$A167</f>
        <v>0</v>
      </c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ht="15.75" customHeight="1">
      <c r="A168" s="50">
        <v>166.0</v>
      </c>
      <c r="B168" s="51">
        <f>IF(Summary!$B$19 &gt;= A168, 0, Summary!$B$5*Summary!$B$3)</f>
        <v>0.8888888889</v>
      </c>
      <c r="C168" s="49">
        <f>IF(Summary!$B$19 &gt;= A168, 0, 'Wildlife Mix'!$B$5*Summary!$E$2)</f>
        <v>96957.23</v>
      </c>
      <c r="D168" s="49">
        <f>C168*1/(1+Summary!$B$8)^$A168</f>
        <v>717.1349662</v>
      </c>
      <c r="E168" s="51">
        <f>IF(Summary!$B$19 &gt;= A168, 0, Summary!$E$2 * Summary!$B$6)</f>
        <v>0.02105263158</v>
      </c>
      <c r="F168" s="49">
        <f>Summary!$B$2</f>
        <v>13530000</v>
      </c>
      <c r="G168" s="49">
        <f t="shared" si="1"/>
        <v>284842.1053</v>
      </c>
      <c r="H168" s="49">
        <f>G168*1/(1+Summary!$B$8)^A168</f>
        <v>2106.807646</v>
      </c>
      <c r="I168" s="49">
        <f>IF(Summary!$B$19 &gt;= A168, 0, 'Wildlife Mix'!$C$5*Summary!$E$2)</f>
        <v>59987.04</v>
      </c>
      <c r="J168" s="49">
        <f>I168*1/(1+Summary!$B$8)^$A168</f>
        <v>443.6884584</v>
      </c>
      <c r="K168" s="49">
        <f>IF(Summary!$B$19 &gt;= A168, 0, 'Wildlife Mix'!$D$5*Summary!$E$2)</f>
        <v>1644.72</v>
      </c>
      <c r="L168" s="49">
        <f>K168*1/(1+Summary!$B$8)^$A168</f>
        <v>12.16501566</v>
      </c>
      <c r="M168" s="49">
        <f>IF(Summary!$B$19 &gt;= A168, 0, 'Wildlife Mix'!$E$5*Summary!$E$2)</f>
        <v>4672.5</v>
      </c>
      <c r="N168" s="49">
        <f>M168*1/(1+Summary!$B$8)^$A168</f>
        <v>34.55970359</v>
      </c>
      <c r="O168" s="3">
        <f>IF(Summary!$B$19 &gt;= A168, 0, 0.915*Summary!$E$2)</f>
        <v>18.3</v>
      </c>
      <c r="P168" s="49">
        <f>'Wildlife Mix'!$F$5</f>
        <v>3065.1395</v>
      </c>
      <c r="Q168" s="49">
        <f t="shared" si="2"/>
        <v>56092.05285</v>
      </c>
      <c r="R168" s="49">
        <f>Q168*1/(1+Summary!$B$8)^$A168</f>
        <v>414.8795549</v>
      </c>
      <c r="S168" s="3">
        <v>28.0</v>
      </c>
      <c r="T168" s="49">
        <f>S168*Summary!$E$3</f>
        <v>81457.32</v>
      </c>
      <c r="U168" s="49">
        <f>T168*1/(1+Summary!$B$8)^$A168</f>
        <v>602.4913503</v>
      </c>
      <c r="V168" s="49">
        <v>0.0</v>
      </c>
      <c r="W168" s="49">
        <f>V168*1/(1+Summary!$B$8)^$A168</f>
        <v>0</v>
      </c>
      <c r="X168" s="49">
        <v>0.0</v>
      </c>
      <c r="Y168" s="49">
        <f>X168*1/(1+Summary!$B$8)^$A168</f>
        <v>0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ht="15.75" customHeight="1">
      <c r="A169" s="50">
        <v>167.0</v>
      </c>
      <c r="B169" s="51">
        <f>IF(Summary!$B$19 &gt;= A169, 0, Summary!$B$5*Summary!$B$3)</f>
        <v>0.8888888889</v>
      </c>
      <c r="C169" s="49">
        <f>IF(Summary!$B$19 &gt;= A169, 0, 'Wildlife Mix'!$B$5*Summary!$E$2)</f>
        <v>96957.23</v>
      </c>
      <c r="D169" s="49">
        <f>C169*1/(1+Summary!$B$8)^$A169</f>
        <v>696.24754</v>
      </c>
      <c r="E169" s="51">
        <f>IF(Summary!$B$19 &gt;= A169, 0, Summary!$E$2 * Summary!$B$6)</f>
        <v>0.02105263158</v>
      </c>
      <c r="F169" s="49">
        <f>Summary!$B$2</f>
        <v>13530000</v>
      </c>
      <c r="G169" s="49">
        <f t="shared" si="1"/>
        <v>284842.1053</v>
      </c>
      <c r="H169" s="49">
        <f>G169*1/(1+Summary!$B$8)^A169</f>
        <v>2045.444317</v>
      </c>
      <c r="I169" s="49">
        <f>IF(Summary!$B$19 &gt;= A169, 0, 'Wildlife Mix'!$C$5*Summary!$E$2)</f>
        <v>59987.04</v>
      </c>
      <c r="J169" s="49">
        <f>I169*1/(1+Summary!$B$8)^$A169</f>
        <v>430.7654935</v>
      </c>
      <c r="K169" s="49">
        <f>IF(Summary!$B$19 &gt;= A169, 0, 'Wildlife Mix'!$D$5*Summary!$E$2)</f>
        <v>1644.72</v>
      </c>
      <c r="L169" s="49">
        <f>K169*1/(1+Summary!$B$8)^$A169</f>
        <v>11.81069482</v>
      </c>
      <c r="M169" s="49">
        <f>IF(Summary!$B$19 &gt;= A169, 0, 'Wildlife Mix'!$E$5*Summary!$E$2)</f>
        <v>4672.5</v>
      </c>
      <c r="N169" s="49">
        <f>M169*1/(1+Summary!$B$8)^$A169</f>
        <v>33.55311028</v>
      </c>
      <c r="O169" s="3">
        <f>IF(Summary!$B$19 &gt;= A169, 0, 0.915*Summary!$E$2)</f>
        <v>18.3</v>
      </c>
      <c r="P169" s="49">
        <f>'Wildlife Mix'!$F$5</f>
        <v>3065.1395</v>
      </c>
      <c r="Q169" s="49">
        <f t="shared" si="2"/>
        <v>56092.05285</v>
      </c>
      <c r="R169" s="49">
        <f>Q169*1/(1+Summary!$B$8)^$A169</f>
        <v>402.7956844</v>
      </c>
      <c r="S169" s="3">
        <v>28.0</v>
      </c>
      <c r="T169" s="49">
        <f>S169*Summary!$E$3</f>
        <v>81457.32</v>
      </c>
      <c r="U169" s="49">
        <f>T169*1/(1+Summary!$B$8)^$A169</f>
        <v>584.9430586</v>
      </c>
      <c r="V169" s="49">
        <v>0.0</v>
      </c>
      <c r="W169" s="49">
        <f>V169*1/(1+Summary!$B$8)^$A169</f>
        <v>0</v>
      </c>
      <c r="X169" s="49">
        <v>0.0</v>
      </c>
      <c r="Y169" s="49">
        <f>X169*1/(1+Summary!$B$8)^$A169</f>
        <v>0</v>
      </c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ht="15.75" customHeight="1">
      <c r="A170" s="50">
        <v>168.0</v>
      </c>
      <c r="B170" s="51">
        <f>IF(Summary!$B$19 &gt;= A170, 0, Summary!$B$5*Summary!$B$3)</f>
        <v>0.8888888889</v>
      </c>
      <c r="C170" s="49">
        <f>IF(Summary!$B$19 &gt;= A170, 0, 'Wildlife Mix'!$B$5*Summary!$E$2)</f>
        <v>96957.23</v>
      </c>
      <c r="D170" s="49">
        <f>C170*1/(1+Summary!$B$8)^$A170</f>
        <v>675.9684855</v>
      </c>
      <c r="E170" s="51">
        <f>IF(Summary!$B$19 &gt;= A170, 0, Summary!$E$2 * Summary!$B$6)</f>
        <v>0.02105263158</v>
      </c>
      <c r="F170" s="49">
        <f>Summary!$B$2</f>
        <v>13530000</v>
      </c>
      <c r="G170" s="49">
        <f t="shared" si="1"/>
        <v>284842.1053</v>
      </c>
      <c r="H170" s="49">
        <f>G170*1/(1+Summary!$B$8)^A170</f>
        <v>1985.868269</v>
      </c>
      <c r="I170" s="49">
        <f>IF(Summary!$B$19 &gt;= A170, 0, 'Wildlife Mix'!$C$5*Summary!$E$2)</f>
        <v>59987.04</v>
      </c>
      <c r="J170" s="49">
        <f>I170*1/(1+Summary!$B$8)^$A170</f>
        <v>418.2189258</v>
      </c>
      <c r="K170" s="49">
        <f>IF(Summary!$B$19 &gt;= A170, 0, 'Wildlife Mix'!$D$5*Summary!$E$2)</f>
        <v>1644.72</v>
      </c>
      <c r="L170" s="49">
        <f>K170*1/(1+Summary!$B$8)^$A170</f>
        <v>11.466694</v>
      </c>
      <c r="M170" s="49">
        <f>IF(Summary!$B$19 &gt;= A170, 0, 'Wildlife Mix'!$E$5*Summary!$E$2)</f>
        <v>4672.5</v>
      </c>
      <c r="N170" s="49">
        <f>M170*1/(1+Summary!$B$8)^$A170</f>
        <v>32.57583523</v>
      </c>
      <c r="O170" s="3">
        <f>IF(Summary!$B$19 &gt;= A170, 0, 0.915*Summary!$E$2)</f>
        <v>18.3</v>
      </c>
      <c r="P170" s="49">
        <f>'Wildlife Mix'!$F$5</f>
        <v>3065.1395</v>
      </c>
      <c r="Q170" s="49">
        <f t="shared" si="2"/>
        <v>56092.05285</v>
      </c>
      <c r="R170" s="49">
        <f>Q170*1/(1+Summary!$B$8)^$A170</f>
        <v>391.0637712</v>
      </c>
      <c r="S170" s="3">
        <v>28.0</v>
      </c>
      <c r="T170" s="49">
        <f>S170*Summary!$E$3</f>
        <v>81457.32</v>
      </c>
      <c r="U170" s="49">
        <f>T170*1/(1+Summary!$B$8)^$A170</f>
        <v>567.9058821</v>
      </c>
      <c r="V170" s="49">
        <v>0.0</v>
      </c>
      <c r="W170" s="49">
        <f>V170*1/(1+Summary!$B$8)^$A170</f>
        <v>0</v>
      </c>
      <c r="X170" s="49">
        <v>0.0</v>
      </c>
      <c r="Y170" s="49">
        <f>X170*1/(1+Summary!$B$8)^$A170</f>
        <v>0</v>
      </c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ht="15.75" customHeight="1">
      <c r="A171" s="50">
        <v>169.0</v>
      </c>
      <c r="B171" s="51">
        <f>IF(Summary!$B$19 &gt;= A171, 0, Summary!$B$5*Summary!$B$3)</f>
        <v>0.8888888889</v>
      </c>
      <c r="C171" s="49">
        <f>IF(Summary!$B$19 &gt;= A171, 0, 'Wildlife Mix'!$B$5*Summary!$E$2)</f>
        <v>96957.23</v>
      </c>
      <c r="D171" s="49">
        <f>C171*1/(1+Summary!$B$8)^$A171</f>
        <v>656.280083</v>
      </c>
      <c r="E171" s="51">
        <f>IF(Summary!$B$19 &gt;= A171, 0, Summary!$E$2 * Summary!$B$6)</f>
        <v>0.02105263158</v>
      </c>
      <c r="F171" s="49">
        <f>Summary!$B$2</f>
        <v>13530000</v>
      </c>
      <c r="G171" s="49">
        <f t="shared" si="1"/>
        <v>284842.1053</v>
      </c>
      <c r="H171" s="49">
        <f>G171*1/(1+Summary!$B$8)^A171</f>
        <v>1928.027445</v>
      </c>
      <c r="I171" s="49">
        <f>IF(Summary!$B$19 &gt;= A171, 0, 'Wildlife Mix'!$C$5*Summary!$E$2)</f>
        <v>59987.04</v>
      </c>
      <c r="J171" s="49">
        <f>I171*1/(1+Summary!$B$8)^$A171</f>
        <v>406.037792</v>
      </c>
      <c r="K171" s="49">
        <f>IF(Summary!$B$19 &gt;= A171, 0, 'Wildlife Mix'!$D$5*Summary!$E$2)</f>
        <v>1644.72</v>
      </c>
      <c r="L171" s="49">
        <f>K171*1/(1+Summary!$B$8)^$A171</f>
        <v>11.13271262</v>
      </c>
      <c r="M171" s="49">
        <f>IF(Summary!$B$19 &gt;= A171, 0, 'Wildlife Mix'!$E$5*Summary!$E$2)</f>
        <v>4672.5</v>
      </c>
      <c r="N171" s="49">
        <f>M171*1/(1+Summary!$B$8)^$A171</f>
        <v>31.62702449</v>
      </c>
      <c r="O171" s="3">
        <f>IF(Summary!$B$19 &gt;= A171, 0, 0.915*Summary!$E$2)</f>
        <v>18.3</v>
      </c>
      <c r="P171" s="49">
        <f>'Wildlife Mix'!$F$5</f>
        <v>3065.1395</v>
      </c>
      <c r="Q171" s="49">
        <f t="shared" si="2"/>
        <v>56092.05285</v>
      </c>
      <c r="R171" s="49">
        <f>Q171*1/(1+Summary!$B$8)^$A171</f>
        <v>379.6735643</v>
      </c>
      <c r="S171" s="3">
        <v>28.0</v>
      </c>
      <c r="T171" s="49">
        <f>S171*Summary!$E$3</f>
        <v>81457.32</v>
      </c>
      <c r="U171" s="49">
        <f>T171*1/(1+Summary!$B$8)^$A171</f>
        <v>551.3649341</v>
      </c>
      <c r="V171" s="49">
        <v>0.0</v>
      </c>
      <c r="W171" s="49">
        <f>V171*1/(1+Summary!$B$8)^$A171</f>
        <v>0</v>
      </c>
      <c r="X171" s="49">
        <v>0.0</v>
      </c>
      <c r="Y171" s="49">
        <f>X171*1/(1+Summary!$B$8)^$A171</f>
        <v>0</v>
      </c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ht="15.75" customHeight="1">
      <c r="A172" s="50">
        <v>170.0</v>
      </c>
      <c r="B172" s="51">
        <f>IF(Summary!$B$19 &gt;= A172, 0, Summary!$B$5*Summary!$B$3)</f>
        <v>0.8888888889</v>
      </c>
      <c r="C172" s="49">
        <f>IF(Summary!$B$19 &gt;= A172, 0, 'Wildlife Mix'!$B$5*Summary!$E$2)</f>
        <v>96957.23</v>
      </c>
      <c r="D172" s="49">
        <f>C172*1/(1+Summary!$B$8)^$A172</f>
        <v>637.1651291</v>
      </c>
      <c r="E172" s="51">
        <f>IF(Summary!$B$19 &gt;= A172, 0, Summary!$E$2 * Summary!$B$6)</f>
        <v>0.02105263158</v>
      </c>
      <c r="F172" s="49">
        <f>Summary!$B$2</f>
        <v>13530000</v>
      </c>
      <c r="G172" s="49">
        <f t="shared" si="1"/>
        <v>284842.1053</v>
      </c>
      <c r="H172" s="49">
        <f>G172*1/(1+Summary!$B$8)^A172</f>
        <v>1871.871306</v>
      </c>
      <c r="I172" s="49">
        <f>IF(Summary!$B$19 &gt;= A172, 0, 'Wildlife Mix'!$C$5*Summary!$E$2)</f>
        <v>59987.04</v>
      </c>
      <c r="J172" s="49">
        <f>I172*1/(1+Summary!$B$8)^$A172</f>
        <v>394.2114486</v>
      </c>
      <c r="K172" s="49">
        <f>IF(Summary!$B$19 &gt;= A172, 0, 'Wildlife Mix'!$D$5*Summary!$E$2)</f>
        <v>1644.72</v>
      </c>
      <c r="L172" s="49">
        <f>K172*1/(1+Summary!$B$8)^$A172</f>
        <v>10.80845885</v>
      </c>
      <c r="M172" s="49">
        <f>IF(Summary!$B$19 &gt;= A172, 0, 'Wildlife Mix'!$E$5*Summary!$E$2)</f>
        <v>4672.5</v>
      </c>
      <c r="N172" s="49">
        <f>M172*1/(1+Summary!$B$8)^$A172</f>
        <v>30.70584902</v>
      </c>
      <c r="O172" s="3">
        <f>IF(Summary!$B$19 &gt;= A172, 0, 0.915*Summary!$E$2)</f>
        <v>18.3</v>
      </c>
      <c r="P172" s="49">
        <f>'Wildlife Mix'!$F$5</f>
        <v>3065.1395</v>
      </c>
      <c r="Q172" s="49">
        <f t="shared" si="2"/>
        <v>56092.05285</v>
      </c>
      <c r="R172" s="49">
        <f>Q172*1/(1+Summary!$B$8)^$A172</f>
        <v>368.615111</v>
      </c>
      <c r="S172" s="3">
        <v>28.0</v>
      </c>
      <c r="T172" s="49">
        <f>S172*Summary!$E$3</f>
        <v>81457.32</v>
      </c>
      <c r="U172" s="49">
        <f>T172*1/(1+Summary!$B$8)^$A172</f>
        <v>535.3057613</v>
      </c>
      <c r="V172" s="49">
        <v>0.0</v>
      </c>
      <c r="W172" s="49">
        <f>V172*1/(1+Summary!$B$8)^$A172</f>
        <v>0</v>
      </c>
      <c r="X172" s="49">
        <v>0.0</v>
      </c>
      <c r="Y172" s="49">
        <f>X172*1/(1+Summary!$B$8)^$A172</f>
        <v>0</v>
      </c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ht="15.75" customHeight="1">
      <c r="A173" s="50">
        <v>171.0</v>
      </c>
      <c r="B173" s="51">
        <f>IF(Summary!$B$19 &gt;= A173, 0, Summary!$B$5*Summary!$B$3)</f>
        <v>0.8888888889</v>
      </c>
      <c r="C173" s="49">
        <f>IF(Summary!$B$19 &gt;= A173, 0, 'Wildlife Mix'!$B$5*Summary!$E$2)</f>
        <v>96957.23</v>
      </c>
      <c r="D173" s="49">
        <f>C173*1/(1+Summary!$B$8)^$A173</f>
        <v>618.6069215</v>
      </c>
      <c r="E173" s="51">
        <f>IF(Summary!$B$19 &gt;= A173, 0, Summary!$E$2 * Summary!$B$6)</f>
        <v>0.02105263158</v>
      </c>
      <c r="F173" s="49">
        <f>Summary!$B$2</f>
        <v>13530000</v>
      </c>
      <c r="G173" s="49">
        <f t="shared" si="1"/>
        <v>284842.1053</v>
      </c>
      <c r="H173" s="49">
        <f>G173*1/(1+Summary!$B$8)^A173</f>
        <v>1817.350783</v>
      </c>
      <c r="I173" s="49">
        <f>IF(Summary!$B$19 &gt;= A173, 0, 'Wildlife Mix'!$C$5*Summary!$E$2)</f>
        <v>59987.04</v>
      </c>
      <c r="J173" s="49">
        <f>I173*1/(1+Summary!$B$8)^$A173</f>
        <v>382.7295617</v>
      </c>
      <c r="K173" s="49">
        <f>IF(Summary!$B$19 &gt;= A173, 0, 'Wildlife Mix'!$D$5*Summary!$E$2)</f>
        <v>1644.72</v>
      </c>
      <c r="L173" s="49">
        <f>K173*1/(1+Summary!$B$8)^$A173</f>
        <v>10.49364937</v>
      </c>
      <c r="M173" s="49">
        <f>IF(Summary!$B$19 &gt;= A173, 0, 'Wildlife Mix'!$E$5*Summary!$E$2)</f>
        <v>4672.5</v>
      </c>
      <c r="N173" s="49">
        <f>M173*1/(1+Summary!$B$8)^$A173</f>
        <v>29.8115039</v>
      </c>
      <c r="O173" s="3">
        <f>IF(Summary!$B$19 &gt;= A173, 0, 0.915*Summary!$E$2)</f>
        <v>18.3</v>
      </c>
      <c r="P173" s="49">
        <f>'Wildlife Mix'!$F$5</f>
        <v>3065.1395</v>
      </c>
      <c r="Q173" s="49">
        <f t="shared" si="2"/>
        <v>56092.05285</v>
      </c>
      <c r="R173" s="49">
        <f>Q173*1/(1+Summary!$B$8)^$A173</f>
        <v>357.8787485</v>
      </c>
      <c r="S173" s="3">
        <v>28.0</v>
      </c>
      <c r="T173" s="49">
        <f>S173*Summary!$E$3</f>
        <v>81457.32</v>
      </c>
      <c r="U173" s="49">
        <f>T173*1/(1+Summary!$B$8)^$A173</f>
        <v>519.7143313</v>
      </c>
      <c r="V173" s="49">
        <v>0.0</v>
      </c>
      <c r="W173" s="49">
        <f>V173*1/(1+Summary!$B$8)^$A173</f>
        <v>0</v>
      </c>
      <c r="X173" s="49">
        <v>0.0</v>
      </c>
      <c r="Y173" s="49">
        <f>X173*1/(1+Summary!$B$8)^$A173</f>
        <v>0</v>
      </c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ht="15.75" customHeight="1">
      <c r="A174" s="50">
        <v>172.0</v>
      </c>
      <c r="B174" s="51">
        <f>IF(Summary!$B$19 &gt;= A174, 0, Summary!$B$5*Summary!$B$3)</f>
        <v>0.8888888889</v>
      </c>
      <c r="C174" s="49">
        <f>IF(Summary!$B$19 &gt;= A174, 0, 'Wildlife Mix'!$B$5*Summary!$E$2)</f>
        <v>96957.23</v>
      </c>
      <c r="D174" s="49">
        <f>C174*1/(1+Summary!$B$8)^$A174</f>
        <v>600.5892441</v>
      </c>
      <c r="E174" s="51">
        <f>IF(Summary!$B$19 &gt;= A174, 0, Summary!$E$2 * Summary!$B$6)</f>
        <v>0.02105263158</v>
      </c>
      <c r="F174" s="49">
        <f>Summary!$B$2</f>
        <v>13530000</v>
      </c>
      <c r="G174" s="49">
        <f t="shared" si="1"/>
        <v>284842.1053</v>
      </c>
      <c r="H174" s="49">
        <f>G174*1/(1+Summary!$B$8)^A174</f>
        <v>1764.418236</v>
      </c>
      <c r="I174" s="49">
        <f>IF(Summary!$B$19 &gt;= A174, 0, 'Wildlife Mix'!$C$5*Summary!$E$2)</f>
        <v>59987.04</v>
      </c>
      <c r="J174" s="49">
        <f>I174*1/(1+Summary!$B$8)^$A174</f>
        <v>371.5820987</v>
      </c>
      <c r="K174" s="49">
        <f>IF(Summary!$B$19 &gt;= A174, 0, 'Wildlife Mix'!$D$5*Summary!$E$2)</f>
        <v>1644.72</v>
      </c>
      <c r="L174" s="49">
        <f>K174*1/(1+Summary!$B$8)^$A174</f>
        <v>10.1880091</v>
      </c>
      <c r="M174" s="49">
        <f>IF(Summary!$B$19 &gt;= A174, 0, 'Wildlife Mix'!$E$5*Summary!$E$2)</f>
        <v>4672.5</v>
      </c>
      <c r="N174" s="49">
        <f>M174*1/(1+Summary!$B$8)^$A174</f>
        <v>28.94320767</v>
      </c>
      <c r="O174" s="3">
        <f>IF(Summary!$B$19 &gt;= A174, 0, 0.915*Summary!$E$2)</f>
        <v>18.3</v>
      </c>
      <c r="P174" s="49">
        <f>'Wildlife Mix'!$F$5</f>
        <v>3065.1395</v>
      </c>
      <c r="Q174" s="49">
        <f t="shared" si="2"/>
        <v>56092.05285</v>
      </c>
      <c r="R174" s="49">
        <f>Q174*1/(1+Summary!$B$8)^$A174</f>
        <v>347.4550956</v>
      </c>
      <c r="S174" s="3">
        <v>28.0</v>
      </c>
      <c r="T174" s="49">
        <f>S174*Summary!$E$3</f>
        <v>81457.32</v>
      </c>
      <c r="U174" s="49">
        <f>T174*1/(1+Summary!$B$8)^$A174</f>
        <v>504.5770207</v>
      </c>
      <c r="V174" s="49">
        <v>0.0</v>
      </c>
      <c r="W174" s="49">
        <f>V174*1/(1+Summary!$B$8)^$A174</f>
        <v>0</v>
      </c>
      <c r="X174" s="49">
        <v>0.0</v>
      </c>
      <c r="Y174" s="49">
        <f>X174*1/(1+Summary!$B$8)^$A174</f>
        <v>0</v>
      </c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ht="15.75" customHeight="1">
      <c r="A175" s="50">
        <v>173.0</v>
      </c>
      <c r="B175" s="51">
        <f>IF(Summary!$B$19 &gt;= A175, 0, Summary!$B$5*Summary!$B$3)</f>
        <v>0.8888888889</v>
      </c>
      <c r="C175" s="49">
        <f>IF(Summary!$B$19 &gt;= A175, 0, 'Wildlife Mix'!$B$5*Summary!$E$2)</f>
        <v>96957.23</v>
      </c>
      <c r="D175" s="49">
        <f>C175*1/(1+Summary!$B$8)^$A175</f>
        <v>583.0963535</v>
      </c>
      <c r="E175" s="51">
        <f>IF(Summary!$B$19 &gt;= A175, 0, Summary!$E$2 * Summary!$B$6)</f>
        <v>0.02105263158</v>
      </c>
      <c r="F175" s="49">
        <f>Summary!$B$2</f>
        <v>13530000</v>
      </c>
      <c r="G175" s="49">
        <f t="shared" si="1"/>
        <v>284842.1053</v>
      </c>
      <c r="H175" s="49">
        <f>G175*1/(1+Summary!$B$8)^A175</f>
        <v>1713.027413</v>
      </c>
      <c r="I175" s="49">
        <f>IF(Summary!$B$19 &gt;= A175, 0, 'Wildlife Mix'!$C$5*Summary!$E$2)</f>
        <v>59987.04</v>
      </c>
      <c r="J175" s="49">
        <f>I175*1/(1+Summary!$B$8)^$A175</f>
        <v>360.7593192</v>
      </c>
      <c r="K175" s="49">
        <f>IF(Summary!$B$19 &gt;= A175, 0, 'Wildlife Mix'!$D$5*Summary!$E$2)</f>
        <v>1644.72</v>
      </c>
      <c r="L175" s="49">
        <f>K175*1/(1+Summary!$B$8)^$A175</f>
        <v>9.891270972</v>
      </c>
      <c r="M175" s="49">
        <f>IF(Summary!$B$19 &gt;= A175, 0, 'Wildlife Mix'!$E$5*Summary!$E$2)</f>
        <v>4672.5</v>
      </c>
      <c r="N175" s="49">
        <f>M175*1/(1+Summary!$B$8)^$A175</f>
        <v>28.10020162</v>
      </c>
      <c r="O175" s="3">
        <f>IF(Summary!$B$19 &gt;= A175, 0, 0.915*Summary!$E$2)</f>
        <v>18.3</v>
      </c>
      <c r="P175" s="49">
        <f>'Wildlife Mix'!$F$5</f>
        <v>3065.1395</v>
      </c>
      <c r="Q175" s="49">
        <f t="shared" si="2"/>
        <v>56092.05285</v>
      </c>
      <c r="R175" s="49">
        <f>Q175*1/(1+Summary!$B$8)^$A175</f>
        <v>337.3350443</v>
      </c>
      <c r="S175" s="3">
        <v>28.0</v>
      </c>
      <c r="T175" s="49">
        <f>S175*Summary!$E$3</f>
        <v>81457.32</v>
      </c>
      <c r="U175" s="49">
        <f>T175*1/(1+Summary!$B$8)^$A175</f>
        <v>489.8806026</v>
      </c>
      <c r="V175" s="49">
        <v>0.0</v>
      </c>
      <c r="W175" s="49">
        <f>V175*1/(1+Summary!$B$8)^$A175</f>
        <v>0</v>
      </c>
      <c r="X175" s="49">
        <v>0.0</v>
      </c>
      <c r="Y175" s="49">
        <f>X175*1/(1+Summary!$B$8)^$A175</f>
        <v>0</v>
      </c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ht="15.75" customHeight="1">
      <c r="A176" s="50">
        <v>174.0</v>
      </c>
      <c r="B176" s="51">
        <f>IF(Summary!$B$19 &gt;= A176, 0, Summary!$B$5*Summary!$B$3)</f>
        <v>0.8888888889</v>
      </c>
      <c r="C176" s="49">
        <f>IF(Summary!$B$19 &gt;= A176, 0, 'Wildlife Mix'!$B$5*Summary!$E$2)</f>
        <v>96957.23</v>
      </c>
      <c r="D176" s="49">
        <f>C176*1/(1+Summary!$B$8)^$A176</f>
        <v>566.1129646</v>
      </c>
      <c r="E176" s="51">
        <f>IF(Summary!$B$19 &gt;= A176, 0, Summary!$E$2 * Summary!$B$6)</f>
        <v>0.02105263158</v>
      </c>
      <c r="F176" s="49">
        <f>Summary!$B$2</f>
        <v>13530000</v>
      </c>
      <c r="G176" s="49">
        <f t="shared" si="1"/>
        <v>284842.1053</v>
      </c>
      <c r="H176" s="49">
        <f>G176*1/(1+Summary!$B$8)^A176</f>
        <v>1663.133411</v>
      </c>
      <c r="I176" s="49">
        <f>IF(Summary!$B$19 &gt;= A176, 0, 'Wildlife Mix'!$C$5*Summary!$E$2)</f>
        <v>59987.04</v>
      </c>
      <c r="J176" s="49">
        <f>I176*1/(1+Summary!$B$8)^$A176</f>
        <v>350.2517662</v>
      </c>
      <c r="K176" s="49">
        <f>IF(Summary!$B$19 &gt;= A176, 0, 'Wildlife Mix'!$D$5*Summary!$E$2)</f>
        <v>1644.72</v>
      </c>
      <c r="L176" s="49">
        <f>K176*1/(1+Summary!$B$8)^$A176</f>
        <v>9.603175701</v>
      </c>
      <c r="M176" s="49">
        <f>IF(Summary!$B$19 &gt;= A176, 0, 'Wildlife Mix'!$E$5*Summary!$E$2)</f>
        <v>4672.5</v>
      </c>
      <c r="N176" s="49">
        <f>M176*1/(1+Summary!$B$8)^$A176</f>
        <v>27.28174915</v>
      </c>
      <c r="O176" s="3">
        <f>IF(Summary!$B$19 &gt;= A176, 0, 0.915*Summary!$E$2)</f>
        <v>18.3</v>
      </c>
      <c r="P176" s="49">
        <f>'Wildlife Mix'!$F$5</f>
        <v>3065.1395</v>
      </c>
      <c r="Q176" s="49">
        <f t="shared" si="2"/>
        <v>56092.05285</v>
      </c>
      <c r="R176" s="49">
        <f>Q176*1/(1+Summary!$B$8)^$A176</f>
        <v>327.5097518</v>
      </c>
      <c r="S176" s="3">
        <v>28.0</v>
      </c>
      <c r="T176" s="49">
        <f>S176*Summary!$E$3</f>
        <v>81457.32</v>
      </c>
      <c r="U176" s="49">
        <f>T176*1/(1+Summary!$B$8)^$A176</f>
        <v>475.6122356</v>
      </c>
      <c r="V176" s="49">
        <v>0.0</v>
      </c>
      <c r="W176" s="49">
        <f>V176*1/(1+Summary!$B$8)^$A176</f>
        <v>0</v>
      </c>
      <c r="X176" s="49">
        <v>0.0</v>
      </c>
      <c r="Y176" s="49">
        <f>X176*1/(1+Summary!$B$8)^$A176</f>
        <v>0</v>
      </c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ht="15.75" customHeight="1">
      <c r="A177" s="50">
        <v>175.0</v>
      </c>
      <c r="B177" s="51">
        <f>IF(Summary!$B$19 &gt;= A177, 0, Summary!$B$5*Summary!$B$3)</f>
        <v>0.8888888889</v>
      </c>
      <c r="C177" s="49">
        <f>IF(Summary!$B$19 &gt;= A177, 0, 'Wildlife Mix'!$B$5*Summary!$E$2)</f>
        <v>96957.23</v>
      </c>
      <c r="D177" s="49">
        <f>C177*1/(1+Summary!$B$8)^$A177</f>
        <v>549.6242375</v>
      </c>
      <c r="E177" s="51">
        <f>IF(Summary!$B$19 &gt;= A177, 0, Summary!$E$2 * Summary!$B$6)</f>
        <v>0.02105263158</v>
      </c>
      <c r="F177" s="49">
        <f>Summary!$B$2</f>
        <v>13530000</v>
      </c>
      <c r="G177" s="49">
        <f t="shared" si="1"/>
        <v>284842.1053</v>
      </c>
      <c r="H177" s="49">
        <f>G177*1/(1+Summary!$B$8)^A177</f>
        <v>1614.692632</v>
      </c>
      <c r="I177" s="49">
        <f>IF(Summary!$B$19 &gt;= A177, 0, 'Wildlife Mix'!$C$5*Summary!$E$2)</f>
        <v>59987.04</v>
      </c>
      <c r="J177" s="49">
        <f>I177*1/(1+Summary!$B$8)^$A177</f>
        <v>340.0502584</v>
      </c>
      <c r="K177" s="49">
        <f>IF(Summary!$B$19 &gt;= A177, 0, 'Wildlife Mix'!$D$5*Summary!$E$2)</f>
        <v>1644.72</v>
      </c>
      <c r="L177" s="49">
        <f>K177*1/(1+Summary!$B$8)^$A177</f>
        <v>9.323471554</v>
      </c>
      <c r="M177" s="49">
        <f>IF(Summary!$B$19 &gt;= A177, 0, 'Wildlife Mix'!$E$5*Summary!$E$2)</f>
        <v>4672.5</v>
      </c>
      <c r="N177" s="49">
        <f>M177*1/(1+Summary!$B$8)^$A177</f>
        <v>26.4871351</v>
      </c>
      <c r="O177" s="3">
        <f>IF(Summary!$B$19 &gt;= A177, 0, 0.915*Summary!$E$2)</f>
        <v>18.3</v>
      </c>
      <c r="P177" s="49">
        <f>'Wildlife Mix'!$F$5</f>
        <v>3065.1395</v>
      </c>
      <c r="Q177" s="49">
        <f t="shared" si="2"/>
        <v>56092.05285</v>
      </c>
      <c r="R177" s="49">
        <f>Q177*1/(1+Summary!$B$8)^$A177</f>
        <v>317.9706328</v>
      </c>
      <c r="S177" s="3">
        <v>28.0</v>
      </c>
      <c r="T177" s="49">
        <f>S177*Summary!$E$3</f>
        <v>81457.32</v>
      </c>
      <c r="U177" s="49">
        <f>T177*1/(1+Summary!$B$8)^$A177</f>
        <v>461.759452</v>
      </c>
      <c r="V177" s="49">
        <v>0.0</v>
      </c>
      <c r="W177" s="49">
        <f>V177*1/(1+Summary!$B$8)^$A177</f>
        <v>0</v>
      </c>
      <c r="X177" s="49">
        <v>0.0</v>
      </c>
      <c r="Y177" s="49">
        <f>X177*1/(1+Summary!$B$8)^$A177</f>
        <v>0</v>
      </c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ht="15.75" customHeight="1">
      <c r="A178" s="50">
        <v>176.0</v>
      </c>
      <c r="B178" s="51">
        <f>IF(Summary!$B$19 &gt;= A178, 0, Summary!$B$5*Summary!$B$3)</f>
        <v>0.8888888889</v>
      </c>
      <c r="C178" s="49">
        <f>IF(Summary!$B$19 &gt;= A178, 0, 'Wildlife Mix'!$B$5*Summary!$E$2)</f>
        <v>96957.23</v>
      </c>
      <c r="D178" s="49">
        <f>C178*1/(1+Summary!$B$8)^$A178</f>
        <v>533.6157645</v>
      </c>
      <c r="E178" s="51">
        <f>IF(Summary!$B$19 &gt;= A178, 0, Summary!$E$2 * Summary!$B$6)</f>
        <v>0.02105263158</v>
      </c>
      <c r="F178" s="49">
        <f>Summary!$B$2</f>
        <v>13530000</v>
      </c>
      <c r="G178" s="49">
        <f t="shared" si="1"/>
        <v>284842.1053</v>
      </c>
      <c r="H178" s="49">
        <f>G178*1/(1+Summary!$B$8)^A178</f>
        <v>1567.66275</v>
      </c>
      <c r="I178" s="49">
        <f>IF(Summary!$B$19 &gt;= A178, 0, 'Wildlife Mix'!$C$5*Summary!$E$2)</f>
        <v>59987.04</v>
      </c>
      <c r="J178" s="49">
        <f>I178*1/(1+Summary!$B$8)^$A178</f>
        <v>330.145882</v>
      </c>
      <c r="K178" s="49">
        <f>IF(Summary!$B$19 &gt;= A178, 0, 'Wildlife Mix'!$D$5*Summary!$E$2)</f>
        <v>1644.72</v>
      </c>
      <c r="L178" s="49">
        <f>K178*1/(1+Summary!$B$8)^$A178</f>
        <v>9.05191413</v>
      </c>
      <c r="M178" s="49">
        <f>IF(Summary!$B$19 &gt;= A178, 0, 'Wildlife Mix'!$E$5*Summary!$E$2)</f>
        <v>4672.5</v>
      </c>
      <c r="N178" s="49">
        <f>M178*1/(1+Summary!$B$8)^$A178</f>
        <v>25.71566514</v>
      </c>
      <c r="O178" s="3">
        <f>IF(Summary!$B$19 &gt;= A178, 0, 0.915*Summary!$E$2)</f>
        <v>18.3</v>
      </c>
      <c r="P178" s="49">
        <f>'Wildlife Mix'!$F$5</f>
        <v>3065.1395</v>
      </c>
      <c r="Q178" s="49">
        <f t="shared" si="2"/>
        <v>56092.05285</v>
      </c>
      <c r="R178" s="49">
        <f>Q178*1/(1+Summary!$B$8)^$A178</f>
        <v>308.7093522</v>
      </c>
      <c r="S178" s="3">
        <v>28.0</v>
      </c>
      <c r="T178" s="49">
        <f>S178*Summary!$E$3</f>
        <v>81457.32</v>
      </c>
      <c r="U178" s="49">
        <f>T178*1/(1+Summary!$B$8)^$A178</f>
        <v>448.3101476</v>
      </c>
      <c r="V178" s="49">
        <v>0.0</v>
      </c>
      <c r="W178" s="49">
        <f>V178*1/(1+Summary!$B$8)^$A178</f>
        <v>0</v>
      </c>
      <c r="X178" s="49">
        <v>0.0</v>
      </c>
      <c r="Y178" s="49">
        <f>X178*1/(1+Summary!$B$8)^$A178</f>
        <v>0</v>
      </c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ht="15.75" customHeight="1">
      <c r="A179" s="50">
        <v>177.0</v>
      </c>
      <c r="B179" s="51">
        <f>IF(Summary!$B$19 &gt;= A179, 0, Summary!$B$5*Summary!$B$3)</f>
        <v>0.8888888889</v>
      </c>
      <c r="C179" s="49">
        <f>IF(Summary!$B$19 &gt;= A179, 0, 'Wildlife Mix'!$B$5*Summary!$E$2)</f>
        <v>96957.23</v>
      </c>
      <c r="D179" s="49">
        <f>C179*1/(1+Summary!$B$8)^$A179</f>
        <v>518.0735578</v>
      </c>
      <c r="E179" s="51">
        <f>IF(Summary!$B$19 &gt;= A179, 0, Summary!$E$2 * Summary!$B$6)</f>
        <v>0.02105263158</v>
      </c>
      <c r="F179" s="49">
        <f>Summary!$B$2</f>
        <v>13530000</v>
      </c>
      <c r="G179" s="49">
        <f t="shared" si="1"/>
        <v>284842.1053</v>
      </c>
      <c r="H179" s="49">
        <f>G179*1/(1+Summary!$B$8)^A179</f>
        <v>1522.002669</v>
      </c>
      <c r="I179" s="49">
        <f>IF(Summary!$B$19 &gt;= A179, 0, 'Wildlife Mix'!$C$5*Summary!$E$2)</f>
        <v>59987.04</v>
      </c>
      <c r="J179" s="49">
        <f>I179*1/(1+Summary!$B$8)^$A179</f>
        <v>320.5299825</v>
      </c>
      <c r="K179" s="49">
        <f>IF(Summary!$B$19 &gt;= A179, 0, 'Wildlife Mix'!$D$5*Summary!$E$2)</f>
        <v>1644.72</v>
      </c>
      <c r="L179" s="49">
        <f>K179*1/(1+Summary!$B$8)^$A179</f>
        <v>8.788266146</v>
      </c>
      <c r="M179" s="49">
        <f>IF(Summary!$B$19 &gt;= A179, 0, 'Wildlife Mix'!$E$5*Summary!$E$2)</f>
        <v>4672.5</v>
      </c>
      <c r="N179" s="49">
        <f>M179*1/(1+Summary!$B$8)^$A179</f>
        <v>24.96666519</v>
      </c>
      <c r="O179" s="3">
        <f>IF(Summary!$B$19 &gt;= A179, 0, 0.915*Summary!$E$2)</f>
        <v>18.3</v>
      </c>
      <c r="P179" s="49">
        <f>'Wildlife Mix'!$F$5</f>
        <v>3065.1395</v>
      </c>
      <c r="Q179" s="49">
        <f t="shared" si="2"/>
        <v>56092.05285</v>
      </c>
      <c r="R179" s="49">
        <f>Q179*1/(1+Summary!$B$8)^$A179</f>
        <v>299.7178177</v>
      </c>
      <c r="S179" s="3">
        <v>28.0</v>
      </c>
      <c r="T179" s="49">
        <f>S179*Summary!$E$3</f>
        <v>81457.32</v>
      </c>
      <c r="U179" s="49">
        <f>T179*1/(1+Summary!$B$8)^$A179</f>
        <v>435.2525705</v>
      </c>
      <c r="V179" s="49">
        <v>0.0</v>
      </c>
      <c r="W179" s="49">
        <f>V179*1/(1+Summary!$B$8)^$A179</f>
        <v>0</v>
      </c>
      <c r="X179" s="49">
        <v>0.0</v>
      </c>
      <c r="Y179" s="49">
        <f>X179*1/(1+Summary!$B$8)^$A179</f>
        <v>0</v>
      </c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ht="15.75" customHeight="1">
      <c r="A180" s="50">
        <v>178.0</v>
      </c>
      <c r="B180" s="51">
        <f>IF(Summary!$B$19 &gt;= A180, 0, Summary!$B$5*Summary!$B$3)</f>
        <v>0.8888888889</v>
      </c>
      <c r="C180" s="49">
        <f>IF(Summary!$B$19 &gt;= A180, 0, 'Wildlife Mix'!$B$5*Summary!$E$2)</f>
        <v>96957.23</v>
      </c>
      <c r="D180" s="49">
        <f>C180*1/(1+Summary!$B$8)^$A180</f>
        <v>502.9840367</v>
      </c>
      <c r="E180" s="51">
        <f>IF(Summary!$B$19 &gt;= A180, 0, Summary!$E$2 * Summary!$B$6)</f>
        <v>0.02105263158</v>
      </c>
      <c r="F180" s="49">
        <f>Summary!$B$2</f>
        <v>13530000</v>
      </c>
      <c r="G180" s="49">
        <f t="shared" si="1"/>
        <v>284842.1053</v>
      </c>
      <c r="H180" s="49">
        <f>G180*1/(1+Summary!$B$8)^A180</f>
        <v>1477.672495</v>
      </c>
      <c r="I180" s="49">
        <f>IF(Summary!$B$19 &gt;= A180, 0, 'Wildlife Mix'!$C$5*Summary!$E$2)</f>
        <v>59987.04</v>
      </c>
      <c r="J180" s="49">
        <f>I180*1/(1+Summary!$B$8)^$A180</f>
        <v>311.1941578</v>
      </c>
      <c r="K180" s="49">
        <f>IF(Summary!$B$19 &gt;= A180, 0, 'Wildlife Mix'!$D$5*Summary!$E$2)</f>
        <v>1644.72</v>
      </c>
      <c r="L180" s="49">
        <f>K180*1/(1+Summary!$B$8)^$A180</f>
        <v>8.532297229</v>
      </c>
      <c r="M180" s="49">
        <f>IF(Summary!$B$19 &gt;= A180, 0, 'Wildlife Mix'!$E$5*Summary!$E$2)</f>
        <v>4672.5</v>
      </c>
      <c r="N180" s="49">
        <f>M180*1/(1+Summary!$B$8)^$A180</f>
        <v>24.23948076</v>
      </c>
      <c r="O180" s="3">
        <f>IF(Summary!$B$19 &gt;= A180, 0, 0.915*Summary!$E$2)</f>
        <v>18.3</v>
      </c>
      <c r="P180" s="49">
        <f>'Wildlife Mix'!$F$5</f>
        <v>3065.1395</v>
      </c>
      <c r="Q180" s="49">
        <f t="shared" si="2"/>
        <v>56092.05285</v>
      </c>
      <c r="R180" s="49">
        <f>Q180*1/(1+Summary!$B$8)^$A180</f>
        <v>290.9881725</v>
      </c>
      <c r="S180" s="3">
        <v>28.0</v>
      </c>
      <c r="T180" s="49">
        <f>S180*Summary!$E$3</f>
        <v>81457.32</v>
      </c>
      <c r="U180" s="49">
        <f>T180*1/(1+Summary!$B$8)^$A180</f>
        <v>422.5753111</v>
      </c>
      <c r="V180" s="49">
        <v>0.0</v>
      </c>
      <c r="W180" s="49">
        <f>V180*1/(1+Summary!$B$8)^$A180</f>
        <v>0</v>
      </c>
      <c r="X180" s="49">
        <v>0.0</v>
      </c>
      <c r="Y180" s="49">
        <f>X180*1/(1+Summary!$B$8)^$A180</f>
        <v>0</v>
      </c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ht="15.75" customHeight="1">
      <c r="A181" s="50">
        <v>179.0</v>
      </c>
      <c r="B181" s="51">
        <f>IF(Summary!$B$19 &gt;= A181, 0, Summary!$B$5*Summary!$B$3)</f>
        <v>0.8888888889</v>
      </c>
      <c r="C181" s="49">
        <f>IF(Summary!$B$19 &gt;= A181, 0, 'Wildlife Mix'!$B$5*Summary!$E$2)</f>
        <v>96957.23</v>
      </c>
      <c r="D181" s="49">
        <f>C181*1/(1+Summary!$B$8)^$A181</f>
        <v>488.3340162</v>
      </c>
      <c r="E181" s="51">
        <f>IF(Summary!$B$19 &gt;= A181, 0, Summary!$E$2 * Summary!$B$6)</f>
        <v>0.02105263158</v>
      </c>
      <c r="F181" s="49">
        <f>Summary!$B$2</f>
        <v>13530000</v>
      </c>
      <c r="G181" s="49">
        <f t="shared" si="1"/>
        <v>284842.1053</v>
      </c>
      <c r="H181" s="49">
        <f>G181*1/(1+Summary!$B$8)^A181</f>
        <v>1434.63349</v>
      </c>
      <c r="I181" s="49">
        <f>IF(Summary!$B$19 &gt;= A181, 0, 'Wildlife Mix'!$C$5*Summary!$E$2)</f>
        <v>59987.04</v>
      </c>
      <c r="J181" s="49">
        <f>I181*1/(1+Summary!$B$8)^$A181</f>
        <v>302.1302503</v>
      </c>
      <c r="K181" s="49">
        <f>IF(Summary!$B$19 &gt;= A181, 0, 'Wildlife Mix'!$D$5*Summary!$E$2)</f>
        <v>1644.72</v>
      </c>
      <c r="L181" s="49">
        <f>K181*1/(1+Summary!$B$8)^$A181</f>
        <v>8.283783717</v>
      </c>
      <c r="M181" s="49">
        <f>IF(Summary!$B$19 &gt;= A181, 0, 'Wildlife Mix'!$E$5*Summary!$E$2)</f>
        <v>4672.5</v>
      </c>
      <c r="N181" s="49">
        <f>M181*1/(1+Summary!$B$8)^$A181</f>
        <v>23.53347647</v>
      </c>
      <c r="O181" s="3">
        <f>IF(Summary!$B$19 &gt;= A181, 0, 0.915*Summary!$E$2)</f>
        <v>18.3</v>
      </c>
      <c r="P181" s="49">
        <f>'Wildlife Mix'!$F$5</f>
        <v>3065.1395</v>
      </c>
      <c r="Q181" s="49">
        <f t="shared" si="2"/>
        <v>56092.05285</v>
      </c>
      <c r="R181" s="49">
        <f>Q181*1/(1+Summary!$B$8)^$A181</f>
        <v>282.5127888</v>
      </c>
      <c r="S181" s="3">
        <v>28.0</v>
      </c>
      <c r="T181" s="49">
        <f>S181*Summary!$E$3</f>
        <v>81457.32</v>
      </c>
      <c r="U181" s="49">
        <f>T181*1/(1+Summary!$B$8)^$A181</f>
        <v>410.2672923</v>
      </c>
      <c r="V181" s="49">
        <v>0.0</v>
      </c>
      <c r="W181" s="49">
        <f>V181*1/(1+Summary!$B$8)^$A181</f>
        <v>0</v>
      </c>
      <c r="X181" s="49">
        <v>0.0</v>
      </c>
      <c r="Y181" s="49">
        <f>X181*1/(1+Summary!$B$8)^$A181</f>
        <v>0</v>
      </c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ht="15.75" customHeight="1">
      <c r="A182" s="50">
        <v>180.0</v>
      </c>
      <c r="B182" s="51">
        <f>IF(Summary!$B$19 &gt;= A182, 0, Summary!$B$5*Summary!$B$3)</f>
        <v>0.8888888889</v>
      </c>
      <c r="C182" s="49">
        <f>IF(Summary!$B$19 &gt;= A182, 0, 'Wildlife Mix'!$B$5*Summary!$E$2)</f>
        <v>96957.23</v>
      </c>
      <c r="D182" s="49">
        <f>C182*1/(1+Summary!$B$8)^$A182</f>
        <v>474.1106954</v>
      </c>
      <c r="E182" s="51">
        <f>IF(Summary!$B$19 &gt;= A182, 0, Summary!$E$2 * Summary!$B$6)</f>
        <v>0.02105263158</v>
      </c>
      <c r="F182" s="49">
        <f>Summary!$B$2</f>
        <v>13530000</v>
      </c>
      <c r="G182" s="49">
        <f t="shared" si="1"/>
        <v>284842.1053</v>
      </c>
      <c r="H182" s="49">
        <f>G182*1/(1+Summary!$B$8)^A182</f>
        <v>1392.848048</v>
      </c>
      <c r="I182" s="49">
        <f>IF(Summary!$B$19 &gt;= A182, 0, 'Wildlife Mix'!$C$5*Summary!$E$2)</f>
        <v>59987.04</v>
      </c>
      <c r="J182" s="49">
        <f>I182*1/(1+Summary!$B$8)^$A182</f>
        <v>293.3303401</v>
      </c>
      <c r="K182" s="49">
        <f>IF(Summary!$B$19 &gt;= A182, 0, 'Wildlife Mix'!$D$5*Summary!$E$2)</f>
        <v>1644.72</v>
      </c>
      <c r="L182" s="49">
        <f>K182*1/(1+Summary!$B$8)^$A182</f>
        <v>8.042508463</v>
      </c>
      <c r="M182" s="49">
        <f>IF(Summary!$B$19 &gt;= A182, 0, 'Wildlife Mix'!$E$5*Summary!$E$2)</f>
        <v>4672.5</v>
      </c>
      <c r="N182" s="49">
        <f>M182*1/(1+Summary!$B$8)^$A182</f>
        <v>22.84803541</v>
      </c>
      <c r="O182" s="3">
        <f>IF(Summary!$B$19 &gt;= A182, 0, 0.915*Summary!$E$2)</f>
        <v>18.3</v>
      </c>
      <c r="P182" s="49">
        <f>'Wildlife Mix'!$F$5</f>
        <v>3065.1395</v>
      </c>
      <c r="Q182" s="49">
        <f t="shared" si="2"/>
        <v>56092.05285</v>
      </c>
      <c r="R182" s="49">
        <f>Q182*1/(1+Summary!$B$8)^$A182</f>
        <v>274.284261</v>
      </c>
      <c r="S182" s="3">
        <v>28.0</v>
      </c>
      <c r="T182" s="49">
        <f>S182*Summary!$E$3</f>
        <v>81457.32</v>
      </c>
      <c r="U182" s="49">
        <f>T182*1/(1+Summary!$B$8)^$A182</f>
        <v>398.3177596</v>
      </c>
      <c r="V182" s="49">
        <v>0.0</v>
      </c>
      <c r="W182" s="49">
        <f>V182*1/(1+Summary!$B$8)^$A182</f>
        <v>0</v>
      </c>
      <c r="X182" s="49">
        <v>154615.2</v>
      </c>
      <c r="Y182" s="49">
        <f>X182*1/(1+Summary!$B$8)^$A182</f>
        <v>756.0521272</v>
      </c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ht="15.75" customHeight="1">
      <c r="A183" s="50">
        <v>181.0</v>
      </c>
      <c r="B183" s="51">
        <f>IF(Summary!$B$19 &gt;= A183, 0, Summary!$B$5*Summary!$B$3)</f>
        <v>0.8888888889</v>
      </c>
      <c r="C183" s="49">
        <f>IF(Summary!$B$19 &gt;= A183, 0, 'Wildlife Mix'!$B$5*Summary!$E$2)</f>
        <v>96957.23</v>
      </c>
      <c r="D183" s="49">
        <f>C183*1/(1+Summary!$B$8)^$A183</f>
        <v>460.301646</v>
      </c>
      <c r="E183" s="51">
        <f>IF(Summary!$B$19 &gt;= A183, 0, Summary!$E$2 * Summary!$B$6)</f>
        <v>0.02105263158</v>
      </c>
      <c r="F183" s="49">
        <f>Summary!$B$2</f>
        <v>13530000</v>
      </c>
      <c r="G183" s="49">
        <f t="shared" si="1"/>
        <v>284842.1053</v>
      </c>
      <c r="H183" s="49">
        <f>G183*1/(1+Summary!$B$8)^A183</f>
        <v>1352.279659</v>
      </c>
      <c r="I183" s="49">
        <f>IF(Summary!$B$19 &gt;= A183, 0, 'Wildlife Mix'!$C$5*Summary!$E$2)</f>
        <v>59987.04</v>
      </c>
      <c r="J183" s="49">
        <f>I183*1/(1+Summary!$B$8)^$A183</f>
        <v>284.7867379</v>
      </c>
      <c r="K183" s="49">
        <f>IF(Summary!$B$19 &gt;= A183, 0, 'Wildlife Mix'!$D$5*Summary!$E$2)</f>
        <v>1644.72</v>
      </c>
      <c r="L183" s="49">
        <f>K183*1/(1+Summary!$B$8)^$A183</f>
        <v>7.808260644</v>
      </c>
      <c r="M183" s="49">
        <f>IF(Summary!$B$19 &gt;= A183, 0, 'Wildlife Mix'!$E$5*Summary!$E$2)</f>
        <v>4672.5</v>
      </c>
      <c r="N183" s="49">
        <f>M183*1/(1+Summary!$B$8)^$A183</f>
        <v>22.18255865</v>
      </c>
      <c r="O183" s="3">
        <f>IF(Summary!$B$19 &gt;= A183, 0, 0.915*Summary!$E$2)</f>
        <v>18.3</v>
      </c>
      <c r="P183" s="49">
        <f>'Wildlife Mix'!$F$5</f>
        <v>3065.1395</v>
      </c>
      <c r="Q183" s="49">
        <f t="shared" si="2"/>
        <v>56092.05285</v>
      </c>
      <c r="R183" s="49">
        <f>Q183*1/(1+Summary!$B$8)^$A183</f>
        <v>266.295399</v>
      </c>
      <c r="S183" s="3">
        <v>28.0</v>
      </c>
      <c r="T183" s="49">
        <f>S183*Summary!$E$3</f>
        <v>81457.32</v>
      </c>
      <c r="U183" s="49">
        <f>T183*1/(1+Summary!$B$8)^$A183</f>
        <v>386.7162714</v>
      </c>
      <c r="V183" s="49">
        <v>0.0</v>
      </c>
      <c r="W183" s="49">
        <f>V183*1/(1+Summary!$B$8)^$A183</f>
        <v>0</v>
      </c>
      <c r="X183" s="49">
        <v>0.0</v>
      </c>
      <c r="Y183" s="49">
        <f>X183*1/(1+Summary!$B$8)^$A183</f>
        <v>0</v>
      </c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ht="15.75" customHeight="1">
      <c r="A184" s="50">
        <v>182.0</v>
      </c>
      <c r="B184" s="51">
        <f>IF(Summary!$B$19 &gt;= A184, 0, Summary!$B$5*Summary!$B$3)</f>
        <v>0.8888888889</v>
      </c>
      <c r="C184" s="49">
        <f>IF(Summary!$B$19 &gt;= A184, 0, 'Wildlife Mix'!$B$5*Summary!$E$2)</f>
        <v>96957.23</v>
      </c>
      <c r="D184" s="49">
        <f>C184*1/(1+Summary!$B$8)^$A184</f>
        <v>446.8948019</v>
      </c>
      <c r="E184" s="51">
        <f>IF(Summary!$B$19 &gt;= A184, 0, Summary!$E$2 * Summary!$B$6)</f>
        <v>0.02105263158</v>
      </c>
      <c r="F184" s="49">
        <f>Summary!$B$2</f>
        <v>13530000</v>
      </c>
      <c r="G184" s="49">
        <f t="shared" si="1"/>
        <v>284842.1053</v>
      </c>
      <c r="H184" s="49">
        <f>G184*1/(1+Summary!$B$8)^A184</f>
        <v>1312.892873</v>
      </c>
      <c r="I184" s="49">
        <f>IF(Summary!$B$19 &gt;= A184, 0, 'Wildlife Mix'!$C$5*Summary!$E$2)</f>
        <v>59987.04</v>
      </c>
      <c r="J184" s="49">
        <f>I184*1/(1+Summary!$B$8)^$A184</f>
        <v>276.4919786</v>
      </c>
      <c r="K184" s="49">
        <f>IF(Summary!$B$19 &gt;= A184, 0, 'Wildlife Mix'!$D$5*Summary!$E$2)</f>
        <v>1644.72</v>
      </c>
      <c r="L184" s="49">
        <f>K184*1/(1+Summary!$B$8)^$A184</f>
        <v>7.580835577</v>
      </c>
      <c r="M184" s="49">
        <f>IF(Summary!$B$19 &gt;= A184, 0, 'Wildlife Mix'!$E$5*Summary!$E$2)</f>
        <v>4672.5</v>
      </c>
      <c r="N184" s="49">
        <f>M184*1/(1+Summary!$B$8)^$A184</f>
        <v>21.53646471</v>
      </c>
      <c r="O184" s="3">
        <f>IF(Summary!$B$19 &gt;= A184, 0, 0.915*Summary!$E$2)</f>
        <v>18.3</v>
      </c>
      <c r="P184" s="49">
        <f>'Wildlife Mix'!$F$5</f>
        <v>3065.1395</v>
      </c>
      <c r="Q184" s="49">
        <f t="shared" si="2"/>
        <v>56092.05285</v>
      </c>
      <c r="R184" s="49">
        <f>Q184*1/(1+Summary!$B$8)^$A184</f>
        <v>258.5392224</v>
      </c>
      <c r="S184" s="3">
        <v>28.0</v>
      </c>
      <c r="T184" s="49">
        <f>S184*Summary!$E$3</f>
        <v>81457.32</v>
      </c>
      <c r="U184" s="49">
        <f>T184*1/(1+Summary!$B$8)^$A184</f>
        <v>375.4526907</v>
      </c>
      <c r="V184" s="49">
        <v>0.0</v>
      </c>
      <c r="W184" s="49">
        <f>V184*1/(1+Summary!$B$8)^$A184</f>
        <v>0</v>
      </c>
      <c r="X184" s="49">
        <v>0.0</v>
      </c>
      <c r="Y184" s="49">
        <f>X184*1/(1+Summary!$B$8)^$A184</f>
        <v>0</v>
      </c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ht="15.75" customHeight="1">
      <c r="A185" s="50">
        <v>183.0</v>
      </c>
      <c r="B185" s="51">
        <f>IF(Summary!$B$19 &gt;= A185, 0, Summary!$B$5*Summary!$B$3)</f>
        <v>0.8888888889</v>
      </c>
      <c r="C185" s="49">
        <f>IF(Summary!$B$19 &gt;= A185, 0, 'Wildlife Mix'!$B$5*Summary!$E$2)</f>
        <v>96957.23</v>
      </c>
      <c r="D185" s="49">
        <f>C185*1/(1+Summary!$B$8)^$A185</f>
        <v>433.8784485</v>
      </c>
      <c r="E185" s="51">
        <f>IF(Summary!$B$19 &gt;= A185, 0, Summary!$E$2 * Summary!$B$6)</f>
        <v>0.02105263158</v>
      </c>
      <c r="F185" s="49">
        <f>Summary!$B$2</f>
        <v>13530000</v>
      </c>
      <c r="G185" s="49">
        <f t="shared" si="1"/>
        <v>284842.1053</v>
      </c>
      <c r="H185" s="49">
        <f>G185*1/(1+Summary!$B$8)^A185</f>
        <v>1274.653274</v>
      </c>
      <c r="I185" s="49">
        <f>IF(Summary!$B$19 &gt;= A185, 0, 'Wildlife Mix'!$C$5*Summary!$E$2)</f>
        <v>59987.04</v>
      </c>
      <c r="J185" s="49">
        <f>I185*1/(1+Summary!$B$8)^$A185</f>
        <v>268.4388141</v>
      </c>
      <c r="K185" s="49">
        <f>IF(Summary!$B$19 &gt;= A185, 0, 'Wildlife Mix'!$D$5*Summary!$E$2)</f>
        <v>1644.72</v>
      </c>
      <c r="L185" s="49">
        <f>K185*1/(1+Summary!$B$8)^$A185</f>
        <v>7.360034541</v>
      </c>
      <c r="M185" s="49">
        <f>IF(Summary!$B$19 &gt;= A185, 0, 'Wildlife Mix'!$E$5*Summary!$E$2)</f>
        <v>4672.5</v>
      </c>
      <c r="N185" s="49">
        <f>M185*1/(1+Summary!$B$8)^$A185</f>
        <v>20.90918904</v>
      </c>
      <c r="O185" s="3">
        <f>IF(Summary!$B$19 &gt;= A185, 0, 0.915*Summary!$E$2)</f>
        <v>18.3</v>
      </c>
      <c r="P185" s="49">
        <f>'Wildlife Mix'!$F$5</f>
        <v>3065.1395</v>
      </c>
      <c r="Q185" s="49">
        <f t="shared" si="2"/>
        <v>56092.05285</v>
      </c>
      <c r="R185" s="49">
        <f>Q185*1/(1+Summary!$B$8)^$A185</f>
        <v>251.0089538</v>
      </c>
      <c r="S185" s="3">
        <v>28.0</v>
      </c>
      <c r="T185" s="49">
        <f>S185*Summary!$E$3</f>
        <v>81457.32</v>
      </c>
      <c r="U185" s="49">
        <f>T185*1/(1+Summary!$B$8)^$A185</f>
        <v>364.5171754</v>
      </c>
      <c r="V185" s="49">
        <v>0.0</v>
      </c>
      <c r="W185" s="49">
        <f>V185*1/(1+Summary!$B$8)^$A185</f>
        <v>0</v>
      </c>
      <c r="X185" s="49">
        <v>0.0</v>
      </c>
      <c r="Y185" s="49">
        <f>X185*1/(1+Summary!$B$8)^$A185</f>
        <v>0</v>
      </c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ht="15.75" customHeight="1">
      <c r="A186" s="50">
        <v>184.0</v>
      </c>
      <c r="B186" s="51">
        <f>IF(Summary!$B$19 &gt;= A186, 0, Summary!$B$5*Summary!$B$3)</f>
        <v>0.8888888889</v>
      </c>
      <c r="C186" s="49">
        <f>IF(Summary!$B$19 &gt;= A186, 0, 'Wildlife Mix'!$B$5*Summary!$E$2)</f>
        <v>96957.23</v>
      </c>
      <c r="D186" s="49">
        <f>C186*1/(1+Summary!$B$8)^$A186</f>
        <v>421.2412121</v>
      </c>
      <c r="E186" s="51">
        <f>IF(Summary!$B$19 &gt;= A186, 0, Summary!$E$2 * Summary!$B$6)</f>
        <v>0.02105263158</v>
      </c>
      <c r="F186" s="49">
        <f>Summary!$B$2</f>
        <v>13530000</v>
      </c>
      <c r="G186" s="49">
        <f t="shared" si="1"/>
        <v>284842.1053</v>
      </c>
      <c r="H186" s="49">
        <f>G186*1/(1+Summary!$B$8)^A186</f>
        <v>1237.527451</v>
      </c>
      <c r="I186" s="49">
        <f>IF(Summary!$B$19 &gt;= A186, 0, 'Wildlife Mix'!$C$5*Summary!$E$2)</f>
        <v>59987.04</v>
      </c>
      <c r="J186" s="49">
        <f>I186*1/(1+Summary!$B$8)^$A186</f>
        <v>260.6202079</v>
      </c>
      <c r="K186" s="49">
        <f>IF(Summary!$B$19 &gt;= A186, 0, 'Wildlife Mix'!$D$5*Summary!$E$2)</f>
        <v>1644.72</v>
      </c>
      <c r="L186" s="49">
        <f>K186*1/(1+Summary!$B$8)^$A186</f>
        <v>7.145664602</v>
      </c>
      <c r="M186" s="49">
        <f>IF(Summary!$B$19 &gt;= A186, 0, 'Wildlife Mix'!$E$5*Summary!$E$2)</f>
        <v>4672.5</v>
      </c>
      <c r="N186" s="49">
        <f>M186*1/(1+Summary!$B$8)^$A186</f>
        <v>20.30018353</v>
      </c>
      <c r="O186" s="3">
        <f>IF(Summary!$B$19 &gt;= A186, 0, 0.915*Summary!$E$2)</f>
        <v>18.3</v>
      </c>
      <c r="P186" s="49">
        <f>'Wildlife Mix'!$F$5</f>
        <v>3065.1395</v>
      </c>
      <c r="Q186" s="49">
        <f t="shared" si="2"/>
        <v>56092.05285</v>
      </c>
      <c r="R186" s="49">
        <f>Q186*1/(1+Summary!$B$8)^$A186</f>
        <v>243.6980134</v>
      </c>
      <c r="S186" s="3">
        <v>28.0</v>
      </c>
      <c r="T186" s="49">
        <f>S186*Summary!$E$3</f>
        <v>81457.32</v>
      </c>
      <c r="U186" s="49">
        <f>T186*1/(1+Summary!$B$8)^$A186</f>
        <v>353.9001703</v>
      </c>
      <c r="V186" s="49">
        <v>0.0</v>
      </c>
      <c r="W186" s="49">
        <f>V186*1/(1+Summary!$B$8)^$A186</f>
        <v>0</v>
      </c>
      <c r="X186" s="49">
        <v>0.0</v>
      </c>
      <c r="Y186" s="49">
        <f>X186*1/(1+Summary!$B$8)^$A186</f>
        <v>0</v>
      </c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ht="15.75" customHeight="1">
      <c r="A187" s="50">
        <v>185.0</v>
      </c>
      <c r="B187" s="51">
        <f>IF(Summary!$B$19 &gt;= A187, 0, Summary!$B$5*Summary!$B$3)</f>
        <v>0.8888888889</v>
      </c>
      <c r="C187" s="49">
        <f>IF(Summary!$B$19 &gt;= A187, 0, 'Wildlife Mix'!$B$5*Summary!$E$2)</f>
        <v>96957.23</v>
      </c>
      <c r="D187" s="49">
        <f>C187*1/(1+Summary!$B$8)^$A187</f>
        <v>408.9720506</v>
      </c>
      <c r="E187" s="51">
        <f>IF(Summary!$B$19 &gt;= A187, 0, Summary!$E$2 * Summary!$B$6)</f>
        <v>0.02105263158</v>
      </c>
      <c r="F187" s="49">
        <f>Summary!$B$2</f>
        <v>13530000</v>
      </c>
      <c r="G187" s="49">
        <f t="shared" si="1"/>
        <v>284842.1053</v>
      </c>
      <c r="H187" s="49">
        <f>G187*1/(1+Summary!$B$8)^A187</f>
        <v>1201.482962</v>
      </c>
      <c r="I187" s="49">
        <f>IF(Summary!$B$19 &gt;= A187, 0, 'Wildlife Mix'!$C$5*Summary!$E$2)</f>
        <v>59987.04</v>
      </c>
      <c r="J187" s="49">
        <f>I187*1/(1+Summary!$B$8)^$A187</f>
        <v>253.0293281</v>
      </c>
      <c r="K187" s="49">
        <f>IF(Summary!$B$19 &gt;= A187, 0, 'Wildlife Mix'!$D$5*Summary!$E$2)</f>
        <v>1644.72</v>
      </c>
      <c r="L187" s="49">
        <f>K187*1/(1+Summary!$B$8)^$A187</f>
        <v>6.937538449</v>
      </c>
      <c r="M187" s="49">
        <f>IF(Summary!$B$19 &gt;= A187, 0, 'Wildlife Mix'!$E$5*Summary!$E$2)</f>
        <v>4672.5</v>
      </c>
      <c r="N187" s="49">
        <f>M187*1/(1+Summary!$B$8)^$A187</f>
        <v>19.70891605</v>
      </c>
      <c r="O187" s="3">
        <f>IF(Summary!$B$19 &gt;= A187, 0, 0.915*Summary!$E$2)</f>
        <v>18.3</v>
      </c>
      <c r="P187" s="49">
        <f>'Wildlife Mix'!$F$5</f>
        <v>3065.1395</v>
      </c>
      <c r="Q187" s="49">
        <f t="shared" si="2"/>
        <v>56092.05285</v>
      </c>
      <c r="R187" s="49">
        <f>Q187*1/(1+Summary!$B$8)^$A187</f>
        <v>236.600013</v>
      </c>
      <c r="S187" s="3">
        <v>28.0</v>
      </c>
      <c r="T187" s="49">
        <f>S187*Summary!$E$3</f>
        <v>81457.32</v>
      </c>
      <c r="U187" s="49">
        <f>T187*1/(1+Summary!$B$8)^$A187</f>
        <v>343.5923984</v>
      </c>
      <c r="V187" s="49">
        <v>0.0</v>
      </c>
      <c r="W187" s="49">
        <f>V187*1/(1+Summary!$B$8)^$A187</f>
        <v>0</v>
      </c>
      <c r="X187" s="49">
        <v>0.0</v>
      </c>
      <c r="Y187" s="49">
        <f>X187*1/(1+Summary!$B$8)^$A187</f>
        <v>0</v>
      </c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ht="15.75" customHeight="1">
      <c r="A188" s="50">
        <v>186.0</v>
      </c>
      <c r="B188" s="51">
        <f>IF(Summary!$B$19 &gt;= A188, 0, Summary!$B$5*Summary!$B$3)</f>
        <v>0.8888888889</v>
      </c>
      <c r="C188" s="49">
        <f>IF(Summary!$B$19 &gt;= A188, 0, 'Wildlife Mix'!$B$5*Summary!$E$2)</f>
        <v>96957.23</v>
      </c>
      <c r="D188" s="49">
        <f>C188*1/(1+Summary!$B$8)^$A188</f>
        <v>397.0602433</v>
      </c>
      <c r="E188" s="51">
        <f>IF(Summary!$B$19 &gt;= A188, 0, Summary!$E$2 * Summary!$B$6)</f>
        <v>0.02105263158</v>
      </c>
      <c r="F188" s="49">
        <f>Summary!$B$2</f>
        <v>13530000</v>
      </c>
      <c r="G188" s="49">
        <f t="shared" si="1"/>
        <v>284842.1053</v>
      </c>
      <c r="H188" s="49">
        <f>G188*1/(1+Summary!$B$8)^A188</f>
        <v>1166.488313</v>
      </c>
      <c r="I188" s="49">
        <f>IF(Summary!$B$19 &gt;= A188, 0, 'Wildlife Mix'!$C$5*Summary!$E$2)</f>
        <v>59987.04</v>
      </c>
      <c r="J188" s="49">
        <f>I188*1/(1+Summary!$B$8)^$A188</f>
        <v>245.6595418</v>
      </c>
      <c r="K188" s="49">
        <f>IF(Summary!$B$19 &gt;= A188, 0, 'Wildlife Mix'!$D$5*Summary!$E$2)</f>
        <v>1644.72</v>
      </c>
      <c r="L188" s="49">
        <f>K188*1/(1+Summary!$B$8)^$A188</f>
        <v>6.735474222</v>
      </c>
      <c r="M188" s="49">
        <f>IF(Summary!$B$19 &gt;= A188, 0, 'Wildlife Mix'!$E$5*Summary!$E$2)</f>
        <v>4672.5</v>
      </c>
      <c r="N188" s="49">
        <f>M188*1/(1+Summary!$B$8)^$A188</f>
        <v>19.13486995</v>
      </c>
      <c r="O188" s="3">
        <f>IF(Summary!$B$19 &gt;= A188, 0, 0.915*Summary!$E$2)</f>
        <v>18.3</v>
      </c>
      <c r="P188" s="49">
        <f>'Wildlife Mix'!$F$5</f>
        <v>3065.1395</v>
      </c>
      <c r="Q188" s="49">
        <f t="shared" si="2"/>
        <v>56092.05285</v>
      </c>
      <c r="R188" s="49">
        <f>Q188*1/(1+Summary!$B$8)^$A188</f>
        <v>229.7087505</v>
      </c>
      <c r="S188" s="3">
        <v>28.0</v>
      </c>
      <c r="T188" s="49">
        <f>S188*Summary!$E$3</f>
        <v>81457.32</v>
      </c>
      <c r="U188" s="49">
        <f>T188*1/(1+Summary!$B$8)^$A188</f>
        <v>333.5848528</v>
      </c>
      <c r="V188" s="49">
        <v>0.0</v>
      </c>
      <c r="W188" s="49">
        <f>V188*1/(1+Summary!$B$8)^$A188</f>
        <v>0</v>
      </c>
      <c r="X188" s="49">
        <v>0.0</v>
      </c>
      <c r="Y188" s="49">
        <f>X188*1/(1+Summary!$B$8)^$A188</f>
        <v>0</v>
      </c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ht="15.75" customHeight="1">
      <c r="A189" s="50">
        <v>187.0</v>
      </c>
      <c r="B189" s="51">
        <f>IF(Summary!$B$19 &gt;= A189, 0, Summary!$B$5*Summary!$B$3)</f>
        <v>0.8888888889</v>
      </c>
      <c r="C189" s="49">
        <f>IF(Summary!$B$19 &gt;= A189, 0, 'Wildlife Mix'!$B$5*Summary!$E$2)</f>
        <v>96957.23</v>
      </c>
      <c r="D189" s="49">
        <f>C189*1/(1+Summary!$B$8)^$A189</f>
        <v>385.4953818</v>
      </c>
      <c r="E189" s="51">
        <f>IF(Summary!$B$19 &gt;= A189, 0, Summary!$E$2 * Summary!$B$6)</f>
        <v>0.02105263158</v>
      </c>
      <c r="F189" s="49">
        <f>Summary!$B$2</f>
        <v>13530000</v>
      </c>
      <c r="G189" s="49">
        <f t="shared" si="1"/>
        <v>284842.1053</v>
      </c>
      <c r="H189" s="49">
        <f>G189*1/(1+Summary!$B$8)^A189</f>
        <v>1132.512925</v>
      </c>
      <c r="I189" s="49">
        <f>IF(Summary!$B$19 &gt;= A189, 0, 'Wildlife Mix'!$C$5*Summary!$E$2)</f>
        <v>59987.04</v>
      </c>
      <c r="J189" s="49">
        <f>I189*1/(1+Summary!$B$8)^$A189</f>
        <v>238.5044095</v>
      </c>
      <c r="K189" s="49">
        <f>IF(Summary!$B$19 &gt;= A189, 0, 'Wildlife Mix'!$D$5*Summary!$E$2)</f>
        <v>1644.72</v>
      </c>
      <c r="L189" s="49">
        <f>K189*1/(1+Summary!$B$8)^$A189</f>
        <v>6.539295362</v>
      </c>
      <c r="M189" s="49">
        <f>IF(Summary!$B$19 &gt;= A189, 0, 'Wildlife Mix'!$E$5*Summary!$E$2)</f>
        <v>4672.5</v>
      </c>
      <c r="N189" s="49">
        <f>M189*1/(1+Summary!$B$8)^$A189</f>
        <v>18.57754364</v>
      </c>
      <c r="O189" s="3">
        <f>IF(Summary!$B$19 &gt;= A189, 0, 0.915*Summary!$E$2)</f>
        <v>18.3</v>
      </c>
      <c r="P189" s="49">
        <f>'Wildlife Mix'!$F$5</f>
        <v>3065.1395</v>
      </c>
      <c r="Q189" s="49">
        <f t="shared" si="2"/>
        <v>56092.05285</v>
      </c>
      <c r="R189" s="49">
        <f>Q189*1/(1+Summary!$B$8)^$A189</f>
        <v>223.0182043</v>
      </c>
      <c r="S189" s="3">
        <v>28.0</v>
      </c>
      <c r="T189" s="49">
        <f>S189*Summary!$E$3</f>
        <v>81457.32</v>
      </c>
      <c r="U189" s="49">
        <f>T189*1/(1+Summary!$B$8)^$A189</f>
        <v>323.8687891</v>
      </c>
      <c r="V189" s="49">
        <v>0.0</v>
      </c>
      <c r="W189" s="49">
        <f>V189*1/(1+Summary!$B$8)^$A189</f>
        <v>0</v>
      </c>
      <c r="X189" s="49">
        <v>0.0</v>
      </c>
      <c r="Y189" s="49">
        <f>X189*1/(1+Summary!$B$8)^$A189</f>
        <v>0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ht="15.75" customHeight="1">
      <c r="A190" s="50">
        <v>188.0</v>
      </c>
      <c r="B190" s="51">
        <f>IF(Summary!$B$19 &gt;= A190, 0, Summary!$B$5*Summary!$B$3)</f>
        <v>0.8888888889</v>
      </c>
      <c r="C190" s="49">
        <f>IF(Summary!$B$19 &gt;= A190, 0, 'Wildlife Mix'!$B$5*Summary!$E$2)</f>
        <v>96957.23</v>
      </c>
      <c r="D190" s="49">
        <f>C190*1/(1+Summary!$B$8)^$A190</f>
        <v>374.267361</v>
      </c>
      <c r="E190" s="51">
        <f>IF(Summary!$B$19 &gt;= A190, 0, Summary!$E$2 * Summary!$B$6)</f>
        <v>0.02105263158</v>
      </c>
      <c r="F190" s="49">
        <f>Summary!$B$2</f>
        <v>13530000</v>
      </c>
      <c r="G190" s="49">
        <f t="shared" si="1"/>
        <v>284842.1053</v>
      </c>
      <c r="H190" s="49">
        <f>G190*1/(1+Summary!$B$8)^A190</f>
        <v>1099.527111</v>
      </c>
      <c r="I190" s="49">
        <f>IF(Summary!$B$19 &gt;= A190, 0, 'Wildlife Mix'!$C$5*Summary!$E$2)</f>
        <v>59987.04</v>
      </c>
      <c r="J190" s="49">
        <f>I190*1/(1+Summary!$B$8)^$A190</f>
        <v>231.5576791</v>
      </c>
      <c r="K190" s="49">
        <f>IF(Summary!$B$19 &gt;= A190, 0, 'Wildlife Mix'!$D$5*Summary!$E$2)</f>
        <v>1644.72</v>
      </c>
      <c r="L190" s="49">
        <f>K190*1/(1+Summary!$B$8)^$A190</f>
        <v>6.348830448</v>
      </c>
      <c r="M190" s="49">
        <f>IF(Summary!$B$19 &gt;= A190, 0, 'Wildlife Mix'!$E$5*Summary!$E$2)</f>
        <v>4672.5</v>
      </c>
      <c r="N190" s="49">
        <f>M190*1/(1+Summary!$B$8)^$A190</f>
        <v>18.03645014</v>
      </c>
      <c r="O190" s="3">
        <f>IF(Summary!$B$19 &gt;= A190, 0, 0.915*Summary!$E$2)</f>
        <v>18.3</v>
      </c>
      <c r="P190" s="49">
        <f>'Wildlife Mix'!$F$5</f>
        <v>3065.1395</v>
      </c>
      <c r="Q190" s="49">
        <f t="shared" si="2"/>
        <v>56092.05285</v>
      </c>
      <c r="R190" s="49">
        <f>Q190*1/(1+Summary!$B$8)^$A190</f>
        <v>216.5225285</v>
      </c>
      <c r="S190" s="3">
        <v>28.0</v>
      </c>
      <c r="T190" s="49">
        <f>S190*Summary!$E$3</f>
        <v>81457.32</v>
      </c>
      <c r="U190" s="49">
        <f>T190*1/(1+Summary!$B$8)^$A190</f>
        <v>314.4357176</v>
      </c>
      <c r="V190" s="49">
        <v>0.0</v>
      </c>
      <c r="W190" s="49">
        <f>V190*1/(1+Summary!$B$8)^$A190</f>
        <v>0</v>
      </c>
      <c r="X190" s="49">
        <v>0.0</v>
      </c>
      <c r="Y190" s="49">
        <f>X190*1/(1+Summary!$B$8)^$A190</f>
        <v>0</v>
      </c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ht="15.75" customHeight="1">
      <c r="A191" s="50">
        <v>189.0</v>
      </c>
      <c r="B191" s="51">
        <f>IF(Summary!$B$19 &gt;= A191, 0, Summary!$B$5*Summary!$B$3)</f>
        <v>0.8888888889</v>
      </c>
      <c r="C191" s="49">
        <f>IF(Summary!$B$19 &gt;= A191, 0, 'Wildlife Mix'!$B$5*Summary!$E$2)</f>
        <v>96957.23</v>
      </c>
      <c r="D191" s="49">
        <f>C191*1/(1+Summary!$B$8)^$A191</f>
        <v>363.3663699</v>
      </c>
      <c r="E191" s="51">
        <f>IF(Summary!$B$19 &gt;= A191, 0, Summary!$E$2 * Summary!$B$6)</f>
        <v>0.02105263158</v>
      </c>
      <c r="F191" s="49">
        <f>Summary!$B$2</f>
        <v>13530000</v>
      </c>
      <c r="G191" s="49">
        <f t="shared" si="1"/>
        <v>284842.1053</v>
      </c>
      <c r="H191" s="49">
        <f>G191*1/(1+Summary!$B$8)^A191</f>
        <v>1067.50205</v>
      </c>
      <c r="I191" s="49">
        <f>IF(Summary!$B$19 &gt;= A191, 0, 'Wildlife Mix'!$C$5*Summary!$E$2)</f>
        <v>59987.04</v>
      </c>
      <c r="J191" s="49">
        <f>I191*1/(1+Summary!$B$8)^$A191</f>
        <v>224.8132807</v>
      </c>
      <c r="K191" s="49">
        <f>IF(Summary!$B$19 &gt;= A191, 0, 'Wildlife Mix'!$D$5*Summary!$E$2)</f>
        <v>1644.72</v>
      </c>
      <c r="L191" s="49">
        <f>K191*1/(1+Summary!$B$8)^$A191</f>
        <v>6.163913056</v>
      </c>
      <c r="M191" s="49">
        <f>IF(Summary!$B$19 &gt;= A191, 0, 'Wildlife Mix'!$E$5*Summary!$E$2)</f>
        <v>4672.5</v>
      </c>
      <c r="N191" s="49">
        <f>M191*1/(1+Summary!$B$8)^$A191</f>
        <v>17.51111664</v>
      </c>
      <c r="O191" s="3">
        <f>IF(Summary!$B$19 &gt;= A191, 0, 0.915*Summary!$E$2)</f>
        <v>18.3</v>
      </c>
      <c r="P191" s="49">
        <f>'Wildlife Mix'!$F$5</f>
        <v>3065.1395</v>
      </c>
      <c r="Q191" s="49">
        <f t="shared" si="2"/>
        <v>56092.05285</v>
      </c>
      <c r="R191" s="49">
        <f>Q191*1/(1+Summary!$B$8)^$A191</f>
        <v>210.2160471</v>
      </c>
      <c r="S191" s="3">
        <v>28.0</v>
      </c>
      <c r="T191" s="49">
        <f>S191*Summary!$E$3</f>
        <v>81457.32</v>
      </c>
      <c r="U191" s="49">
        <f>T191*1/(1+Summary!$B$8)^$A191</f>
        <v>305.2773957</v>
      </c>
      <c r="V191" s="49">
        <v>0.0</v>
      </c>
      <c r="W191" s="49">
        <f>V191*1/(1+Summary!$B$8)^$A191</f>
        <v>0</v>
      </c>
      <c r="X191" s="49">
        <v>0.0</v>
      </c>
      <c r="Y191" s="49">
        <f>X191*1/(1+Summary!$B$8)^$A191</f>
        <v>0</v>
      </c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ht="15.75" customHeight="1">
      <c r="A192" s="50">
        <v>190.0</v>
      </c>
      <c r="B192" s="51">
        <f>IF(Summary!$B$19 &gt;= A192, 0, Summary!$B$5*Summary!$B$3)</f>
        <v>0.8888888889</v>
      </c>
      <c r="C192" s="49">
        <f>IF(Summary!$B$19 &gt;= A192, 0, 'Wildlife Mix'!$B$5*Summary!$E$2)</f>
        <v>96957.23</v>
      </c>
      <c r="D192" s="49">
        <f>C192*1/(1+Summary!$B$8)^$A192</f>
        <v>352.7828834</v>
      </c>
      <c r="E192" s="51">
        <f>IF(Summary!$B$19 &gt;= A192, 0, Summary!$E$2 * Summary!$B$6)</f>
        <v>0.02105263158</v>
      </c>
      <c r="F192" s="49">
        <f>Summary!$B$2</f>
        <v>13530000</v>
      </c>
      <c r="G192" s="49">
        <f t="shared" si="1"/>
        <v>284842.1053</v>
      </c>
      <c r="H192" s="49">
        <f>G192*1/(1+Summary!$B$8)^A192</f>
        <v>1036.409757</v>
      </c>
      <c r="I192" s="49">
        <f>IF(Summary!$B$19 &gt;= A192, 0, 'Wildlife Mix'!$C$5*Summary!$E$2)</f>
        <v>59987.04</v>
      </c>
      <c r="J192" s="49">
        <f>I192*1/(1+Summary!$B$8)^$A192</f>
        <v>218.2653211</v>
      </c>
      <c r="K192" s="49">
        <f>IF(Summary!$B$19 &gt;= A192, 0, 'Wildlife Mix'!$D$5*Summary!$E$2)</f>
        <v>1644.72</v>
      </c>
      <c r="L192" s="49">
        <f>K192*1/(1+Summary!$B$8)^$A192</f>
        <v>5.984381608</v>
      </c>
      <c r="M192" s="49">
        <f>IF(Summary!$B$19 &gt;= A192, 0, 'Wildlife Mix'!$E$5*Summary!$E$2)</f>
        <v>4672.5</v>
      </c>
      <c r="N192" s="49">
        <f>M192*1/(1+Summary!$B$8)^$A192</f>
        <v>17.00108411</v>
      </c>
      <c r="O192" s="3">
        <f>IF(Summary!$B$19 &gt;= A192, 0, 0.915*Summary!$E$2)</f>
        <v>18.3</v>
      </c>
      <c r="P192" s="49">
        <f>'Wildlife Mix'!$F$5</f>
        <v>3065.1395</v>
      </c>
      <c r="Q192" s="49">
        <f t="shared" si="2"/>
        <v>56092.05285</v>
      </c>
      <c r="R192" s="49">
        <f>Q192*1/(1+Summary!$B$8)^$A192</f>
        <v>204.0932496</v>
      </c>
      <c r="S192" s="3">
        <v>28.0</v>
      </c>
      <c r="T192" s="49">
        <f>S192*Summary!$E$3</f>
        <v>81457.32</v>
      </c>
      <c r="U192" s="49">
        <f>T192*1/(1+Summary!$B$8)^$A192</f>
        <v>296.3858211</v>
      </c>
      <c r="V192" s="49">
        <v>0.0</v>
      </c>
      <c r="W192" s="49">
        <f>V192*1/(1+Summary!$B$8)^$A192</f>
        <v>0</v>
      </c>
      <c r="X192" s="49">
        <v>0.0</v>
      </c>
      <c r="Y192" s="49">
        <f>X192*1/(1+Summary!$B$8)^$A192</f>
        <v>0</v>
      </c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ht="15.75" customHeight="1">
      <c r="A193" s="50">
        <v>191.0</v>
      </c>
      <c r="B193" s="51">
        <f>IF(Summary!$B$19 &gt;= A193, 0, Summary!$B$5*Summary!$B$3)</f>
        <v>0.8888888889</v>
      </c>
      <c r="C193" s="49">
        <f>IF(Summary!$B$19 &gt;= A193, 0, 'Wildlife Mix'!$B$5*Summary!$E$2)</f>
        <v>96957.23</v>
      </c>
      <c r="D193" s="49">
        <f>C193*1/(1+Summary!$B$8)^$A193</f>
        <v>342.5076538</v>
      </c>
      <c r="E193" s="51">
        <f>IF(Summary!$B$19 &gt;= A193, 0, Summary!$E$2 * Summary!$B$6)</f>
        <v>0.02105263158</v>
      </c>
      <c r="F193" s="49">
        <f>Summary!$B$2</f>
        <v>13530000</v>
      </c>
      <c r="G193" s="49">
        <f t="shared" si="1"/>
        <v>284842.1053</v>
      </c>
      <c r="H193" s="49">
        <f>G193*1/(1+Summary!$B$8)^A193</f>
        <v>1006.223065</v>
      </c>
      <c r="I193" s="49">
        <f>IF(Summary!$B$19 &gt;= A193, 0, 'Wildlife Mix'!$C$5*Summary!$E$2)</f>
        <v>59987.04</v>
      </c>
      <c r="J193" s="49">
        <f>I193*1/(1+Summary!$B$8)^$A193</f>
        <v>211.9080787</v>
      </c>
      <c r="K193" s="49">
        <f>IF(Summary!$B$19 &gt;= A193, 0, 'Wildlife Mix'!$D$5*Summary!$E$2)</f>
        <v>1644.72</v>
      </c>
      <c r="L193" s="49">
        <f>K193*1/(1+Summary!$B$8)^$A193</f>
        <v>5.810079231</v>
      </c>
      <c r="M193" s="49">
        <f>IF(Summary!$B$19 &gt;= A193, 0, 'Wildlife Mix'!$E$5*Summary!$E$2)</f>
        <v>4672.5</v>
      </c>
      <c r="N193" s="49">
        <f>M193*1/(1+Summary!$B$8)^$A193</f>
        <v>16.50590691</v>
      </c>
      <c r="O193" s="3">
        <f>IF(Summary!$B$19 &gt;= A193, 0, 0.915*Summary!$E$2)</f>
        <v>18.3</v>
      </c>
      <c r="P193" s="49">
        <f>'Wildlife Mix'!$F$5</f>
        <v>3065.1395</v>
      </c>
      <c r="Q193" s="49">
        <f t="shared" si="2"/>
        <v>56092.05285</v>
      </c>
      <c r="R193" s="49">
        <f>Q193*1/(1+Summary!$B$8)^$A193</f>
        <v>198.148786</v>
      </c>
      <c r="S193" s="3">
        <v>28.0</v>
      </c>
      <c r="T193" s="49">
        <f>S193*Summary!$E$3</f>
        <v>81457.32</v>
      </c>
      <c r="U193" s="49">
        <f>T193*1/(1+Summary!$B$8)^$A193</f>
        <v>287.7532244</v>
      </c>
      <c r="V193" s="49">
        <v>0.0</v>
      </c>
      <c r="W193" s="49">
        <f>V193*1/(1+Summary!$B$8)^$A193</f>
        <v>0</v>
      </c>
      <c r="X193" s="49">
        <v>0.0</v>
      </c>
      <c r="Y193" s="49">
        <f>X193*1/(1+Summary!$B$8)^$A193</f>
        <v>0</v>
      </c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ht="15.75" customHeight="1">
      <c r="A194" s="50">
        <v>192.0</v>
      </c>
      <c r="B194" s="51">
        <f>IF(Summary!$B$19 &gt;= A194, 0, Summary!$B$5*Summary!$B$3)</f>
        <v>0.8888888889</v>
      </c>
      <c r="C194" s="49">
        <f>IF(Summary!$B$19 &gt;= A194, 0, 'Wildlife Mix'!$B$5*Summary!$E$2)</f>
        <v>96957.23</v>
      </c>
      <c r="D194" s="49">
        <f>C194*1/(1+Summary!$B$8)^$A194</f>
        <v>332.5317027</v>
      </c>
      <c r="E194" s="51">
        <f>IF(Summary!$B$19 &gt;= A194, 0, Summary!$E$2 * Summary!$B$6)</f>
        <v>0.02105263158</v>
      </c>
      <c r="F194" s="49">
        <f>Summary!$B$2</f>
        <v>13530000</v>
      </c>
      <c r="G194" s="49">
        <f t="shared" si="1"/>
        <v>284842.1053</v>
      </c>
      <c r="H194" s="49">
        <f>G194*1/(1+Summary!$B$8)^A194</f>
        <v>976.9155974</v>
      </c>
      <c r="I194" s="49">
        <f>IF(Summary!$B$19 &gt;= A194, 0, 'Wildlife Mix'!$C$5*Summary!$E$2)</f>
        <v>59987.04</v>
      </c>
      <c r="J194" s="49">
        <f>I194*1/(1+Summary!$B$8)^$A194</f>
        <v>205.7359988</v>
      </c>
      <c r="K194" s="49">
        <f>IF(Summary!$B$19 &gt;= A194, 0, 'Wildlife Mix'!$D$5*Summary!$E$2)</f>
        <v>1644.72</v>
      </c>
      <c r="L194" s="49">
        <f>K194*1/(1+Summary!$B$8)^$A194</f>
        <v>5.640853623</v>
      </c>
      <c r="M194" s="49">
        <f>IF(Summary!$B$19 &gt;= A194, 0, 'Wildlife Mix'!$E$5*Summary!$E$2)</f>
        <v>4672.5</v>
      </c>
      <c r="N194" s="49">
        <f>M194*1/(1+Summary!$B$8)^$A194</f>
        <v>16.02515234</v>
      </c>
      <c r="O194" s="3">
        <f>IF(Summary!$B$19 &gt;= A194, 0, 0.915*Summary!$E$2)</f>
        <v>18.3</v>
      </c>
      <c r="P194" s="49">
        <f>'Wildlife Mix'!$F$5</f>
        <v>3065.1395</v>
      </c>
      <c r="Q194" s="49">
        <f t="shared" si="2"/>
        <v>56092.05285</v>
      </c>
      <c r="R194" s="49">
        <f>Q194*1/(1+Summary!$B$8)^$A194</f>
        <v>192.3774621</v>
      </c>
      <c r="S194" s="3">
        <v>28.0</v>
      </c>
      <c r="T194" s="49">
        <f>S194*Summary!$E$3</f>
        <v>81457.32</v>
      </c>
      <c r="U194" s="49">
        <f>T194*1/(1+Summary!$B$8)^$A194</f>
        <v>279.3720625</v>
      </c>
      <c r="V194" s="49">
        <v>0.0</v>
      </c>
      <c r="W194" s="49">
        <f>V194*1/(1+Summary!$B$8)^$A194</f>
        <v>0</v>
      </c>
      <c r="X194" s="49">
        <v>0.0</v>
      </c>
      <c r="Y194" s="49">
        <f>X194*1/(1+Summary!$B$8)^$A194</f>
        <v>0</v>
      </c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ht="15.75" customHeight="1">
      <c r="A195" s="50">
        <v>193.0</v>
      </c>
      <c r="B195" s="51">
        <f>IF(Summary!$B$19 &gt;= A195, 0, Summary!$B$5*Summary!$B$3)</f>
        <v>0.8888888889</v>
      </c>
      <c r="C195" s="49">
        <f>IF(Summary!$B$19 &gt;= A195, 0, 'Wildlife Mix'!$B$5*Summary!$E$2)</f>
        <v>96957.23</v>
      </c>
      <c r="D195" s="49">
        <f>C195*1/(1+Summary!$B$8)^$A195</f>
        <v>322.8463133</v>
      </c>
      <c r="E195" s="51">
        <f>IF(Summary!$B$19 &gt;= A195, 0, Summary!$E$2 * Summary!$B$6)</f>
        <v>0.02105263158</v>
      </c>
      <c r="F195" s="49">
        <f>Summary!$B$2</f>
        <v>13530000</v>
      </c>
      <c r="G195" s="49">
        <f t="shared" si="1"/>
        <v>284842.1053</v>
      </c>
      <c r="H195" s="49">
        <f>G195*1/(1+Summary!$B$8)^A195</f>
        <v>948.461745</v>
      </c>
      <c r="I195" s="49">
        <f>IF(Summary!$B$19 &gt;= A195, 0, 'Wildlife Mix'!$C$5*Summary!$E$2)</f>
        <v>59987.04</v>
      </c>
      <c r="J195" s="49">
        <f>I195*1/(1+Summary!$B$8)^$A195</f>
        <v>199.7436881</v>
      </c>
      <c r="K195" s="49">
        <f>IF(Summary!$B$19 &gt;= A195, 0, 'Wildlife Mix'!$D$5*Summary!$E$2)</f>
        <v>1644.72</v>
      </c>
      <c r="L195" s="49">
        <f>K195*1/(1+Summary!$B$8)^$A195</f>
        <v>5.476556915</v>
      </c>
      <c r="M195" s="49">
        <f>IF(Summary!$B$19 &gt;= A195, 0, 'Wildlife Mix'!$E$5*Summary!$E$2)</f>
        <v>4672.5</v>
      </c>
      <c r="N195" s="49">
        <f>M195*1/(1+Summary!$B$8)^$A195</f>
        <v>15.55840033</v>
      </c>
      <c r="O195" s="3">
        <f>IF(Summary!$B$19 &gt;= A195, 0, 0.915*Summary!$E$2)</f>
        <v>18.3</v>
      </c>
      <c r="P195" s="49">
        <f>'Wildlife Mix'!$F$5</f>
        <v>3065.1395</v>
      </c>
      <c r="Q195" s="49">
        <f t="shared" si="2"/>
        <v>56092.05285</v>
      </c>
      <c r="R195" s="49">
        <f>Q195*1/(1+Summary!$B$8)^$A195</f>
        <v>186.7742351</v>
      </c>
      <c r="S195" s="3">
        <v>28.0</v>
      </c>
      <c r="T195" s="49">
        <f>S195*Summary!$E$3</f>
        <v>81457.32</v>
      </c>
      <c r="U195" s="49">
        <f>T195*1/(1+Summary!$B$8)^$A195</f>
        <v>271.2350121</v>
      </c>
      <c r="V195" s="49">
        <v>0.0</v>
      </c>
      <c r="W195" s="49">
        <f>V195*1/(1+Summary!$B$8)^$A195</f>
        <v>0</v>
      </c>
      <c r="X195" s="49">
        <v>0.0</v>
      </c>
      <c r="Y195" s="49">
        <f>X195*1/(1+Summary!$B$8)^$A195</f>
        <v>0</v>
      </c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ht="15.75" customHeight="1">
      <c r="A196" s="50">
        <v>194.0</v>
      </c>
      <c r="B196" s="51">
        <f>IF(Summary!$B$19 &gt;= A196, 0, Summary!$B$5*Summary!$B$3)</f>
        <v>0.8888888889</v>
      </c>
      <c r="C196" s="49">
        <f>IF(Summary!$B$19 &gt;= A196, 0, 'Wildlife Mix'!$B$5*Summary!$E$2)</f>
        <v>96957.23</v>
      </c>
      <c r="D196" s="49">
        <f>C196*1/(1+Summary!$B$8)^$A196</f>
        <v>313.4430226</v>
      </c>
      <c r="E196" s="51">
        <f>IF(Summary!$B$19 &gt;= A196, 0, Summary!$E$2 * Summary!$B$6)</f>
        <v>0.02105263158</v>
      </c>
      <c r="F196" s="49">
        <f>Summary!$B$2</f>
        <v>13530000</v>
      </c>
      <c r="G196" s="49">
        <f t="shared" si="1"/>
        <v>284842.1053</v>
      </c>
      <c r="H196" s="49">
        <f>G196*1/(1+Summary!$B$8)^A196</f>
        <v>920.8366457</v>
      </c>
      <c r="I196" s="49">
        <f>IF(Summary!$B$19 &gt;= A196, 0, 'Wildlife Mix'!$C$5*Summary!$E$2)</f>
        <v>59987.04</v>
      </c>
      <c r="J196" s="49">
        <f>I196*1/(1+Summary!$B$8)^$A196</f>
        <v>193.9259108</v>
      </c>
      <c r="K196" s="49">
        <f>IF(Summary!$B$19 &gt;= A196, 0, 'Wildlife Mix'!$D$5*Summary!$E$2)</f>
        <v>1644.72</v>
      </c>
      <c r="L196" s="49">
        <f>K196*1/(1+Summary!$B$8)^$A196</f>
        <v>5.317045549</v>
      </c>
      <c r="M196" s="49">
        <f>IF(Summary!$B$19 &gt;= A196, 0, 'Wildlife Mix'!$E$5*Summary!$E$2)</f>
        <v>4672.5</v>
      </c>
      <c r="N196" s="49">
        <f>M196*1/(1+Summary!$B$8)^$A196</f>
        <v>15.10524304</v>
      </c>
      <c r="O196" s="3">
        <f>IF(Summary!$B$19 &gt;= A196, 0, 0.915*Summary!$E$2)</f>
        <v>18.3</v>
      </c>
      <c r="P196" s="49">
        <f>'Wildlife Mix'!$F$5</f>
        <v>3065.1395</v>
      </c>
      <c r="Q196" s="49">
        <f t="shared" si="2"/>
        <v>56092.05285</v>
      </c>
      <c r="R196" s="49">
        <f>Q196*1/(1+Summary!$B$8)^$A196</f>
        <v>181.3342088</v>
      </c>
      <c r="S196" s="3">
        <v>28.0</v>
      </c>
      <c r="T196" s="49">
        <f>S196*Summary!$E$3</f>
        <v>81457.32</v>
      </c>
      <c r="U196" s="49">
        <f>T196*1/(1+Summary!$B$8)^$A196</f>
        <v>263.3349632</v>
      </c>
      <c r="V196" s="49">
        <v>0.0</v>
      </c>
      <c r="W196" s="49">
        <f>V196*1/(1+Summary!$B$8)^$A196</f>
        <v>0</v>
      </c>
      <c r="X196" s="49">
        <v>0.0</v>
      </c>
      <c r="Y196" s="49">
        <f>X196*1/(1+Summary!$B$8)^$A196</f>
        <v>0</v>
      </c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ht="15.75" customHeight="1">
      <c r="A197" s="50">
        <v>195.0</v>
      </c>
      <c r="B197" s="51">
        <f>IF(Summary!$B$19 &gt;= A197, 0, Summary!$B$5*Summary!$B$3)</f>
        <v>0.8888888889</v>
      </c>
      <c r="C197" s="49">
        <f>IF(Summary!$B$19 &gt;= A197, 0, 'Wildlife Mix'!$B$5*Summary!$E$2)</f>
        <v>96957.23</v>
      </c>
      <c r="D197" s="49">
        <f>C197*1/(1+Summary!$B$8)^$A197</f>
        <v>304.3136142</v>
      </c>
      <c r="E197" s="51">
        <f>IF(Summary!$B$19 &gt;= A197, 0, Summary!$E$2 * Summary!$B$6)</f>
        <v>0.02105263158</v>
      </c>
      <c r="F197" s="49">
        <f>Summary!$B$2</f>
        <v>13530000</v>
      </c>
      <c r="G197" s="49">
        <f t="shared" si="1"/>
        <v>284842.1053</v>
      </c>
      <c r="H197" s="49">
        <f>G197*1/(1+Summary!$B$8)^A197</f>
        <v>894.0161608</v>
      </c>
      <c r="I197" s="49">
        <f>IF(Summary!$B$19 &gt;= A197, 0, 'Wildlife Mix'!$C$5*Summary!$E$2)</f>
        <v>59987.04</v>
      </c>
      <c r="J197" s="49">
        <f>I197*1/(1+Summary!$B$8)^$A197</f>
        <v>188.2775833</v>
      </c>
      <c r="K197" s="49">
        <f>IF(Summary!$B$19 &gt;= A197, 0, 'Wildlife Mix'!$D$5*Summary!$E$2)</f>
        <v>1644.72</v>
      </c>
      <c r="L197" s="49">
        <f>K197*1/(1+Summary!$B$8)^$A197</f>
        <v>5.162180144</v>
      </c>
      <c r="M197" s="49">
        <f>IF(Summary!$B$19 &gt;= A197, 0, 'Wildlife Mix'!$E$5*Summary!$E$2)</f>
        <v>4672.5</v>
      </c>
      <c r="N197" s="49">
        <f>M197*1/(1+Summary!$B$8)^$A197</f>
        <v>14.6652845</v>
      </c>
      <c r="O197" s="3">
        <f>IF(Summary!$B$19 &gt;= A197, 0, 0.915*Summary!$E$2)</f>
        <v>18.3</v>
      </c>
      <c r="P197" s="49">
        <f>'Wildlife Mix'!$F$5</f>
        <v>3065.1395</v>
      </c>
      <c r="Q197" s="49">
        <f t="shared" si="2"/>
        <v>56092.05285</v>
      </c>
      <c r="R197" s="49">
        <f>Q197*1/(1+Summary!$B$8)^$A197</f>
        <v>176.0526299</v>
      </c>
      <c r="S197" s="3">
        <v>28.0</v>
      </c>
      <c r="T197" s="49">
        <f>S197*Summary!$E$3</f>
        <v>81457.32</v>
      </c>
      <c r="U197" s="49">
        <f>T197*1/(1+Summary!$B$8)^$A197</f>
        <v>255.6650128</v>
      </c>
      <c r="V197" s="49">
        <v>0.0</v>
      </c>
      <c r="W197" s="49">
        <f>V197*1/(1+Summary!$B$8)^$A197</f>
        <v>0</v>
      </c>
      <c r="X197" s="49">
        <v>0.0</v>
      </c>
      <c r="Y197" s="49">
        <f>X197*1/(1+Summary!$B$8)^$A197</f>
        <v>0</v>
      </c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ht="15.75" customHeight="1">
      <c r="A198" s="50">
        <v>196.0</v>
      </c>
      <c r="B198" s="51">
        <f>IF(Summary!$B$19 &gt;= A198, 0, Summary!$B$5*Summary!$B$3)</f>
        <v>0.8888888889</v>
      </c>
      <c r="C198" s="49">
        <f>IF(Summary!$B$19 &gt;= A198, 0, 'Wildlife Mix'!$B$5*Summary!$E$2)</f>
        <v>96957.23</v>
      </c>
      <c r="D198" s="49">
        <f>C198*1/(1+Summary!$B$8)^$A198</f>
        <v>295.4501109</v>
      </c>
      <c r="E198" s="51">
        <f>IF(Summary!$B$19 &gt;= A198, 0, Summary!$E$2 * Summary!$B$6)</f>
        <v>0.02105263158</v>
      </c>
      <c r="F198" s="49">
        <f>Summary!$B$2</f>
        <v>13530000</v>
      </c>
      <c r="G198" s="49">
        <f t="shared" si="1"/>
        <v>284842.1053</v>
      </c>
      <c r="H198" s="49">
        <f>G198*1/(1+Summary!$B$8)^A198</f>
        <v>867.9768552</v>
      </c>
      <c r="I198" s="49">
        <f>IF(Summary!$B$19 &gt;= A198, 0, 'Wildlife Mix'!$C$5*Summary!$E$2)</f>
        <v>59987.04</v>
      </c>
      <c r="J198" s="49">
        <f>I198*1/(1+Summary!$B$8)^$A198</f>
        <v>182.7937702</v>
      </c>
      <c r="K198" s="49">
        <f>IF(Summary!$B$19 &gt;= A198, 0, 'Wildlife Mix'!$D$5*Summary!$E$2)</f>
        <v>1644.72</v>
      </c>
      <c r="L198" s="49">
        <f>K198*1/(1+Summary!$B$8)^$A198</f>
        <v>5.011825383</v>
      </c>
      <c r="M198" s="49">
        <f>IF(Summary!$B$19 &gt;= A198, 0, 'Wildlife Mix'!$E$5*Summary!$E$2)</f>
        <v>4672.5</v>
      </c>
      <c r="N198" s="49">
        <f>M198*1/(1+Summary!$B$8)^$A198</f>
        <v>14.23814029</v>
      </c>
      <c r="O198" s="3">
        <f>IF(Summary!$B$19 &gt;= A198, 0, 0.915*Summary!$E$2)</f>
        <v>18.3</v>
      </c>
      <c r="P198" s="49">
        <f>'Wildlife Mix'!$F$5</f>
        <v>3065.1395</v>
      </c>
      <c r="Q198" s="49">
        <f t="shared" si="2"/>
        <v>56092.05285</v>
      </c>
      <c r="R198" s="49">
        <f>Q198*1/(1+Summary!$B$8)^$A198</f>
        <v>170.9248834</v>
      </c>
      <c r="S198" s="3">
        <v>28.0</v>
      </c>
      <c r="T198" s="49">
        <f>S198*Summary!$E$3</f>
        <v>81457.32</v>
      </c>
      <c r="U198" s="49">
        <f>T198*1/(1+Summary!$B$8)^$A198</f>
        <v>248.2184591</v>
      </c>
      <c r="V198" s="49">
        <v>0.0</v>
      </c>
      <c r="W198" s="49">
        <f>V198*1/(1+Summary!$B$8)^$A198</f>
        <v>0</v>
      </c>
      <c r="X198" s="49">
        <v>0.0</v>
      </c>
      <c r="Y198" s="49">
        <f>X198*1/(1+Summary!$B$8)^$A198</f>
        <v>0</v>
      </c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ht="15.75" customHeight="1">
      <c r="A199" s="50">
        <v>197.0</v>
      </c>
      <c r="B199" s="51">
        <f>IF(Summary!$B$19 &gt;= A199, 0, Summary!$B$5*Summary!$B$3)</f>
        <v>0.8888888889</v>
      </c>
      <c r="C199" s="49">
        <f>IF(Summary!$B$19 &gt;= A199, 0, 'Wildlife Mix'!$B$5*Summary!$E$2)</f>
        <v>96957.23</v>
      </c>
      <c r="D199" s="49">
        <f>C199*1/(1+Summary!$B$8)^$A199</f>
        <v>286.8447678</v>
      </c>
      <c r="E199" s="51">
        <f>IF(Summary!$B$19 &gt;= A199, 0, Summary!$E$2 * Summary!$B$6)</f>
        <v>0.02105263158</v>
      </c>
      <c r="F199" s="49">
        <f>Summary!$B$2</f>
        <v>13530000</v>
      </c>
      <c r="G199" s="49">
        <f t="shared" si="1"/>
        <v>284842.1053</v>
      </c>
      <c r="H199" s="49">
        <f>G199*1/(1+Summary!$B$8)^A199</f>
        <v>842.6959759</v>
      </c>
      <c r="I199" s="49">
        <f>IF(Summary!$B$19 &gt;= A199, 0, 'Wildlife Mix'!$C$5*Summary!$E$2)</f>
        <v>59987.04</v>
      </c>
      <c r="J199" s="49">
        <f>I199*1/(1+Summary!$B$8)^$A199</f>
        <v>177.4696798</v>
      </c>
      <c r="K199" s="49">
        <f>IF(Summary!$B$19 &gt;= A199, 0, 'Wildlife Mix'!$D$5*Summary!$E$2)</f>
        <v>1644.72</v>
      </c>
      <c r="L199" s="49">
        <f>K199*1/(1+Summary!$B$8)^$A199</f>
        <v>4.865849886</v>
      </c>
      <c r="M199" s="49">
        <f>IF(Summary!$B$19 &gt;= A199, 0, 'Wildlife Mix'!$E$5*Summary!$E$2)</f>
        <v>4672.5</v>
      </c>
      <c r="N199" s="49">
        <f>M199*1/(1+Summary!$B$8)^$A199</f>
        <v>13.82343718</v>
      </c>
      <c r="O199" s="3">
        <f>IF(Summary!$B$19 &gt;= A199, 0, 0.915*Summary!$E$2)</f>
        <v>18.3</v>
      </c>
      <c r="P199" s="49">
        <f>'Wildlife Mix'!$F$5</f>
        <v>3065.1395</v>
      </c>
      <c r="Q199" s="49">
        <f t="shared" si="2"/>
        <v>56092.05285</v>
      </c>
      <c r="R199" s="49">
        <f>Q199*1/(1+Summary!$B$8)^$A199</f>
        <v>165.9464888</v>
      </c>
      <c r="S199" s="3">
        <v>28.0</v>
      </c>
      <c r="T199" s="49">
        <f>S199*Summary!$E$3</f>
        <v>81457.32</v>
      </c>
      <c r="U199" s="49">
        <f>T199*1/(1+Summary!$B$8)^$A199</f>
        <v>240.9887952</v>
      </c>
      <c r="V199" s="49">
        <v>0.0</v>
      </c>
      <c r="W199" s="49">
        <f>V199*1/(1+Summary!$B$8)^$A199</f>
        <v>0</v>
      </c>
      <c r="X199" s="49">
        <v>0.0</v>
      </c>
      <c r="Y199" s="49">
        <f>X199*1/(1+Summary!$B$8)^$A199</f>
        <v>0</v>
      </c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ht="15.75" customHeight="1">
      <c r="A200" s="50">
        <v>198.0</v>
      </c>
      <c r="B200" s="51">
        <f>IF(Summary!$B$19 &gt;= A200, 0, Summary!$B$5*Summary!$B$3)</f>
        <v>0.8888888889</v>
      </c>
      <c r="C200" s="49">
        <f>IF(Summary!$B$19 &gt;= A200, 0, 'Wildlife Mix'!$B$5*Summary!$E$2)</f>
        <v>96957.23</v>
      </c>
      <c r="D200" s="49">
        <f>C200*1/(1+Summary!$B$8)^$A200</f>
        <v>278.4900659</v>
      </c>
      <c r="E200" s="51">
        <f>IF(Summary!$B$19 &gt;= A200, 0, Summary!$E$2 * Summary!$B$6)</f>
        <v>0.02105263158</v>
      </c>
      <c r="F200" s="49">
        <f>Summary!$B$2</f>
        <v>13530000</v>
      </c>
      <c r="G200" s="49">
        <f t="shared" si="1"/>
        <v>284842.1053</v>
      </c>
      <c r="H200" s="49">
        <f>G200*1/(1+Summary!$B$8)^A200</f>
        <v>818.1514329</v>
      </c>
      <c r="I200" s="49">
        <f>IF(Summary!$B$19 &gt;= A200, 0, 'Wildlife Mix'!$C$5*Summary!$E$2)</f>
        <v>59987.04</v>
      </c>
      <c r="J200" s="49">
        <f>I200*1/(1+Summary!$B$8)^$A200</f>
        <v>172.30066</v>
      </c>
      <c r="K200" s="49">
        <f>IF(Summary!$B$19 &gt;= A200, 0, 'Wildlife Mix'!$D$5*Summary!$E$2)</f>
        <v>1644.72</v>
      </c>
      <c r="L200" s="49">
        <f>K200*1/(1+Summary!$B$8)^$A200</f>
        <v>4.724126103</v>
      </c>
      <c r="M200" s="49">
        <f>IF(Summary!$B$19 &gt;= A200, 0, 'Wildlife Mix'!$E$5*Summary!$E$2)</f>
        <v>4672.5</v>
      </c>
      <c r="N200" s="49">
        <f>M200*1/(1+Summary!$B$8)^$A200</f>
        <v>13.42081279</v>
      </c>
      <c r="O200" s="3">
        <f>IF(Summary!$B$19 &gt;= A200, 0, 0.915*Summary!$E$2)</f>
        <v>18.3</v>
      </c>
      <c r="P200" s="49">
        <f>'Wildlife Mix'!$F$5</f>
        <v>3065.1395</v>
      </c>
      <c r="Q200" s="49">
        <f t="shared" si="2"/>
        <v>56092.05285</v>
      </c>
      <c r="R200" s="49">
        <f>Q200*1/(1+Summary!$B$8)^$A200</f>
        <v>161.1130959</v>
      </c>
      <c r="S200" s="3">
        <v>28.0</v>
      </c>
      <c r="T200" s="49">
        <f>S200*Summary!$E$3</f>
        <v>81457.32</v>
      </c>
      <c r="U200" s="49">
        <f>T200*1/(1+Summary!$B$8)^$A200</f>
        <v>233.9697041</v>
      </c>
      <c r="V200" s="49">
        <v>0.0</v>
      </c>
      <c r="W200" s="49">
        <f>V200*1/(1+Summary!$B$8)^$A200</f>
        <v>0</v>
      </c>
      <c r="X200" s="49">
        <v>0.0</v>
      </c>
      <c r="Y200" s="49">
        <f>X200*1/(1+Summary!$B$8)^$A200</f>
        <v>0</v>
      </c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ht="15.75" customHeight="1">
      <c r="A201" s="50">
        <v>199.0</v>
      </c>
      <c r="B201" s="51">
        <f>IF(Summary!$B$19 &gt;= A201, 0, Summary!$B$5*Summary!$B$3)</f>
        <v>0.8888888889</v>
      </c>
      <c r="C201" s="49">
        <f>IF(Summary!$B$19 &gt;= A201, 0, 'Wildlife Mix'!$B$5*Summary!$E$2)</f>
        <v>96957.23</v>
      </c>
      <c r="D201" s="49">
        <f>C201*1/(1+Summary!$B$8)^$A201</f>
        <v>270.3787047</v>
      </c>
      <c r="E201" s="51">
        <f>IF(Summary!$B$19 &gt;= A201, 0, Summary!$E$2 * Summary!$B$6)</f>
        <v>0.02105263158</v>
      </c>
      <c r="F201" s="49">
        <f>Summary!$B$2</f>
        <v>13530000</v>
      </c>
      <c r="G201" s="49">
        <f t="shared" si="1"/>
        <v>284842.1053</v>
      </c>
      <c r="H201" s="49">
        <f>G201*1/(1+Summary!$B$8)^A201</f>
        <v>794.3217795</v>
      </c>
      <c r="I201" s="49">
        <f>IF(Summary!$B$19 &gt;= A201, 0, 'Wildlife Mix'!$C$5*Summary!$E$2)</f>
        <v>59987.04</v>
      </c>
      <c r="J201" s="49">
        <f>I201*1/(1+Summary!$B$8)^$A201</f>
        <v>167.2821942</v>
      </c>
      <c r="K201" s="49">
        <f>IF(Summary!$B$19 &gt;= A201, 0, 'Wildlife Mix'!$D$5*Summary!$E$2)</f>
        <v>1644.72</v>
      </c>
      <c r="L201" s="49">
        <f>K201*1/(1+Summary!$B$8)^$A201</f>
        <v>4.586530197</v>
      </c>
      <c r="M201" s="49">
        <f>IF(Summary!$B$19 &gt;= A201, 0, 'Wildlife Mix'!$E$5*Summary!$E$2)</f>
        <v>4672.5</v>
      </c>
      <c r="N201" s="49">
        <f>M201*1/(1+Summary!$B$8)^$A201</f>
        <v>13.02991533</v>
      </c>
      <c r="O201" s="3">
        <f>IF(Summary!$B$19 &gt;= A201, 0, 0.915*Summary!$E$2)</f>
        <v>18.3</v>
      </c>
      <c r="P201" s="49">
        <f>'Wildlife Mix'!$F$5</f>
        <v>3065.1395</v>
      </c>
      <c r="Q201" s="49">
        <f t="shared" si="2"/>
        <v>56092.05285</v>
      </c>
      <c r="R201" s="49">
        <f>Q201*1/(1+Summary!$B$8)^$A201</f>
        <v>156.4204814</v>
      </c>
      <c r="S201" s="3">
        <v>28.0</v>
      </c>
      <c r="T201" s="49">
        <f>S201*Summary!$E$3</f>
        <v>81457.32</v>
      </c>
      <c r="U201" s="49">
        <f>T201*1/(1+Summary!$B$8)^$A201</f>
        <v>227.1550525</v>
      </c>
      <c r="V201" s="49">
        <v>0.0</v>
      </c>
      <c r="W201" s="49">
        <f>V201*1/(1+Summary!$B$8)^$A201</f>
        <v>0</v>
      </c>
      <c r="X201" s="49">
        <v>0.0</v>
      </c>
      <c r="Y201" s="49">
        <f>X201*1/(1+Summary!$B$8)^$A201</f>
        <v>0</v>
      </c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ht="15.75" customHeight="1">
      <c r="A202" s="50">
        <v>200.0</v>
      </c>
      <c r="B202" s="51">
        <f>IF(Summary!$B$19 &gt;= A202, 0, Summary!$B$5*Summary!$B$3)</f>
        <v>0.8888888889</v>
      </c>
      <c r="C202" s="49">
        <f>IF(Summary!$B$19 &gt;= A202, 0, 'Wildlife Mix'!$B$5*Summary!$E$2)</f>
        <v>96957.23</v>
      </c>
      <c r="D202" s="49">
        <f>C202*1/(1+Summary!$B$8)^$A202</f>
        <v>262.5035968</v>
      </c>
      <c r="E202" s="51">
        <f>IF(Summary!$B$19 &gt;= A202, 0, Summary!$E$2 * Summary!$B$6)</f>
        <v>0.02105263158</v>
      </c>
      <c r="F202" s="49">
        <f>Summary!$B$2</f>
        <v>13530000</v>
      </c>
      <c r="G202" s="49">
        <f t="shared" si="1"/>
        <v>284842.1053</v>
      </c>
      <c r="H202" s="49">
        <f>G202*1/(1+Summary!$B$8)^A202</f>
        <v>771.1861937</v>
      </c>
      <c r="I202" s="49">
        <f>IF(Summary!$B$19 &gt;= A202, 0, 'Wildlife Mix'!$C$5*Summary!$E$2)</f>
        <v>59987.04</v>
      </c>
      <c r="J202" s="49">
        <f>I202*1/(1+Summary!$B$8)^$A202</f>
        <v>162.4098973</v>
      </c>
      <c r="K202" s="49">
        <f>IF(Summary!$B$19 &gt;= A202, 0, 'Wildlife Mix'!$D$5*Summary!$E$2)</f>
        <v>1644.72</v>
      </c>
      <c r="L202" s="49">
        <f>K202*1/(1+Summary!$B$8)^$A202</f>
        <v>4.452941939</v>
      </c>
      <c r="M202" s="49">
        <f>IF(Summary!$B$19 &gt;= A202, 0, 'Wildlife Mix'!$E$5*Summary!$E$2)</f>
        <v>4672.5</v>
      </c>
      <c r="N202" s="49">
        <f>M202*1/(1+Summary!$B$8)^$A202</f>
        <v>12.65040324</v>
      </c>
      <c r="O202" s="3">
        <f>IF(Summary!$B$19 &gt;= A202, 0, 0.915*Summary!$E$2)</f>
        <v>18.3</v>
      </c>
      <c r="P202" s="49">
        <f>'Wildlife Mix'!$F$5</f>
        <v>3065.1395</v>
      </c>
      <c r="Q202" s="49">
        <f t="shared" si="2"/>
        <v>56092.05285</v>
      </c>
      <c r="R202" s="49">
        <f>Q202*1/(1+Summary!$B$8)^$A202</f>
        <v>151.8645451</v>
      </c>
      <c r="S202" s="3">
        <v>28.0</v>
      </c>
      <c r="T202" s="49">
        <f>S202*Summary!$E$3</f>
        <v>81457.32</v>
      </c>
      <c r="U202" s="49">
        <f>T202*1/(1+Summary!$B$8)^$A202</f>
        <v>220.5388859</v>
      </c>
      <c r="V202" s="49">
        <v>0.0</v>
      </c>
      <c r="W202" s="49">
        <f>V202*1/(1+Summary!$B$8)^$A202</f>
        <v>0</v>
      </c>
      <c r="X202" s="49">
        <v>154615.2</v>
      </c>
      <c r="Y202" s="49">
        <f>X202*1/(1+Summary!$B$8)^$A202</f>
        <v>418.6077317</v>
      </c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ht="15.75" customHeight="1">
      <c r="A203" s="50"/>
      <c r="B203" s="51"/>
      <c r="C203" s="49"/>
      <c r="D203" s="3"/>
      <c r="E203" s="51"/>
      <c r="F203" s="49"/>
      <c r="G203" s="49"/>
      <c r="H203" s="49"/>
      <c r="I203" s="49"/>
      <c r="J203" s="3"/>
      <c r="K203" s="49"/>
      <c r="L203" s="49"/>
      <c r="M203" s="49"/>
      <c r="N203" s="49"/>
      <c r="O203" s="3"/>
      <c r="P203" s="49"/>
      <c r="Q203" s="3"/>
      <c r="R203" s="49"/>
      <c r="S203" s="3"/>
      <c r="T203" s="49"/>
      <c r="U203" s="49"/>
      <c r="V203" s="49"/>
      <c r="W203" s="49"/>
      <c r="X203" s="49"/>
      <c r="Y203" s="49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ht="15.75" customHeight="1">
      <c r="A204" s="50"/>
      <c r="B204" s="51"/>
      <c r="C204" s="49"/>
      <c r="D204" s="3"/>
      <c r="E204" s="51"/>
      <c r="F204" s="49"/>
      <c r="G204" s="49"/>
      <c r="H204" s="49"/>
      <c r="I204" s="49"/>
      <c r="J204" s="3"/>
      <c r="K204" s="49"/>
      <c r="L204" s="49"/>
      <c r="M204" s="49"/>
      <c r="N204" s="49"/>
      <c r="O204" s="3"/>
      <c r="P204" s="49"/>
      <c r="Q204" s="3"/>
      <c r="R204" s="49"/>
      <c r="S204" s="3"/>
      <c r="T204" s="49"/>
      <c r="U204" s="49"/>
      <c r="V204" s="49"/>
      <c r="W204" s="49"/>
      <c r="X204" s="49"/>
      <c r="Y204" s="49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ht="15.75" customHeight="1">
      <c r="A205" s="50"/>
      <c r="B205" s="51"/>
      <c r="C205" s="49"/>
      <c r="D205" s="3"/>
      <c r="E205" s="51"/>
      <c r="F205" s="49"/>
      <c r="G205" s="49"/>
      <c r="H205" s="49"/>
      <c r="I205" s="49"/>
      <c r="J205" s="3"/>
      <c r="K205" s="49"/>
      <c r="L205" s="49"/>
      <c r="M205" s="49"/>
      <c r="N205" s="49"/>
      <c r="O205" s="3"/>
      <c r="P205" s="49"/>
      <c r="Q205" s="3"/>
      <c r="R205" s="49"/>
      <c r="S205" s="3"/>
      <c r="T205" s="49"/>
      <c r="U205" s="49"/>
      <c r="V205" s="49"/>
      <c r="W205" s="49"/>
      <c r="X205" s="49"/>
      <c r="Y205" s="49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ht="15.75" customHeight="1">
      <c r="A206" s="50"/>
      <c r="B206" s="51"/>
      <c r="C206" s="49"/>
      <c r="D206" s="3"/>
      <c r="E206" s="51"/>
      <c r="F206" s="49"/>
      <c r="G206" s="49"/>
      <c r="H206" s="49"/>
      <c r="I206" s="49"/>
      <c r="J206" s="3"/>
      <c r="K206" s="49"/>
      <c r="L206" s="49"/>
      <c r="M206" s="49"/>
      <c r="N206" s="49"/>
      <c r="O206" s="3"/>
      <c r="P206" s="49"/>
      <c r="Q206" s="3"/>
      <c r="R206" s="49"/>
      <c r="S206" s="3"/>
      <c r="T206" s="49"/>
      <c r="U206" s="49"/>
      <c r="V206" s="49"/>
      <c r="W206" s="49"/>
      <c r="X206" s="49"/>
      <c r="Y206" s="49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ht="15.75" customHeight="1">
      <c r="A207" s="50"/>
      <c r="B207" s="51"/>
      <c r="C207" s="49"/>
      <c r="D207" s="3"/>
      <c r="E207" s="51"/>
      <c r="F207" s="49"/>
      <c r="G207" s="49"/>
      <c r="H207" s="49"/>
      <c r="I207" s="49"/>
      <c r="J207" s="3"/>
      <c r="K207" s="49"/>
      <c r="L207" s="49"/>
      <c r="M207" s="49"/>
      <c r="N207" s="49"/>
      <c r="O207" s="3"/>
      <c r="P207" s="49"/>
      <c r="Q207" s="3"/>
      <c r="R207" s="49"/>
      <c r="S207" s="3"/>
      <c r="T207" s="49"/>
      <c r="U207" s="49"/>
      <c r="V207" s="49"/>
      <c r="W207" s="49"/>
      <c r="X207" s="49"/>
      <c r="Y207" s="49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ht="15.75" customHeight="1">
      <c r="A208" s="50"/>
      <c r="B208" s="51"/>
      <c r="C208" s="49"/>
      <c r="D208" s="3"/>
      <c r="E208" s="51"/>
      <c r="F208" s="49"/>
      <c r="G208" s="49"/>
      <c r="H208" s="49"/>
      <c r="I208" s="49"/>
      <c r="J208" s="3"/>
      <c r="K208" s="49"/>
      <c r="L208" s="49"/>
      <c r="M208" s="49"/>
      <c r="N208" s="49"/>
      <c r="O208" s="3"/>
      <c r="P208" s="49"/>
      <c r="Q208" s="3"/>
      <c r="R208" s="49"/>
      <c r="S208" s="3"/>
      <c r="T208" s="49"/>
      <c r="U208" s="49"/>
      <c r="V208" s="49"/>
      <c r="W208" s="49"/>
      <c r="X208" s="49"/>
      <c r="Y208" s="49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ht="15.75" customHeight="1">
      <c r="A209" s="50"/>
      <c r="B209" s="51"/>
      <c r="C209" s="49"/>
      <c r="D209" s="3"/>
      <c r="E209" s="51"/>
      <c r="F209" s="49"/>
      <c r="G209" s="49"/>
      <c r="H209" s="49"/>
      <c r="I209" s="49"/>
      <c r="J209" s="3"/>
      <c r="K209" s="49"/>
      <c r="L209" s="49"/>
      <c r="M209" s="49"/>
      <c r="N209" s="49"/>
      <c r="O209" s="3"/>
      <c r="P209" s="49"/>
      <c r="Q209" s="3"/>
      <c r="R209" s="49"/>
      <c r="S209" s="3"/>
      <c r="T209" s="49"/>
      <c r="U209" s="49"/>
      <c r="V209" s="49"/>
      <c r="W209" s="49"/>
      <c r="X209" s="49"/>
      <c r="Y209" s="49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ht="15.75" customHeight="1">
      <c r="A210" s="50"/>
      <c r="B210" s="51"/>
      <c r="C210" s="49"/>
      <c r="D210" s="3"/>
      <c r="E210" s="51"/>
      <c r="F210" s="49"/>
      <c r="G210" s="49"/>
      <c r="H210" s="49"/>
      <c r="I210" s="49"/>
      <c r="J210" s="3"/>
      <c r="K210" s="49"/>
      <c r="L210" s="49"/>
      <c r="M210" s="49"/>
      <c r="N210" s="49"/>
      <c r="O210" s="3"/>
      <c r="P210" s="49"/>
      <c r="Q210" s="3"/>
      <c r="R210" s="49"/>
      <c r="S210" s="3"/>
      <c r="T210" s="49"/>
      <c r="U210" s="49"/>
      <c r="V210" s="49"/>
      <c r="W210" s="49"/>
      <c r="X210" s="49"/>
      <c r="Y210" s="49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</row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3.38"/>
    <col customWidth="1" min="2" max="2" width="24.63"/>
    <col customWidth="1" min="3" max="3" width="15.13"/>
    <col customWidth="1" min="4" max="4" width="14.5"/>
    <col customWidth="1" min="5" max="6" width="12.63"/>
  </cols>
  <sheetData>
    <row r="1" ht="15.75" customHeight="1">
      <c r="A1" s="53" t="s">
        <v>34</v>
      </c>
      <c r="B1" s="54" t="s">
        <v>70</v>
      </c>
      <c r="C1" s="53" t="s">
        <v>71</v>
      </c>
      <c r="D1" s="53" t="s">
        <v>72</v>
      </c>
    </row>
    <row r="2" ht="15.75" customHeight="1">
      <c r="A2" s="55" t="s">
        <v>73</v>
      </c>
      <c r="B2" s="56">
        <v>36026.0</v>
      </c>
      <c r="C2" s="56">
        <f t="shared" ref="C2:C10" si="1">B2*0.40468564224</f>
        <v>14579.20495</v>
      </c>
      <c r="D2" s="56">
        <v>17664.74</v>
      </c>
    </row>
    <row r="3" ht="15.75" customHeight="1">
      <c r="A3" s="55" t="s">
        <v>74</v>
      </c>
      <c r="B3" s="56">
        <v>77928.0</v>
      </c>
      <c r="C3" s="56">
        <f t="shared" si="1"/>
        <v>31536.34273</v>
      </c>
      <c r="D3" s="56">
        <v>38210.8</v>
      </c>
    </row>
    <row r="4" ht="15.75" customHeight="1">
      <c r="A4" s="55" t="s">
        <v>75</v>
      </c>
      <c r="B4" s="56">
        <v>34018.0</v>
      </c>
      <c r="C4" s="56">
        <f t="shared" si="1"/>
        <v>13766.59618</v>
      </c>
      <c r="D4" s="56">
        <v>16680.87</v>
      </c>
    </row>
    <row r="5" ht="15.75" customHeight="1">
      <c r="A5" s="55" t="s">
        <v>76</v>
      </c>
      <c r="B5" s="56">
        <v>8166.0</v>
      </c>
      <c r="C5" s="56">
        <f t="shared" si="1"/>
        <v>3304.662955</v>
      </c>
      <c r="D5" s="56">
        <v>4004.52</v>
      </c>
    </row>
    <row r="6" ht="15.75" customHeight="1">
      <c r="A6" s="55" t="s">
        <v>77</v>
      </c>
      <c r="B6" s="56">
        <v>15570.0</v>
      </c>
      <c r="C6" s="56">
        <f t="shared" si="1"/>
        <v>6300.95545</v>
      </c>
      <c r="D6" s="56">
        <v>7634.65</v>
      </c>
    </row>
    <row r="7" ht="15.75" customHeight="1">
      <c r="A7" s="55" t="s">
        <v>78</v>
      </c>
      <c r="B7" s="56">
        <v>5559.0</v>
      </c>
      <c r="C7" s="56">
        <f t="shared" si="1"/>
        <v>2249.647485</v>
      </c>
      <c r="D7" s="56">
        <v>2726.23</v>
      </c>
    </row>
    <row r="8" ht="15.75" customHeight="1">
      <c r="A8" s="55" t="s">
        <v>79</v>
      </c>
      <c r="B8" s="56">
        <v>728.0</v>
      </c>
      <c r="C8" s="56">
        <f t="shared" si="1"/>
        <v>294.6111476</v>
      </c>
      <c r="D8" s="56">
        <v>357.44</v>
      </c>
    </row>
    <row r="9" ht="15.75" customHeight="1">
      <c r="A9" s="55" t="s">
        <v>35</v>
      </c>
      <c r="B9" s="56">
        <v>5934.0</v>
      </c>
      <c r="C9" s="56">
        <f t="shared" si="1"/>
        <v>2401.404601</v>
      </c>
      <c r="D9" s="56">
        <v>2909.19</v>
      </c>
    </row>
    <row r="10" ht="15.75" customHeight="1">
      <c r="A10" s="55" t="s">
        <v>80</v>
      </c>
      <c r="B10" s="56">
        <v>1769.0</v>
      </c>
      <c r="C10" s="56">
        <f t="shared" si="1"/>
        <v>715.8889011</v>
      </c>
      <c r="D10" s="56">
        <v>867.55</v>
      </c>
    </row>
    <row r="11" ht="15.75" customHeight="1">
      <c r="A11" s="55" t="s">
        <v>81</v>
      </c>
      <c r="B11" s="57"/>
      <c r="D11" s="56">
        <v>0.0</v>
      </c>
    </row>
    <row r="12" ht="15.75" customHeight="1">
      <c r="B12" s="57"/>
    </row>
    <row r="13" ht="15.75" customHeight="1">
      <c r="B13" s="57"/>
    </row>
    <row r="14" ht="15.75" customHeight="1">
      <c r="B14" s="57"/>
    </row>
    <row r="15" ht="15.75" customHeight="1">
      <c r="B15" s="57"/>
    </row>
    <row r="16" ht="15.75" customHeight="1">
      <c r="B16" s="57"/>
    </row>
    <row r="17" ht="15.75" customHeight="1">
      <c r="B17" s="57"/>
    </row>
    <row r="18" ht="15.75" customHeight="1">
      <c r="B18" s="57"/>
    </row>
    <row r="19" ht="15.75" customHeight="1">
      <c r="A19" s="55"/>
      <c r="B19" s="57"/>
    </row>
    <row r="20" ht="15.75" customHeight="1">
      <c r="A20" s="55"/>
      <c r="B20" s="57"/>
    </row>
    <row r="21" ht="15.75" customHeight="1">
      <c r="A21" s="55"/>
      <c r="B21" s="57"/>
    </row>
    <row r="22" ht="15.75" customHeight="1">
      <c r="A22" s="55"/>
      <c r="B22" s="57"/>
    </row>
    <row r="23" ht="15.75" customHeight="1">
      <c r="A23" s="55"/>
      <c r="B23" s="57"/>
    </row>
    <row r="24" ht="15.75" customHeight="1">
      <c r="A24" s="55"/>
      <c r="B24" s="57"/>
    </row>
    <row r="25" ht="15.75" customHeight="1">
      <c r="A25" s="55"/>
      <c r="B25" s="57"/>
    </row>
    <row r="26" ht="15.75" customHeight="1">
      <c r="A26" s="55"/>
      <c r="B26" s="57"/>
    </row>
    <row r="27" ht="15.75" customHeight="1">
      <c r="A27" s="55"/>
      <c r="B27" s="57"/>
    </row>
    <row r="28" ht="15.75" customHeight="1">
      <c r="A28" s="55"/>
      <c r="B28" s="57"/>
    </row>
    <row r="29" ht="15.75" customHeight="1">
      <c r="A29" s="55"/>
      <c r="B29" s="57"/>
    </row>
    <row r="30" ht="15.75" customHeight="1">
      <c r="A30" s="55"/>
      <c r="B30" s="57"/>
    </row>
    <row r="31" ht="15.75" customHeight="1">
      <c r="A31" s="55"/>
      <c r="B31" s="57"/>
    </row>
    <row r="32" ht="15.75" customHeight="1">
      <c r="A32" s="55"/>
      <c r="B32" s="57"/>
    </row>
    <row r="33" ht="15.75" customHeight="1">
      <c r="A33" s="55"/>
      <c r="B33" s="57"/>
    </row>
    <row r="34" ht="15.75" customHeight="1">
      <c r="A34" s="55"/>
      <c r="B34" s="57"/>
    </row>
    <row r="35" ht="15.75" customHeight="1">
      <c r="A35" s="55"/>
      <c r="B35" s="57"/>
    </row>
    <row r="36" ht="15.75" customHeight="1">
      <c r="A36" s="55"/>
      <c r="B36" s="57"/>
    </row>
    <row r="37" ht="15.75" customHeight="1">
      <c r="B37" s="57"/>
    </row>
    <row r="38" ht="15.75" customHeight="1">
      <c r="B38" s="57"/>
    </row>
    <row r="39" ht="15.75" customHeight="1">
      <c r="B39" s="57"/>
    </row>
    <row r="40" ht="15.75" customHeight="1">
      <c r="B40" s="57"/>
    </row>
    <row r="41" ht="15.75" customHeight="1">
      <c r="B41" s="57"/>
    </row>
    <row r="42" ht="15.75" customHeight="1">
      <c r="B42" s="57"/>
    </row>
    <row r="43" ht="15.75" customHeight="1">
      <c r="B43" s="57"/>
    </row>
    <row r="44" ht="15.75" customHeight="1">
      <c r="B44" s="57"/>
    </row>
    <row r="45" ht="15.75" customHeight="1">
      <c r="B45" s="57"/>
    </row>
    <row r="46" ht="15.75" customHeight="1">
      <c r="B46" s="57"/>
    </row>
    <row r="47" ht="15.75" customHeight="1">
      <c r="B47" s="57"/>
    </row>
    <row r="48" ht="15.75" customHeight="1">
      <c r="B48" s="57"/>
    </row>
    <row r="49" ht="15.75" customHeight="1">
      <c r="B49" s="57"/>
    </row>
    <row r="50" ht="15.75" customHeight="1">
      <c r="B50" s="57"/>
    </row>
    <row r="51" ht="15.75" customHeight="1">
      <c r="B51" s="57"/>
    </row>
    <row r="52" ht="15.75" customHeight="1">
      <c r="B52" s="57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1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5.38"/>
    <col customWidth="1" min="3" max="3" width="13.63"/>
    <col customWidth="1" min="4" max="6" width="12.63"/>
    <col customWidth="1" min="7" max="7" width="18.13"/>
    <col customWidth="1" min="8" max="8" width="23.0"/>
  </cols>
  <sheetData>
    <row r="1" ht="15.75" customHeight="1">
      <c r="A1" s="53" t="s">
        <v>82</v>
      </c>
      <c r="B1" s="53" t="s">
        <v>83</v>
      </c>
      <c r="C1" s="53" t="s">
        <v>84</v>
      </c>
      <c r="D1" s="53" t="s">
        <v>85</v>
      </c>
      <c r="E1" s="53" t="s">
        <v>86</v>
      </c>
      <c r="F1" s="53" t="s">
        <v>87</v>
      </c>
      <c r="G1" s="53" t="s">
        <v>42</v>
      </c>
      <c r="H1" s="53" t="s">
        <v>88</v>
      </c>
      <c r="I1" s="53" t="s">
        <v>89</v>
      </c>
    </row>
    <row r="2" ht="15.75" customHeight="1">
      <c r="A2" s="55" t="s">
        <v>90</v>
      </c>
      <c r="B2" s="57">
        <v>4040.01</v>
      </c>
      <c r="C2" s="57">
        <v>2751.15</v>
      </c>
      <c r="D2" s="57">
        <v>74.76</v>
      </c>
      <c r="E2" s="57">
        <v>186.9</v>
      </c>
      <c r="F2" s="57">
        <v>2990.38</v>
      </c>
      <c r="G2" s="58">
        <v>5.0E-4</v>
      </c>
      <c r="H2" s="59">
        <f>Summary!B16</f>
        <v>0.9</v>
      </c>
      <c r="I2" s="57">
        <f t="shared" ref="I2:I4" si="1">SUM(B2:F2)</f>
        <v>10043.2</v>
      </c>
    </row>
    <row r="3" ht="15.75" customHeight="1">
      <c r="A3" s="55" t="s">
        <v>91</v>
      </c>
      <c r="B3" s="57">
        <v>8078.52</v>
      </c>
      <c r="C3" s="57">
        <v>4485.57</v>
      </c>
      <c r="D3" s="57">
        <v>149.52</v>
      </c>
      <c r="E3" s="57">
        <v>560.7</v>
      </c>
      <c r="F3" s="57">
        <v>4485.57</v>
      </c>
      <c r="G3" s="58">
        <v>0.002</v>
      </c>
      <c r="H3" s="59">
        <f>Summary!B17</f>
        <v>0.05</v>
      </c>
      <c r="I3" s="57">
        <f t="shared" si="1"/>
        <v>17759.88</v>
      </c>
    </row>
    <row r="4" ht="15.75" customHeight="1">
      <c r="A4" s="55" t="s">
        <v>92</v>
      </c>
      <c r="B4" s="57">
        <v>16158.53</v>
      </c>
      <c r="C4" s="57">
        <v>5980.77</v>
      </c>
      <c r="D4" s="57">
        <v>149.52</v>
      </c>
      <c r="E4" s="57">
        <v>747.6</v>
      </c>
      <c r="F4" s="57">
        <v>2990.38</v>
      </c>
      <c r="G4" s="58">
        <v>0.004</v>
      </c>
      <c r="H4" s="59">
        <f>Summary!B18</f>
        <v>0.05</v>
      </c>
      <c r="I4" s="57">
        <f t="shared" si="1"/>
        <v>26026.8</v>
      </c>
    </row>
    <row r="5" ht="15.75" customHeight="1">
      <c r="A5" s="53" t="s">
        <v>89</v>
      </c>
      <c r="B5" s="57">
        <f t="shared" ref="B5:F5" si="2">B2*$H$2+B4*$H$4+B3*$H$3</f>
        <v>4847.8615</v>
      </c>
      <c r="C5" s="57">
        <f t="shared" si="2"/>
        <v>2999.352</v>
      </c>
      <c r="D5" s="57">
        <f t="shared" si="2"/>
        <v>82.236</v>
      </c>
      <c r="E5" s="57">
        <f t="shared" si="2"/>
        <v>233.625</v>
      </c>
      <c r="F5" s="57">
        <f t="shared" si="2"/>
        <v>3065.1395</v>
      </c>
      <c r="G5" s="58">
        <f>G2*H2+G3*H3+G4*H4</f>
        <v>0.00075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2025-03-10T00:27:14Z</dcterms:created>
</cp:coreProperties>
</file>